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9. СВЕТЛЫЙ Ноябрьск\ГП-2\Стяжка\Претенденту\"/>
    </mc:Choice>
  </mc:AlternateContent>
  <xr:revisionPtr revIDLastSave="0" documentId="13_ncr:1_{ACE8255E-CBC3-4DED-AF36-96246E147665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46" i="1" l="1"/>
  <c r="N146" i="1"/>
  <c r="T146" i="1" s="1"/>
  <c r="T145" i="1"/>
  <c r="S145" i="1"/>
  <c r="P145" i="1"/>
  <c r="U145" i="1" s="1"/>
  <c r="V145" i="1" s="1"/>
  <c r="N145" i="1"/>
  <c r="S144" i="1"/>
  <c r="N144" i="1"/>
  <c r="T144" i="1" s="1"/>
  <c r="T143" i="1"/>
  <c r="S143" i="1"/>
  <c r="P143" i="1"/>
  <c r="U143" i="1" s="1"/>
  <c r="V143" i="1" s="1"/>
  <c r="N143" i="1"/>
  <c r="S142" i="1"/>
  <c r="N142" i="1"/>
  <c r="T142" i="1" s="1"/>
  <c r="T141" i="1"/>
  <c r="S141" i="1"/>
  <c r="P141" i="1"/>
  <c r="U141" i="1" s="1"/>
  <c r="V141" i="1" s="1"/>
  <c r="N141" i="1"/>
  <c r="S140" i="1"/>
  <c r="N140" i="1"/>
  <c r="T140" i="1" s="1"/>
  <c r="T139" i="1"/>
  <c r="S139" i="1"/>
  <c r="P139" i="1"/>
  <c r="U139" i="1" s="1"/>
  <c r="V139" i="1" s="1"/>
  <c r="N139" i="1"/>
  <c r="S138" i="1"/>
  <c r="N138" i="1"/>
  <c r="T138" i="1" s="1"/>
  <c r="T137" i="1"/>
  <c r="S137" i="1"/>
  <c r="P137" i="1"/>
  <c r="U137" i="1" s="1"/>
  <c r="V137" i="1" s="1"/>
  <c r="N137" i="1"/>
  <c r="S136" i="1"/>
  <c r="N136" i="1"/>
  <c r="T136" i="1" s="1"/>
  <c r="T135" i="1"/>
  <c r="T134" i="1" s="1"/>
  <c r="S135" i="1"/>
  <c r="P135" i="1"/>
  <c r="U135" i="1" s="1"/>
  <c r="N135" i="1"/>
  <c r="U128" i="1"/>
  <c r="V128" i="1" s="1"/>
  <c r="T128" i="1"/>
  <c r="S128" i="1"/>
  <c r="P128" i="1"/>
  <c r="N128" i="1"/>
  <c r="S127" i="1"/>
  <c r="N127" i="1"/>
  <c r="T127" i="1" s="1"/>
  <c r="T126" i="1" s="1"/>
  <c r="S125" i="1"/>
  <c r="N125" i="1"/>
  <c r="T125" i="1" s="1"/>
  <c r="T124" i="1"/>
  <c r="S124" i="1"/>
  <c r="P124" i="1"/>
  <c r="P123" i="1" s="1"/>
  <c r="N124" i="1"/>
  <c r="S122" i="1"/>
  <c r="N122" i="1"/>
  <c r="T122" i="1" s="1"/>
  <c r="T120" i="1" s="1"/>
  <c r="T121" i="1"/>
  <c r="S121" i="1"/>
  <c r="P121" i="1"/>
  <c r="U121" i="1" s="1"/>
  <c r="N121" i="1"/>
  <c r="P120" i="1"/>
  <c r="S119" i="1"/>
  <c r="N119" i="1"/>
  <c r="T119" i="1" s="1"/>
  <c r="S118" i="1"/>
  <c r="N118" i="1"/>
  <c r="P118" i="1" s="1"/>
  <c r="S116" i="1"/>
  <c r="N116" i="1"/>
  <c r="P116" i="1" s="1"/>
  <c r="U116" i="1" s="1"/>
  <c r="U115" i="1"/>
  <c r="V115" i="1" s="1"/>
  <c r="T115" i="1"/>
  <c r="S115" i="1"/>
  <c r="P115" i="1"/>
  <c r="N115" i="1"/>
  <c r="S114" i="1"/>
  <c r="N114" i="1"/>
  <c r="T114" i="1" s="1"/>
  <c r="U113" i="1"/>
  <c r="V113" i="1" s="1"/>
  <c r="T113" i="1"/>
  <c r="S113" i="1"/>
  <c r="P113" i="1"/>
  <c r="N113" i="1"/>
  <c r="S112" i="1"/>
  <c r="N112" i="1"/>
  <c r="P112" i="1" s="1"/>
  <c r="U112" i="1" s="1"/>
  <c r="U111" i="1"/>
  <c r="V111" i="1" s="1"/>
  <c r="T111" i="1"/>
  <c r="S111" i="1"/>
  <c r="P111" i="1"/>
  <c r="N111" i="1"/>
  <c r="S110" i="1"/>
  <c r="N110" i="1"/>
  <c r="T110" i="1" s="1"/>
  <c r="S108" i="1"/>
  <c r="N108" i="1"/>
  <c r="T108" i="1" s="1"/>
  <c r="T107" i="1"/>
  <c r="S107" i="1"/>
  <c r="N107" i="1"/>
  <c r="P107" i="1" s="1"/>
  <c r="U107" i="1" s="1"/>
  <c r="V107" i="1" s="1"/>
  <c r="S106" i="1"/>
  <c r="N106" i="1"/>
  <c r="T106" i="1" s="1"/>
  <c r="T105" i="1"/>
  <c r="S105" i="1"/>
  <c r="N105" i="1"/>
  <c r="P105" i="1" s="1"/>
  <c r="U105" i="1" s="1"/>
  <c r="V105" i="1" s="1"/>
  <c r="S104" i="1"/>
  <c r="N104" i="1"/>
  <c r="T104" i="1" s="1"/>
  <c r="S102" i="1"/>
  <c r="N102" i="1"/>
  <c r="T102" i="1" s="1"/>
  <c r="U101" i="1"/>
  <c r="V101" i="1" s="1"/>
  <c r="T101" i="1"/>
  <c r="S101" i="1"/>
  <c r="P101" i="1"/>
  <c r="N101" i="1"/>
  <c r="S100" i="1"/>
  <c r="N100" i="1"/>
  <c r="T100" i="1" s="1"/>
  <c r="U99" i="1"/>
  <c r="V99" i="1" s="1"/>
  <c r="T99" i="1"/>
  <c r="S99" i="1"/>
  <c r="P99" i="1"/>
  <c r="N99" i="1"/>
  <c r="S98" i="1"/>
  <c r="N98" i="1"/>
  <c r="T98" i="1" s="1"/>
  <c r="S96" i="1"/>
  <c r="N96" i="1"/>
  <c r="T96" i="1" s="1"/>
  <c r="T95" i="1"/>
  <c r="S95" i="1"/>
  <c r="P95" i="1"/>
  <c r="U95" i="1" s="1"/>
  <c r="V95" i="1" s="1"/>
  <c r="N95" i="1"/>
  <c r="S94" i="1"/>
  <c r="N94" i="1"/>
  <c r="T94" i="1" s="1"/>
  <c r="T93" i="1"/>
  <c r="S93" i="1"/>
  <c r="P93" i="1"/>
  <c r="U93" i="1" s="1"/>
  <c r="V93" i="1" s="1"/>
  <c r="N93" i="1"/>
  <c r="S92" i="1"/>
  <c r="N92" i="1"/>
  <c r="T92" i="1" s="1"/>
  <c r="T90" i="1"/>
  <c r="S90" i="1"/>
  <c r="P90" i="1"/>
  <c r="U90" i="1" s="1"/>
  <c r="V90" i="1" s="1"/>
  <c r="N90" i="1"/>
  <c r="S89" i="1"/>
  <c r="N89" i="1"/>
  <c r="T89" i="1" s="1"/>
  <c r="T88" i="1"/>
  <c r="S88" i="1"/>
  <c r="P88" i="1"/>
  <c r="U88" i="1" s="1"/>
  <c r="V88" i="1" s="1"/>
  <c r="N88" i="1"/>
  <c r="S87" i="1"/>
  <c r="N87" i="1"/>
  <c r="T87" i="1" s="1"/>
  <c r="T86" i="1"/>
  <c r="S86" i="1"/>
  <c r="P86" i="1"/>
  <c r="U86" i="1" s="1"/>
  <c r="N86" i="1"/>
  <c r="P85" i="1"/>
  <c r="S84" i="1"/>
  <c r="N84" i="1"/>
  <c r="T84" i="1" s="1"/>
  <c r="S83" i="1"/>
  <c r="N83" i="1"/>
  <c r="P83" i="1" s="1"/>
  <c r="U83" i="1" s="1"/>
  <c r="S82" i="1"/>
  <c r="N82" i="1"/>
  <c r="T82" i="1" s="1"/>
  <c r="S81" i="1"/>
  <c r="N81" i="1"/>
  <c r="P81" i="1" s="1"/>
  <c r="U81" i="1" s="1"/>
  <c r="S80" i="1"/>
  <c r="N80" i="1"/>
  <c r="T80" i="1" s="1"/>
  <c r="S79" i="1"/>
  <c r="N79" i="1"/>
  <c r="T79" i="1" s="1"/>
  <c r="S78" i="1"/>
  <c r="N78" i="1"/>
  <c r="T78" i="1" s="1"/>
  <c r="U76" i="1"/>
  <c r="V76" i="1" s="1"/>
  <c r="T76" i="1"/>
  <c r="S76" i="1"/>
  <c r="P76" i="1"/>
  <c r="N76" i="1"/>
  <c r="S75" i="1"/>
  <c r="N75" i="1"/>
  <c r="T75" i="1" s="1"/>
  <c r="U74" i="1"/>
  <c r="V74" i="1" s="1"/>
  <c r="T74" i="1"/>
  <c r="S74" i="1"/>
  <c r="P74" i="1"/>
  <c r="N74" i="1"/>
  <c r="S73" i="1"/>
  <c r="N73" i="1"/>
  <c r="P73" i="1" s="1"/>
  <c r="U73" i="1" s="1"/>
  <c r="U72" i="1"/>
  <c r="V72" i="1" s="1"/>
  <c r="T72" i="1"/>
  <c r="S72" i="1"/>
  <c r="P72" i="1"/>
  <c r="N72" i="1"/>
  <c r="S71" i="1"/>
  <c r="N71" i="1"/>
  <c r="P71" i="1" s="1"/>
  <c r="U71" i="1" s="1"/>
  <c r="U70" i="1"/>
  <c r="T70" i="1"/>
  <c r="S70" i="1"/>
  <c r="P70" i="1"/>
  <c r="N70" i="1"/>
  <c r="P69" i="1"/>
  <c r="T68" i="1"/>
  <c r="S68" i="1"/>
  <c r="N68" i="1"/>
  <c r="P68" i="1" s="1"/>
  <c r="U68" i="1" s="1"/>
  <c r="V68" i="1" s="1"/>
  <c r="S67" i="1"/>
  <c r="N67" i="1"/>
  <c r="T67" i="1" s="1"/>
  <c r="T66" i="1"/>
  <c r="S66" i="1"/>
  <c r="N66" i="1"/>
  <c r="P66" i="1" s="1"/>
  <c r="U66" i="1" s="1"/>
  <c r="V66" i="1" s="1"/>
  <c r="S65" i="1"/>
  <c r="N65" i="1"/>
  <c r="T65" i="1" s="1"/>
  <c r="T64" i="1"/>
  <c r="S64" i="1"/>
  <c r="N64" i="1"/>
  <c r="P64" i="1" s="1"/>
  <c r="U64" i="1" s="1"/>
  <c r="V64" i="1" s="1"/>
  <c r="S63" i="1"/>
  <c r="N63" i="1"/>
  <c r="T63" i="1" s="1"/>
  <c r="T62" i="1"/>
  <c r="S62" i="1"/>
  <c r="N62" i="1"/>
  <c r="P62" i="1" s="1"/>
  <c r="U60" i="1"/>
  <c r="V60" i="1" s="1"/>
  <c r="T60" i="1"/>
  <c r="S60" i="1"/>
  <c r="P60" i="1"/>
  <c r="N60" i="1"/>
  <c r="T59" i="1"/>
  <c r="S59" i="1"/>
  <c r="N59" i="1"/>
  <c r="P59" i="1" s="1"/>
  <c r="U59" i="1" s="1"/>
  <c r="V59" i="1" s="1"/>
  <c r="U58" i="1"/>
  <c r="V58" i="1" s="1"/>
  <c r="T58" i="1"/>
  <c r="S58" i="1"/>
  <c r="P58" i="1"/>
  <c r="N58" i="1"/>
  <c r="T57" i="1"/>
  <c r="S57" i="1"/>
  <c r="N57" i="1"/>
  <c r="P57" i="1" s="1"/>
  <c r="U57" i="1" s="1"/>
  <c r="V57" i="1" s="1"/>
  <c r="U56" i="1"/>
  <c r="V56" i="1" s="1"/>
  <c r="T56" i="1"/>
  <c r="S56" i="1"/>
  <c r="P56" i="1"/>
  <c r="N56" i="1"/>
  <c r="T55" i="1"/>
  <c r="S55" i="1"/>
  <c r="N55" i="1"/>
  <c r="P55" i="1" s="1"/>
  <c r="U55" i="1" s="1"/>
  <c r="V55" i="1" s="1"/>
  <c r="U54" i="1"/>
  <c r="T54" i="1"/>
  <c r="T53" i="1" s="1"/>
  <c r="S54" i="1"/>
  <c r="P54" i="1"/>
  <c r="P53" i="1" s="1"/>
  <c r="N54" i="1"/>
  <c r="T52" i="1"/>
  <c r="S52" i="1"/>
  <c r="P52" i="1"/>
  <c r="U52" i="1" s="1"/>
  <c r="V52" i="1" s="1"/>
  <c r="N52" i="1"/>
  <c r="S51" i="1"/>
  <c r="N51" i="1"/>
  <c r="T51" i="1" s="1"/>
  <c r="T50" i="1"/>
  <c r="S50" i="1"/>
  <c r="P50" i="1"/>
  <c r="U50" i="1" s="1"/>
  <c r="V50" i="1" s="1"/>
  <c r="N50" i="1"/>
  <c r="S49" i="1"/>
  <c r="N49" i="1"/>
  <c r="T49" i="1" s="1"/>
  <c r="T48" i="1"/>
  <c r="S48" i="1"/>
  <c r="P48" i="1"/>
  <c r="U48" i="1" s="1"/>
  <c r="V48" i="1" s="1"/>
  <c r="N48" i="1"/>
  <c r="S47" i="1"/>
  <c r="N47" i="1"/>
  <c r="T47" i="1" s="1"/>
  <c r="T46" i="1"/>
  <c r="T45" i="1" s="1"/>
  <c r="S46" i="1"/>
  <c r="P46" i="1"/>
  <c r="U46" i="1" s="1"/>
  <c r="N46" i="1"/>
  <c r="S44" i="1"/>
  <c r="N44" i="1"/>
  <c r="T44" i="1" s="1"/>
  <c r="T43" i="1"/>
  <c r="S43" i="1"/>
  <c r="P43" i="1"/>
  <c r="U43" i="1" s="1"/>
  <c r="V43" i="1" s="1"/>
  <c r="N43" i="1"/>
  <c r="S42" i="1"/>
  <c r="N42" i="1"/>
  <c r="T42" i="1" s="1"/>
  <c r="T41" i="1"/>
  <c r="S41" i="1"/>
  <c r="P41" i="1"/>
  <c r="U41" i="1" s="1"/>
  <c r="V41" i="1" s="1"/>
  <c r="N41" i="1"/>
  <c r="S40" i="1"/>
  <c r="N40" i="1"/>
  <c r="P40" i="1" s="1"/>
  <c r="U40" i="1" s="1"/>
  <c r="T39" i="1"/>
  <c r="S39" i="1"/>
  <c r="P39" i="1"/>
  <c r="U39" i="1" s="1"/>
  <c r="V39" i="1" s="1"/>
  <c r="N39" i="1"/>
  <c r="S38" i="1"/>
  <c r="N38" i="1"/>
  <c r="P38" i="1" s="1"/>
  <c r="S36" i="1"/>
  <c r="N36" i="1"/>
  <c r="P36" i="1" s="1"/>
  <c r="U36" i="1" s="1"/>
  <c r="S35" i="1"/>
  <c r="N35" i="1"/>
  <c r="T35" i="1" s="1"/>
  <c r="S34" i="1"/>
  <c r="N34" i="1"/>
  <c r="T34" i="1" s="1"/>
  <c r="S33" i="1"/>
  <c r="N33" i="1"/>
  <c r="T33" i="1" s="1"/>
  <c r="S32" i="1"/>
  <c r="N32" i="1"/>
  <c r="P32" i="1" s="1"/>
  <c r="U32" i="1" s="1"/>
  <c r="S31" i="1"/>
  <c r="N31" i="1"/>
  <c r="T31" i="1" s="1"/>
  <c r="S30" i="1"/>
  <c r="N30" i="1"/>
  <c r="T30" i="1" s="1"/>
  <c r="S28" i="1"/>
  <c r="N28" i="1"/>
  <c r="P28" i="1" s="1"/>
  <c r="U28" i="1" s="1"/>
  <c r="U27" i="1"/>
  <c r="V27" i="1" s="1"/>
  <c r="T27" i="1"/>
  <c r="S27" i="1"/>
  <c r="P27" i="1"/>
  <c r="N27" i="1"/>
  <c r="S26" i="1"/>
  <c r="N26" i="1"/>
  <c r="T26" i="1" s="1"/>
  <c r="U25" i="1"/>
  <c r="V25" i="1" s="1"/>
  <c r="T25" i="1"/>
  <c r="S25" i="1"/>
  <c r="P25" i="1"/>
  <c r="N25" i="1"/>
  <c r="S24" i="1"/>
  <c r="N24" i="1"/>
  <c r="P24" i="1" s="1"/>
  <c r="U24" i="1" s="1"/>
  <c r="U23" i="1"/>
  <c r="V23" i="1" s="1"/>
  <c r="T23" i="1"/>
  <c r="S23" i="1"/>
  <c r="P23" i="1"/>
  <c r="N23" i="1"/>
  <c r="S22" i="1"/>
  <c r="N22" i="1"/>
  <c r="T22" i="1" s="1"/>
  <c r="S20" i="1"/>
  <c r="N20" i="1"/>
  <c r="T20" i="1" s="1"/>
  <c r="T19" i="1"/>
  <c r="S19" i="1"/>
  <c r="N19" i="1"/>
  <c r="P19" i="1" s="1"/>
  <c r="T103" i="1" l="1"/>
  <c r="V135" i="1"/>
  <c r="U53" i="1"/>
  <c r="T123" i="1"/>
  <c r="V28" i="1"/>
  <c r="P117" i="1"/>
  <c r="U118" i="1"/>
  <c r="P37" i="1"/>
  <c r="U38" i="1"/>
  <c r="V86" i="1"/>
  <c r="T21" i="1"/>
  <c r="V121" i="1"/>
  <c r="V120" i="1" s="1"/>
  <c r="S120" i="1" s="1"/>
  <c r="V46" i="1"/>
  <c r="U62" i="1"/>
  <c r="P61" i="1"/>
  <c r="T61" i="1"/>
  <c r="T85" i="1"/>
  <c r="T91" i="1"/>
  <c r="T97" i="1"/>
  <c r="U19" i="1"/>
  <c r="P18" i="1"/>
  <c r="V24" i="1"/>
  <c r="V83" i="1"/>
  <c r="P89" i="1"/>
  <c r="U89" i="1" s="1"/>
  <c r="V89" i="1" s="1"/>
  <c r="P122" i="1"/>
  <c r="U122" i="1" s="1"/>
  <c r="V122" i="1" s="1"/>
  <c r="P42" i="1"/>
  <c r="U42" i="1" s="1"/>
  <c r="V42" i="1" s="1"/>
  <c r="P30" i="1"/>
  <c r="P22" i="1"/>
  <c r="P44" i="1"/>
  <c r="U44" i="1" s="1"/>
  <c r="V44" i="1" s="1"/>
  <c r="V70" i="1"/>
  <c r="P87" i="1"/>
  <c r="U87" i="1" s="1"/>
  <c r="V87" i="1" s="1"/>
  <c r="T38" i="1"/>
  <c r="T37" i="1" s="1"/>
  <c r="P75" i="1"/>
  <c r="U75" i="1" s="1"/>
  <c r="V75" i="1" s="1"/>
  <c r="P110" i="1"/>
  <c r="T36" i="1"/>
  <c r="T29" i="1" s="1"/>
  <c r="T83" i="1"/>
  <c r="P104" i="1"/>
  <c r="P106" i="1"/>
  <c r="U106" i="1" s="1"/>
  <c r="V106" i="1" s="1"/>
  <c r="P108" i="1"/>
  <c r="U108" i="1" s="1"/>
  <c r="V108" i="1" s="1"/>
  <c r="T118" i="1"/>
  <c r="T117" i="1" s="1"/>
  <c r="P34" i="1"/>
  <c r="U34" i="1" s="1"/>
  <c r="V34" i="1" s="1"/>
  <c r="P79" i="1"/>
  <c r="U79" i="1" s="1"/>
  <c r="V79" i="1" s="1"/>
  <c r="P26" i="1"/>
  <c r="U26" i="1" s="1"/>
  <c r="V26" i="1" s="1"/>
  <c r="V54" i="1"/>
  <c r="V53" i="1" s="1"/>
  <c r="S53" i="1" s="1"/>
  <c r="P114" i="1"/>
  <c r="U114" i="1" s="1"/>
  <c r="V114" i="1" s="1"/>
  <c r="P63" i="1"/>
  <c r="U63" i="1" s="1"/>
  <c r="V63" i="1" s="1"/>
  <c r="P67" i="1"/>
  <c r="U67" i="1" s="1"/>
  <c r="V67" i="1" s="1"/>
  <c r="T24" i="1"/>
  <c r="T17" i="1" s="1"/>
  <c r="T28" i="1"/>
  <c r="T14" i="1" s="1"/>
  <c r="T71" i="1"/>
  <c r="T69" i="1" s="1"/>
  <c r="T73" i="1"/>
  <c r="V73" i="1" s="1"/>
  <c r="P98" i="1"/>
  <c r="P100" i="1"/>
  <c r="U100" i="1" s="1"/>
  <c r="V100" i="1" s="1"/>
  <c r="P102" i="1"/>
  <c r="U102" i="1" s="1"/>
  <c r="V102" i="1" s="1"/>
  <c r="T112" i="1"/>
  <c r="V112" i="1" s="1"/>
  <c r="T116" i="1"/>
  <c r="T109" i="1" s="1"/>
  <c r="P127" i="1"/>
  <c r="T40" i="1"/>
  <c r="V40" i="1" s="1"/>
  <c r="U124" i="1"/>
  <c r="P20" i="1"/>
  <c r="U20" i="1" s="1"/>
  <c r="V20" i="1" s="1"/>
  <c r="T32" i="1"/>
  <c r="V32" i="1" s="1"/>
  <c r="P65" i="1"/>
  <c r="U65" i="1" s="1"/>
  <c r="V65" i="1" s="1"/>
  <c r="T81" i="1"/>
  <c r="T77" i="1" s="1"/>
  <c r="T18" i="1"/>
  <c r="P45" i="1"/>
  <c r="P47" i="1"/>
  <c r="U47" i="1" s="1"/>
  <c r="V47" i="1" s="1"/>
  <c r="P49" i="1"/>
  <c r="U49" i="1" s="1"/>
  <c r="V49" i="1" s="1"/>
  <c r="P51" i="1"/>
  <c r="U51" i="1" s="1"/>
  <c r="V51" i="1" s="1"/>
  <c r="P92" i="1"/>
  <c r="P94" i="1"/>
  <c r="U94" i="1" s="1"/>
  <c r="V94" i="1" s="1"/>
  <c r="P96" i="1"/>
  <c r="U96" i="1" s="1"/>
  <c r="V96" i="1" s="1"/>
  <c r="P125" i="1"/>
  <c r="U125" i="1" s="1"/>
  <c r="V125" i="1" s="1"/>
  <c r="P136" i="1"/>
  <c r="U136" i="1" s="1"/>
  <c r="V136" i="1" s="1"/>
  <c r="P138" i="1"/>
  <c r="U138" i="1" s="1"/>
  <c r="V138" i="1" s="1"/>
  <c r="P140" i="1"/>
  <c r="U140" i="1" s="1"/>
  <c r="V140" i="1" s="1"/>
  <c r="P142" i="1"/>
  <c r="U142" i="1" s="1"/>
  <c r="V142" i="1" s="1"/>
  <c r="P144" i="1"/>
  <c r="U144" i="1" s="1"/>
  <c r="V144" i="1" s="1"/>
  <c r="P146" i="1"/>
  <c r="U146" i="1" s="1"/>
  <c r="V146" i="1" s="1"/>
  <c r="T15" i="1"/>
  <c r="P31" i="1"/>
  <c r="U31" i="1" s="1"/>
  <c r="V31" i="1" s="1"/>
  <c r="P33" i="1"/>
  <c r="U33" i="1" s="1"/>
  <c r="V33" i="1" s="1"/>
  <c r="P35" i="1"/>
  <c r="U35" i="1" s="1"/>
  <c r="V35" i="1" s="1"/>
  <c r="P78" i="1"/>
  <c r="P80" i="1"/>
  <c r="U80" i="1" s="1"/>
  <c r="V80" i="1" s="1"/>
  <c r="P82" i="1"/>
  <c r="U82" i="1" s="1"/>
  <c r="V82" i="1" s="1"/>
  <c r="P84" i="1"/>
  <c r="U84" i="1" s="1"/>
  <c r="V84" i="1" s="1"/>
  <c r="P119" i="1"/>
  <c r="U119" i="1" s="1"/>
  <c r="V119" i="1" s="1"/>
  <c r="U45" i="1" l="1"/>
  <c r="V19" i="1"/>
  <c r="U18" i="1"/>
  <c r="P29" i="1"/>
  <c r="U30" i="1"/>
  <c r="V81" i="1"/>
  <c r="U69" i="1"/>
  <c r="U98" i="1"/>
  <c r="P97" i="1"/>
  <c r="T13" i="1"/>
  <c r="V132" i="1" s="1"/>
  <c r="U120" i="1"/>
  <c r="P103" i="1"/>
  <c r="U104" i="1"/>
  <c r="T16" i="1"/>
  <c r="P21" i="1"/>
  <c r="U22" i="1"/>
  <c r="P77" i="1"/>
  <c r="U78" i="1"/>
  <c r="V71" i="1"/>
  <c r="V69" i="1" s="1"/>
  <c r="S69" i="1" s="1"/>
  <c r="V36" i="1"/>
  <c r="U123" i="1"/>
  <c r="V124" i="1"/>
  <c r="V123" i="1" s="1"/>
  <c r="S123" i="1" s="1"/>
  <c r="P109" i="1"/>
  <c r="U110" i="1"/>
  <c r="V85" i="1"/>
  <c r="S85" i="1" s="1"/>
  <c r="V134" i="1"/>
  <c r="U92" i="1"/>
  <c r="P91" i="1"/>
  <c r="U127" i="1"/>
  <c r="P126" i="1"/>
  <c r="V116" i="1"/>
  <c r="U85" i="1"/>
  <c r="U134" i="1"/>
  <c r="U37" i="1"/>
  <c r="V38" i="1"/>
  <c r="V37" i="1" s="1"/>
  <c r="S37" i="1" s="1"/>
  <c r="U61" i="1"/>
  <c r="V62" i="1"/>
  <c r="V61" i="1" s="1"/>
  <c r="S61" i="1" s="1"/>
  <c r="V45" i="1"/>
  <c r="S45" i="1" s="1"/>
  <c r="V118" i="1"/>
  <c r="V117" i="1" s="1"/>
  <c r="S117" i="1" s="1"/>
  <c r="U117" i="1"/>
  <c r="V30" i="1" l="1"/>
  <c r="V29" i="1" s="1"/>
  <c r="S29" i="1" s="1"/>
  <c r="U29" i="1"/>
  <c r="V22" i="1"/>
  <c r="V21" i="1" s="1"/>
  <c r="S21" i="1" s="1"/>
  <c r="U21" i="1"/>
  <c r="V92" i="1"/>
  <c r="V91" i="1" s="1"/>
  <c r="S91" i="1" s="1"/>
  <c r="U91" i="1"/>
  <c r="U16" i="1"/>
  <c r="V104" i="1"/>
  <c r="V103" i="1" s="1"/>
  <c r="S103" i="1" s="1"/>
  <c r="U103" i="1"/>
  <c r="U14" i="1"/>
  <c r="V127" i="1"/>
  <c r="V126" i="1" s="1"/>
  <c r="S126" i="1" s="1"/>
  <c r="U126" i="1"/>
  <c r="U13" i="1"/>
  <c r="V131" i="1" s="1"/>
  <c r="U109" i="1"/>
  <c r="V110" i="1"/>
  <c r="V109" i="1" s="1"/>
  <c r="S109" i="1" s="1"/>
  <c r="V78" i="1"/>
  <c r="V77" i="1" s="1"/>
  <c r="S77" i="1" s="1"/>
  <c r="U77" i="1"/>
  <c r="V18" i="1"/>
  <c r="S18" i="1" s="1"/>
  <c r="U15" i="1"/>
  <c r="V98" i="1"/>
  <c r="V97" i="1" s="1"/>
  <c r="S97" i="1" s="1"/>
  <c r="U97" i="1"/>
  <c r="U17" i="1"/>
  <c r="V13" i="1" l="1"/>
  <c r="V129" i="1" s="1"/>
  <c r="V133" i="1" s="1"/>
  <c r="V17" i="1"/>
  <c r="V16" i="1"/>
  <c r="V14" i="1"/>
  <c r="V15" i="1"/>
</calcChain>
</file>

<file path=xl/sharedStrings.xml><?xml version="1.0" encoding="utf-8"?>
<sst xmlns="http://schemas.openxmlformats.org/spreadsheetml/2006/main" count="341" uniqueCount="125">
  <si>
    <t>Приложение</t>
  </si>
  <si>
    <t>К договору</t>
  </si>
  <si>
    <t>Расшифровка стоимости работ</t>
  </si>
  <si>
    <t>Таежный ГП-2</t>
  </si>
  <si>
    <t>Черновая отделка поверхностей полов выше отм. 0,000 ГП-2, пр-т 3 Э-11-2-23 - АР от 26.05.25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</si>
  <si>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</si>
  <si>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</si>
  <si>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</si>
  <si>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</si>
  <si>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</si>
  <si>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</si>
  <si>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</si>
  <si>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</si>
  <si>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</si>
  <si>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</si>
  <si>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</si>
  <si>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</si>
  <si>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</si>
  <si>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</si>
  <si>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</si>
  <si>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</si>
  <si>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ГП-2,  1</t>
  </si>
  <si>
    <t>ГП-2,  2</t>
  </si>
  <si>
    <t>ГП-2,  3</t>
  </si>
  <si>
    <t>ГП-2,  4</t>
  </si>
  <si>
    <t>ГП-2,  5</t>
  </si>
  <si>
    <t>ГП-2,  6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</si>
  <si>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</si>
  <si>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</si>
  <si>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</si>
  <si>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</si>
  <si>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</si>
  <si>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</si>
  <si>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</si>
  <si>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</si>
  <si>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</si>
  <si>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</si>
  <si>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</si>
  <si>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</si>
  <si>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</si>
  <si>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</si>
  <si>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</si>
  <si>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</si>
  <si>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</si>
  <si>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</si>
  <si>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</si>
  <si>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</si>
  <si>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</si>
  <si>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</si>
  <si>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</si>
  <si>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</si>
  <si>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</si>
  <si>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</si>
  <si>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</si>
  <si>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Строительно-монтажные работы</t>
  </si>
  <si>
    <t>Внутренняя отделка</t>
  </si>
  <si>
    <t>Черновая отделка</t>
  </si>
  <si>
    <t>Черновая отделка поверхностей полов</t>
  </si>
  <si>
    <t>Черновая отделка поверхностей полов выше отм. 0,000</t>
  </si>
  <si>
    <t>Устройство звукоизоляции толщиной 8 мм</t>
  </si>
  <si>
    <t>м2</t>
  </si>
  <si>
    <t>Э-11-2-23–АР2,  2 этаж и выше. Тип 8,9,10. В ФОТ включаются все сопутствующие работы и материалы. Объем ориентировочный. Возможно изменение РД. Уточнять у РП</t>
  </si>
  <si>
    <t>Изолон ППЭ 500 3008</t>
  </si>
  <si>
    <t>Устройство стяжек полусухих цементно-песчанных М150 толщиной 47 мм. Помещения МОП</t>
  </si>
  <si>
    <t>Э-11-2-23–АР2,  1 этаж Тип 1. В ФОТ включаются все сопутствующие работы и материалы. Объем ориентировочный. Возможно изменение РД. Уточнять у РП</t>
  </si>
  <si>
    <t>Сетка сварная арматурная Ø5 S500 100х100</t>
  </si>
  <si>
    <t>Демпферная лента</t>
  </si>
  <si>
    <t>м.п.</t>
  </si>
  <si>
    <t>Пленка п/э 200мкр</t>
  </si>
  <si>
    <t>Праймер из цементного раствора</t>
  </si>
  <si>
    <t>кг</t>
  </si>
  <si>
    <t>Песок крупнозернистый</t>
  </si>
  <si>
    <t>тн</t>
  </si>
  <si>
    <t>расход 1,4 тн/м3</t>
  </si>
  <si>
    <t>Портландцемент М400</t>
  </si>
  <si>
    <t>расход 0,41 тн/м3</t>
  </si>
  <si>
    <t>Устройство стяжек полусухих цементно-песчанных М150 толщиной 61 мм. Помещения МОП</t>
  </si>
  <si>
    <t>Э-11-2-23–АР2,  1 этаж Тип 2. В ФОТ включаются все сопутствующие работы и материалы. Объем ориентировочный. Возможно изменение РД. Уточнять у РП</t>
  </si>
  <si>
    <t>Устройство стяжек полусухих цементно-песчанных М150 толщиной 67 мм. Помещения МОП</t>
  </si>
  <si>
    <t>Э-11-2-23–АР2,  1 этаж Тип 3. В ФОТ включаются все сопутствующие работы и материалы. Объем ориентировочный. Возможно изменение РД. Уточнять у РП</t>
  </si>
  <si>
    <t>Устройство стяжек полусухих цементно-песчанных М150 толщиной 65 мм. Помещения МОП</t>
  </si>
  <si>
    <t>Э-11-2-23–АР2,  1 этаж Тип 4. В ФОТ включаются все сопутствующие работы и материалы. Объем ориентировочный. Возможно изменение РД. Уточнять у РП</t>
  </si>
  <si>
    <t>Устройство стяжек полусухих цементно-песчанных М150 толщиной 70 мм армированных. Помещения квартир</t>
  </si>
  <si>
    <t>Э-11-2-23–АР2,  1 этаж Тип 5. В ФОТ включаются все сопутствующие работы и материалы. Объем ориентировочный. Возможно изменение РД. Уточнять у РП</t>
  </si>
  <si>
    <t>Устройство стяжек полусухих цементно-песчанных М150 толщиной 68 мм. Помещения квартир</t>
  </si>
  <si>
    <t>Э-11-2-23–АР2,  1 этаж Тип 6. В ФОТ включаются все сопутствующие работы и материалы. Объем ориентировочный. Возможно изменение РД. Уточнять у РП</t>
  </si>
  <si>
    <t>Устройство стяжек полусухих цементно-песчанных М150 толщиной 30 мм. Помещения квартир</t>
  </si>
  <si>
    <t>Э-11-2-23–АР2,  1 этаж Тип 7. В т.ч. МОП 107. В ФОТ включаются все сопутствующие работы и материалы. Объем ориентировочный. Возможно изменение РД. Уточнять у РП</t>
  </si>
  <si>
    <t>Устройство стяжек полусухих цементно-песчанных М150 толщиной 50 мм. Помещения МОП</t>
  </si>
  <si>
    <t>Э-11-2-23–АР2,  1 этаж Тип 13. В ФОТ включаются все сопутствующие работы и материалы. Объем ориентировочный. Возможно изменение РД. Уточнять у РП</t>
  </si>
  <si>
    <t>Устройство стяжек полусухих цементно-песчанных М150 толщиной 69 мм. Помещения МОП</t>
  </si>
  <si>
    <t>Э-11-2-23–АР2,  2 этаж и выше Тип 8. В ФОТ включаются все сопутствующие работы и материалы. Объем ориентировочный. Возможно изменение РД. Уточнять у РП</t>
  </si>
  <si>
    <t>Устройство стяжек полусухих цементно-песчанных М150 толщиной 72 мм. Помещения квартир</t>
  </si>
  <si>
    <t>Э-11-2-23–АР2,  2 этаж и выше Тип 9. В ФОТ включаются все сопутствующие работы и материалы. Объем ориентировочный. Возможно изменение РД. Уточнять у РП</t>
  </si>
  <si>
    <t>Устройство стяжек полусухих цементно-песчанных М150 толщиной 70 мм. Помещения квартир</t>
  </si>
  <si>
    <t>Э-11-2-23–АР2,  2 этаж и выше Тип 10. В ФОТ включаются все сопутствующие работы и материалы. Объем ориентировочный. Возможно изменение РД. Уточнять у РП</t>
  </si>
  <si>
    <t>Устройство стяжек полусухих цементно-песчанных М150 толщиной 40 мм. Помещения квартир</t>
  </si>
  <si>
    <t>Э-11-2-23–АР2,  2 этаж и выше Тип 11. В ФОТ включаются все сопутствующие работы и материалы. Объем ориентировочный. Возможно изменение РД. Уточнять у РП</t>
  </si>
  <si>
    <t>Устройство стяжек полусухих цементно-песчанных М150 толщиной 60 мм. Помещения квартир</t>
  </si>
  <si>
    <t>Э-11-2-23–АР2,  2 этаж Тип 12 Лоджии в кв. №4,82. В ФОТ включаются все сопутствующие работы и материалы. Объем ориентировочный. Возможно изменение РД. Уточнять у РП</t>
  </si>
  <si>
    <t>Устройство тепло-звукоизоляции толщиной 50 мм</t>
  </si>
  <si>
    <t>Э-11-2-23–АР2,  1 этаж. Тип 1,2,3,4,5,6,7. В ФОТ включаются все сопутствующие работы и материалы. Объем ориентировочный. Возможно изменение РД. Уточнять у РП</t>
  </si>
  <si>
    <t>Экструзионный пенополистирол плотность 25-35 кг/м³ толщина 50 мм</t>
  </si>
  <si>
    <t>м3</t>
  </si>
  <si>
    <t>Технониколь</t>
  </si>
  <si>
    <t>Устройство тепло-звукоизоляции толщиной 100 мм</t>
  </si>
  <si>
    <t>Э-11-2-23–АР2,  1 этаж. Электрощитовая (107). Тип 13. В ФОТ включаются все сопутствующие работы и материалы. Объем ориентировочный. Возможно изменение РД. Уточнять у РП</t>
  </si>
  <si>
    <t>Экструзионный пенополистирол плотность 25-35 кг/м³ толщина 100 мм</t>
  </si>
  <si>
    <t>Устройство тепло-звукоизоляции толщиной 150 мм</t>
  </si>
  <si>
    <t>Э-11-2-23–АР2,  2 этаж. Тип 12. (Лоджии кв. 4,82) В ФОТ включаются все сопутствующие работы и материалы. Объем ориентировочный. Возможно изменение РД. Уточнять у РП</t>
  </si>
  <si>
    <t>Экструзионный пенополистирол плотность 25-35 кг/м³ толщина 150 мм</t>
  </si>
  <si>
    <t>Устройство обмазочной гидроизоляции поверхности полов</t>
  </si>
  <si>
    <t>Э-11-2-23–АР2,  Тип 1,2,4,6,10 с учетом заведения на стену 0,3м. В ФОТ включаются все сопутствующие работы и материалы. Объем ориентировочный. Возможно изменение РД. Уточнять у РП</t>
  </si>
  <si>
    <t>Эластичная полимерная гидроизоляция CL 51</t>
  </si>
  <si>
    <t>Ceresit</t>
  </si>
  <si>
    <t>в 2 слоя. Перед закупом материал согласовать с РП. Возможна замена.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</si>
  <si>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</si>
  <si>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</si>
  <si>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</si>
  <si>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</si>
  <si>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</si>
  <si>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</si>
  <si>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Дедюхина Валентина Александровна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</si>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</sst>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0"/>
    <numFmt numFmtId="166" formatCode="0.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165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166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2" fontId="6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5" fillId="5" borderId="5" xfId="0" applyFont="1" applyFill="1" applyBorder="1" applyAlignment="1" applyProtection="1">
      <alignment horizontal="right"/>
      <protection locked="0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X151"/>
  <sheetViews>
    <sheetView tabSelected="1" topLeftCell="C4" workbookViewId="0">
      <selection activeCell="L142" sqref="L142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3" width="12.5" style="1" customWidth="1"/>
    <col min="14" max="14" width="10.83203125" style="1" customWidth="1"/>
    <col min="15" max="15" width="8" style="1" customWidth="1"/>
    <col min="16" max="16" width="12.1640625" style="1" customWidth="1"/>
    <col min="17" max="17" width="9.6640625" style="1" customWidth="1"/>
    <col min="18" max="18" width="11.33203125" style="1" customWidth="1"/>
    <col min="19" max="19" width="12.83203125" style="1" customWidth="1"/>
    <col min="20" max="21" width="14.1640625" style="1" customWidth="1"/>
    <col min="22" max="22" width="16" style="1" customWidth="1"/>
    <col min="23" max="24" width="36.1640625" style="1" customWidth="1"/>
  </cols>
  <sheetData>
    <row r="1" spans="1:24" s="1" customFormat="1" ht="11.1" hidden="1" customHeight="1" x14ac:dyDescent="0.2"/>
    <row r="2" spans="1:24" s="1" customFormat="1" ht="11.1" hidden="1" customHeight="1" x14ac:dyDescent="0.2"/>
    <row r="3" spans="1:24" s="1" customFormat="1" ht="11.1" hidden="1" customHeight="1" x14ac:dyDescent="0.2"/>
    <row r="4" spans="1:24" s="2" customFormat="1" ht="12.95" customHeight="1" x14ac:dyDescent="0.2">
      <c r="W4" s="2" t="s">
        <v>0</v>
      </c>
    </row>
    <row r="5" spans="1:24" s="2" customFormat="1" ht="12.95" customHeight="1" x14ac:dyDescent="0.2">
      <c r="W5" s="3" t="s">
        <v>1</v>
      </c>
    </row>
    <row r="6" spans="1:24" s="2" customFormat="1" ht="12.95" customHeight="1" x14ac:dyDescent="0.2">
      <c r="A6" s="53" t="s">
        <v>2</v>
      </c>
      <c r="B6" s="53"/>
      <c r="C6" s="53"/>
      <c r="D6" s="53"/>
      <c r="E6" s="53"/>
      <c r="F6" s="53"/>
      <c r="G6" s="53"/>
    </row>
    <row r="7" spans="1:24" s="2" customFormat="1" ht="12.95" customHeight="1" x14ac:dyDescent="0.2">
      <c r="A7" s="54" t="s">
        <v>3</v>
      </c>
      <c r="B7" s="54"/>
      <c r="C7" s="54"/>
      <c r="D7" s="54"/>
      <c r="E7" s="54"/>
      <c r="F7" s="54"/>
      <c r="G7" s="54"/>
    </row>
    <row r="8" spans="1:24" s="2" customFormat="1" ht="12.95" customHeight="1" x14ac:dyDescent="0.2">
      <c r="A8" s="54" t="s">
        <v>4</v>
      </c>
      <c r="B8" s="54"/>
      <c r="C8" s="54"/>
      <c r="D8" s="54"/>
      <c r="E8" s="54"/>
      <c r="F8" s="54"/>
      <c r="G8" s="54"/>
    </row>
    <row r="9" spans="1:24" s="1" customFormat="1" ht="11.1" customHeight="1" x14ac:dyDescent="0.2"/>
    <row r="10" spans="1:24" s="4" customFormat="1" ht="30" customHeight="1" x14ac:dyDescent="0.2">
      <c r="A10" s="55" t="s">
        <v>5</v>
      </c>
      <c r="B10" s="51" t="s">
        <v>6</v>
      </c>
      <c r="C10" s="55" t="s">
        <v>7</v>
      </c>
      <c r="D10" s="57" t="s">
        <v>8</v>
      </c>
      <c r="E10" s="57" t="s">
        <v>9</v>
      </c>
      <c r="F10" s="57" t="s">
        <v>10</v>
      </c>
      <c r="G10" s="55" t="s">
        <v>11</v>
      </c>
      <c r="H10" s="50" t="s">
        <v>12</v>
      </c>
      <c r="I10" s="50"/>
      <c r="J10" s="50"/>
      <c r="K10" s="50"/>
      <c r="L10" s="50"/>
      <c r="M10" s="50"/>
      <c r="N10" s="51" t="s">
        <v>13</v>
      </c>
      <c r="O10" s="51" t="s">
        <v>14</v>
      </c>
      <c r="P10" s="51" t="s">
        <v>15</v>
      </c>
      <c r="Q10" s="50" t="s">
        <v>16</v>
      </c>
      <c r="R10" s="50"/>
      <c r="S10" s="50"/>
      <c r="T10" s="50" t="s">
        <v>17</v>
      </c>
      <c r="U10" s="50"/>
      <c r="V10" s="51" t="s">
        <v>18</v>
      </c>
      <c r="W10" s="51" t="s">
        <v>19</v>
      </c>
      <c r="X10" s="51" t="s">
        <v>20</v>
      </c>
    </row>
    <row r="11" spans="1:24" s="4" customFormat="1" ht="36.950000000000003" customHeight="1" x14ac:dyDescent="0.2">
      <c r="A11" s="56"/>
      <c r="B11" s="52"/>
      <c r="C11" s="56"/>
      <c r="D11" s="58"/>
      <c r="E11" s="58"/>
      <c r="F11" s="58"/>
      <c r="G11" s="56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2"/>
      <c r="O11" s="52"/>
      <c r="P11" s="52"/>
      <c r="Q11" s="5" t="s">
        <v>27</v>
      </c>
      <c r="R11" s="5" t="s">
        <v>28</v>
      </c>
      <c r="S11" s="5" t="s">
        <v>29</v>
      </c>
      <c r="T11" s="5" t="s">
        <v>27</v>
      </c>
      <c r="U11" s="5" t="s">
        <v>28</v>
      </c>
      <c r="V11" s="52"/>
      <c r="W11" s="52"/>
      <c r="X11" s="52"/>
    </row>
    <row r="12" spans="1:24" s="1" customFormat="1" ht="11.1" customHeight="1" x14ac:dyDescent="0.2">
      <c r="A12" s="6" t="s">
        <v>30</v>
      </c>
      <c r="B12" s="6" t="s">
        <v>31</v>
      </c>
      <c r="C12" s="6" t="s">
        <v>32</v>
      </c>
      <c r="D12" s="6" t="s">
        <v>33</v>
      </c>
      <c r="E12" s="6" t="s">
        <v>34</v>
      </c>
      <c r="F12" s="6" t="s">
        <v>35</v>
      </c>
      <c r="G12" s="6" t="s">
        <v>36</v>
      </c>
      <c r="H12" s="6" t="s">
        <v>37</v>
      </c>
      <c r="I12" s="6" t="s">
        <v>38</v>
      </c>
      <c r="J12" s="6" t="s">
        <v>39</v>
      </c>
      <c r="K12" s="6" t="s">
        <v>40</v>
      </c>
      <c r="L12" s="6" t="s">
        <v>41</v>
      </c>
      <c r="M12" s="6" t="s">
        <v>42</v>
      </c>
      <c r="N12" s="6" t="s">
        <v>43</v>
      </c>
      <c r="O12" s="6" t="s">
        <v>44</v>
      </c>
      <c r="P12" s="6" t="s">
        <v>45</v>
      </c>
      <c r="Q12" s="6" t="s">
        <v>46</v>
      </c>
      <c r="R12" s="6" t="s">
        <v>47</v>
      </c>
      <c r="S12" s="6" t="s">
        <v>48</v>
      </c>
      <c r="T12" s="6" t="s">
        <v>49</v>
      </c>
      <c r="U12" s="6" t="s">
        <v>50</v>
      </c>
      <c r="V12" s="6" t="s">
        <v>51</v>
      </c>
      <c r="W12" s="6" t="s">
        <v>52</v>
      </c>
      <c r="X12" s="6" t="s">
        <v>53</v>
      </c>
    </row>
    <row r="13" spans="1:24" s="1" customFormat="1" ht="12" customHeight="1" outlineLevel="1" x14ac:dyDescent="0.2">
      <c r="A13" s="7"/>
      <c r="B13" s="8" t="s">
        <v>54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>
        <f>ROUND($T$19+$T$20+$T$22+$T$23+$T$24+$T$25+$T$26+$T$27+$T$28+$T$30+$T$31+$T$32+$T$33+$T$34+$T$35+$T$36+$T$38+$T$39+$T$40+$T$41+$T$42+$T$43+$T$44+$T$46+$T$47+$T$48+$T$49+$T$50+$T$51+$T$52+$T$54+$T$55+$T$56+$T$57+$T$58+$T$59+$T$60+$T$62+$T$63+$T$64+$T$65+$T$66+$T$67+$T$68+$T$70+$T$71+$T$72+$T$73+$T$74+$T$75+$T$76+$T$78+$T$79+$T$80+$T$81+$T$82+$T$83+$T$84+$T$86+$T$87+$T$88+$T$89+$T$90+$T$92+$T$93+$T$94+$T$95+$T$96+$T$98+$T$99+$T$100+$T$101+$T$102+$T$104+$T$105+$T$106+$T$107+$T$108+$T$110+$T$111+$T$112+$T$113+$T$114+$T$115+$T$116+$T$118+$T$119+$T$121+$T$122+$T$124+$T$125+$T$127+$T$128,2)</f>
        <v>7520586.9800000004</v>
      </c>
      <c r="U13" s="10">
        <f>ROUND($U$19+$U$20+$U$22+$U$23+$U$24+$U$25+$U$26+$U$27+$U$28+$U$30+$U$31+$U$32+$U$33+$U$34+$U$35+$U$36+$U$38+$U$39+$U$40+$U$41+$U$42+$U$43+$U$44+$U$46+$U$47+$U$48+$U$49+$U$50+$U$51+$U$52+$U$54+$U$55+$U$56+$U$57+$U$58+$U$59+$U$60+$U$62+$U$63+$U$64+$U$65+$U$66+$U$67+$U$68+$U$70+$U$71+$U$72+$U$73+$U$74+$U$75+$U$76+$U$78+$U$79+$U$80+$U$81+$U$82+$U$83+$U$84+$U$86+$U$87+$U$88+$U$89+$U$90+$U$92+$U$93+$U$94+$U$95+$U$96+$U$98+$U$99+$U$100+$U$101+$U$102+$U$104+$U$105+$U$106+$U$107+$U$108+$U$110+$U$111+$U$112+$U$113+$U$114+$U$115+$U$116+$U$118+$U$119+$U$121+$U$122+$U$124+$U$125+$U$127+$U$128,2)</f>
        <v>0</v>
      </c>
      <c r="V13" s="10">
        <f>ROUND($V$19+$V$20+$V$22+$V$23+$V$24+$V$25+$V$26+$V$27+$V$28+$V$30+$V$31+$V$32+$V$33+$V$34+$V$35+$V$36+$V$38+$V$39+$V$40+$V$41+$V$42+$V$43+$V$44+$V$46+$V$47+$V$48+$V$49+$V$50+$V$51+$V$52+$V$54+$V$55+$V$56+$V$57+$V$58+$V$59+$V$60+$V$62+$V$63+$V$64+$V$65+$V$66+$V$67+$V$68+$V$70+$V$71+$V$72+$V$73+$V$74+$V$75+$V$76+$V$78+$V$79+$V$80+$V$81+$V$82+$V$83+$V$84+$V$86+$V$87+$V$88+$V$89+$V$90+$V$92+$V$93+$V$94+$V$95+$V$96+$V$98+$V$99+$V$100+$V$101+$V$102+$V$104+$V$105+$V$106+$V$107+$V$108+$V$110+$V$111+$V$112+$V$113+$V$114+$V$115+$V$116+$V$118+$V$119+$V$121+$V$122+$V$124+$V$125+$V$127+$V$128,2)</f>
        <v>7520586.9800000004</v>
      </c>
      <c r="W13" s="10"/>
      <c r="X13" s="10"/>
    </row>
    <row r="14" spans="1:24" s="1" customFormat="1" ht="12" customHeight="1" outlineLevel="2" x14ac:dyDescent="0.2">
      <c r="A14" s="7"/>
      <c r="B14" s="8" t="s">
        <v>55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>
        <f>ROUND($T$19+$T$20+$T$22+$T$23+$T$24+$T$25+$T$26+$T$27+$T$28+$T$30+$T$31+$T$32+$T$33+$T$34+$T$35+$T$36+$T$38+$T$39+$T$40+$T$41+$T$42+$T$43+$T$44+$T$46+$T$47+$T$48+$T$49+$T$50+$T$51+$T$52+$T$54+$T$55+$T$56+$T$57+$T$58+$T$59+$T$60+$T$62+$T$63+$T$64+$T$65+$T$66+$T$67+$T$68+$T$70+$T$71+$T$72+$T$73+$T$74+$T$75+$T$76+$T$78+$T$79+$T$80+$T$81+$T$82+$T$83+$T$84+$T$86+$T$87+$T$88+$T$89+$T$90+$T$92+$T$93+$T$94+$T$95+$T$96+$T$98+$T$99+$T$100+$T$101+$T$102+$T$104+$T$105+$T$106+$T$107+$T$108+$T$110+$T$111+$T$112+$T$113+$T$114+$T$115+$T$116+$T$118+$T$119+$T$121+$T$122+$T$124+$T$125+$T$127+$T$128,2)</f>
        <v>7520586.9800000004</v>
      </c>
      <c r="U14" s="10">
        <f>ROUND($U$19+$U$20+$U$22+$U$23+$U$24+$U$25+$U$26+$U$27+$U$28+$U$30+$U$31+$U$32+$U$33+$U$34+$U$35+$U$36+$U$38+$U$39+$U$40+$U$41+$U$42+$U$43+$U$44+$U$46+$U$47+$U$48+$U$49+$U$50+$U$51+$U$52+$U$54+$U$55+$U$56+$U$57+$U$58+$U$59+$U$60+$U$62+$U$63+$U$64+$U$65+$U$66+$U$67+$U$68+$U$70+$U$71+$U$72+$U$73+$U$74+$U$75+$U$76+$U$78+$U$79+$U$80+$U$81+$U$82+$U$83+$U$84+$U$86+$U$87+$U$88+$U$89+$U$90+$U$92+$U$93+$U$94+$U$95+$U$96+$U$98+$U$99+$U$100+$U$101+$U$102+$U$104+$U$105+$U$106+$U$107+$U$108+$U$110+$U$111+$U$112+$U$113+$U$114+$U$115+$U$116+$U$118+$U$119+$U$121+$U$122+$U$124+$U$125+$U$127+$U$128,2)</f>
        <v>0</v>
      </c>
      <c r="V14" s="10">
        <f>ROUND($V$19+$V$20+$V$22+$V$23+$V$24+$V$25+$V$26+$V$27+$V$28+$V$30+$V$31+$V$32+$V$33+$V$34+$V$35+$V$36+$V$38+$V$39+$V$40+$V$41+$V$42+$V$43+$V$44+$V$46+$V$47+$V$48+$V$49+$V$50+$V$51+$V$52+$V$54+$V$55+$V$56+$V$57+$V$58+$V$59+$V$60+$V$62+$V$63+$V$64+$V$65+$V$66+$V$67+$V$68+$V$70+$V$71+$V$72+$V$73+$V$74+$V$75+$V$76+$V$78+$V$79+$V$80+$V$81+$V$82+$V$83+$V$84+$V$86+$V$87+$V$88+$V$89+$V$90+$V$92+$V$93+$V$94+$V$95+$V$96+$V$98+$V$99+$V$100+$V$101+$V$102+$V$104+$V$105+$V$106+$V$107+$V$108+$V$110+$V$111+$V$112+$V$113+$V$114+$V$115+$V$116+$V$118+$V$119+$V$121+$V$122+$V$124+$V$125+$V$127+$V$128,2)</f>
        <v>7520586.9800000004</v>
      </c>
      <c r="W14" s="10"/>
      <c r="X14" s="10"/>
    </row>
    <row r="15" spans="1:24" s="1" customFormat="1" ht="12" customHeight="1" outlineLevel="3" x14ac:dyDescent="0.2">
      <c r="A15" s="7"/>
      <c r="B15" s="8" t="s">
        <v>56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>
        <f>ROUND($T$19+$T$20+$T$22+$T$23+$T$24+$T$25+$T$26+$T$27+$T$28+$T$30+$T$31+$T$32+$T$33+$T$34+$T$35+$T$36+$T$38+$T$39+$T$40+$T$41+$T$42+$T$43+$T$44+$T$46+$T$47+$T$48+$T$49+$T$50+$T$51+$T$52+$T$54+$T$55+$T$56+$T$57+$T$58+$T$59+$T$60+$T$62+$T$63+$T$64+$T$65+$T$66+$T$67+$T$68+$T$70+$T$71+$T$72+$T$73+$T$74+$T$75+$T$76+$T$78+$T$79+$T$80+$T$81+$T$82+$T$83+$T$84+$T$86+$T$87+$T$88+$T$89+$T$90+$T$92+$T$93+$T$94+$T$95+$T$96+$T$98+$T$99+$T$100+$T$101+$T$102+$T$104+$T$105+$T$106+$T$107+$T$108+$T$110+$T$111+$T$112+$T$113+$T$114+$T$115+$T$116+$T$118+$T$119+$T$121+$T$122+$T$124+$T$125+$T$127+$T$128,2)</f>
        <v>7520586.9800000004</v>
      </c>
      <c r="U15" s="10">
        <f>ROUND($U$19+$U$20+$U$22+$U$23+$U$24+$U$25+$U$26+$U$27+$U$28+$U$30+$U$31+$U$32+$U$33+$U$34+$U$35+$U$36+$U$38+$U$39+$U$40+$U$41+$U$42+$U$43+$U$44+$U$46+$U$47+$U$48+$U$49+$U$50+$U$51+$U$52+$U$54+$U$55+$U$56+$U$57+$U$58+$U$59+$U$60+$U$62+$U$63+$U$64+$U$65+$U$66+$U$67+$U$68+$U$70+$U$71+$U$72+$U$73+$U$74+$U$75+$U$76+$U$78+$U$79+$U$80+$U$81+$U$82+$U$83+$U$84+$U$86+$U$87+$U$88+$U$89+$U$90+$U$92+$U$93+$U$94+$U$95+$U$96+$U$98+$U$99+$U$100+$U$101+$U$102+$U$104+$U$105+$U$106+$U$107+$U$108+$U$110+$U$111+$U$112+$U$113+$U$114+$U$115+$U$116+$U$118+$U$119+$U$121+$U$122+$U$124+$U$125+$U$127+$U$128,2)</f>
        <v>0</v>
      </c>
      <c r="V15" s="10">
        <f>ROUND($V$19+$V$20+$V$22+$V$23+$V$24+$V$25+$V$26+$V$27+$V$28+$V$30+$V$31+$V$32+$V$33+$V$34+$V$35+$V$36+$V$38+$V$39+$V$40+$V$41+$V$42+$V$43+$V$44+$V$46+$V$47+$V$48+$V$49+$V$50+$V$51+$V$52+$V$54+$V$55+$V$56+$V$57+$V$58+$V$59+$V$60+$V$62+$V$63+$V$64+$V$65+$V$66+$V$67+$V$68+$V$70+$V$71+$V$72+$V$73+$V$74+$V$75+$V$76+$V$78+$V$79+$V$80+$V$81+$V$82+$V$83+$V$84+$V$86+$V$87+$V$88+$V$89+$V$90+$V$92+$V$93+$V$94+$V$95+$V$96+$V$98+$V$99+$V$100+$V$101+$V$102+$V$104+$V$105+$V$106+$V$107+$V$108+$V$110+$V$111+$V$112+$V$113+$V$114+$V$115+$V$116+$V$118+$V$119+$V$121+$V$122+$V$124+$V$125+$V$127+$V$128,2)</f>
        <v>7520586.9800000004</v>
      </c>
      <c r="W15" s="10"/>
      <c r="X15" s="10"/>
    </row>
    <row r="16" spans="1:24" s="1" customFormat="1" ht="12" customHeight="1" outlineLevel="4" x14ac:dyDescent="0.2">
      <c r="A16" s="7"/>
      <c r="B16" s="8" t="s">
        <v>57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>
        <f>ROUND($T$19+$T$20+$T$22+$T$23+$T$24+$T$25+$T$26+$T$27+$T$28+$T$30+$T$31+$T$32+$T$33+$T$34+$T$35+$T$36+$T$38+$T$39+$T$40+$T$41+$T$42+$T$43+$T$44+$T$46+$T$47+$T$48+$T$49+$T$50+$T$51+$T$52+$T$54+$T$55+$T$56+$T$57+$T$58+$T$59+$T$60+$T$62+$T$63+$T$64+$T$65+$T$66+$T$67+$T$68+$T$70+$T$71+$T$72+$T$73+$T$74+$T$75+$T$76+$T$78+$T$79+$T$80+$T$81+$T$82+$T$83+$T$84+$T$86+$T$87+$T$88+$T$89+$T$90+$T$92+$T$93+$T$94+$T$95+$T$96+$T$98+$T$99+$T$100+$T$101+$T$102+$T$104+$T$105+$T$106+$T$107+$T$108+$T$110+$T$111+$T$112+$T$113+$T$114+$T$115+$T$116+$T$118+$T$119+$T$121+$T$122+$T$124+$T$125+$T$127+$T$128,2)</f>
        <v>7520586.9800000004</v>
      </c>
      <c r="U16" s="10">
        <f>ROUND($U$19+$U$20+$U$22+$U$23+$U$24+$U$25+$U$26+$U$27+$U$28+$U$30+$U$31+$U$32+$U$33+$U$34+$U$35+$U$36+$U$38+$U$39+$U$40+$U$41+$U$42+$U$43+$U$44+$U$46+$U$47+$U$48+$U$49+$U$50+$U$51+$U$52+$U$54+$U$55+$U$56+$U$57+$U$58+$U$59+$U$60+$U$62+$U$63+$U$64+$U$65+$U$66+$U$67+$U$68+$U$70+$U$71+$U$72+$U$73+$U$74+$U$75+$U$76+$U$78+$U$79+$U$80+$U$81+$U$82+$U$83+$U$84+$U$86+$U$87+$U$88+$U$89+$U$90+$U$92+$U$93+$U$94+$U$95+$U$96+$U$98+$U$99+$U$100+$U$101+$U$102+$U$104+$U$105+$U$106+$U$107+$U$108+$U$110+$U$111+$U$112+$U$113+$U$114+$U$115+$U$116+$U$118+$U$119+$U$121+$U$122+$U$124+$U$125+$U$127+$U$128,2)</f>
        <v>0</v>
      </c>
      <c r="V16" s="10">
        <f>ROUND($V$19+$V$20+$V$22+$V$23+$V$24+$V$25+$V$26+$V$27+$V$28+$V$30+$V$31+$V$32+$V$33+$V$34+$V$35+$V$36+$V$38+$V$39+$V$40+$V$41+$V$42+$V$43+$V$44+$V$46+$V$47+$V$48+$V$49+$V$50+$V$51+$V$52+$V$54+$V$55+$V$56+$V$57+$V$58+$V$59+$V$60+$V$62+$V$63+$V$64+$V$65+$V$66+$V$67+$V$68+$V$70+$V$71+$V$72+$V$73+$V$74+$V$75+$V$76+$V$78+$V$79+$V$80+$V$81+$V$82+$V$83+$V$84+$V$86+$V$87+$V$88+$V$89+$V$90+$V$92+$V$93+$V$94+$V$95+$V$96+$V$98+$V$99+$V$100+$V$101+$V$102+$V$104+$V$105+$V$106+$V$107+$V$108+$V$110+$V$111+$V$112+$V$113+$V$114+$V$115+$V$116+$V$118+$V$119+$V$121+$V$122+$V$124+$V$125+$V$127+$V$128,2)</f>
        <v>7520586.9800000004</v>
      </c>
      <c r="W16" s="10"/>
      <c r="X16" s="10"/>
    </row>
    <row r="17" spans="1:24" s="1" customFormat="1" ht="12" customHeight="1" outlineLevel="5" x14ac:dyDescent="0.2">
      <c r="A17" s="7"/>
      <c r="B17" s="8" t="s">
        <v>58</v>
      </c>
      <c r="C17" s="9"/>
      <c r="D17" s="9"/>
      <c r="E17" s="9"/>
      <c r="F17" s="9"/>
      <c r="G17" s="9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>
        <f>ROUND($T$19+$T$20+$T$22+$T$23+$T$24+$T$25+$T$26+$T$27+$T$28+$T$30+$T$31+$T$32+$T$33+$T$34+$T$35+$T$36+$T$38+$T$39+$T$40+$T$41+$T$42+$T$43+$T$44+$T$46+$T$47+$T$48+$T$49+$T$50+$T$51+$T$52+$T$54+$T$55+$T$56+$T$57+$T$58+$T$59+$T$60+$T$62+$T$63+$T$64+$T$65+$T$66+$T$67+$T$68+$T$70+$T$71+$T$72+$T$73+$T$74+$T$75+$T$76+$T$78+$T$79+$T$80+$T$81+$T$82+$T$83+$T$84+$T$86+$T$87+$T$88+$T$89+$T$90+$T$92+$T$93+$T$94+$T$95+$T$96+$T$98+$T$99+$T$100+$T$101+$T$102+$T$104+$T$105+$T$106+$T$107+$T$108+$T$110+$T$111+$T$112+$T$113+$T$114+$T$115+$T$116+$T$118+$T$119+$T$121+$T$122+$T$124+$T$125+$T$127+$T$128,2)</f>
        <v>7520586.9800000004</v>
      </c>
      <c r="U17" s="10">
        <f>ROUND($U$19+$U$20+$U$22+$U$23+$U$24+$U$25+$U$26+$U$27+$U$28+$U$30+$U$31+$U$32+$U$33+$U$34+$U$35+$U$36+$U$38+$U$39+$U$40+$U$41+$U$42+$U$43+$U$44+$U$46+$U$47+$U$48+$U$49+$U$50+$U$51+$U$52+$U$54+$U$55+$U$56+$U$57+$U$58+$U$59+$U$60+$U$62+$U$63+$U$64+$U$65+$U$66+$U$67+$U$68+$U$70+$U$71+$U$72+$U$73+$U$74+$U$75+$U$76+$U$78+$U$79+$U$80+$U$81+$U$82+$U$83+$U$84+$U$86+$U$87+$U$88+$U$89+$U$90+$U$92+$U$93+$U$94+$U$95+$U$96+$U$98+$U$99+$U$100+$U$101+$U$102+$U$104+$U$105+$U$106+$U$107+$U$108+$U$110+$U$111+$U$112+$U$113+$U$114+$U$115+$U$116+$U$118+$U$119+$U$121+$U$122+$U$124+$U$125+$U$127+$U$128,2)</f>
        <v>0</v>
      </c>
      <c r="V17" s="10">
        <f>ROUND($V$19+$V$20+$V$22+$V$23+$V$24+$V$25+$V$26+$V$27+$V$28+$V$30+$V$31+$V$32+$V$33+$V$34+$V$35+$V$36+$V$38+$V$39+$V$40+$V$41+$V$42+$V$43+$V$44+$V$46+$V$47+$V$48+$V$49+$V$50+$V$51+$V$52+$V$54+$V$55+$V$56+$V$57+$V$58+$V$59+$V$60+$V$62+$V$63+$V$64+$V$65+$V$66+$V$67+$V$68+$V$70+$V$71+$V$72+$V$73+$V$74+$V$75+$V$76+$V$78+$V$79+$V$80+$V$81+$V$82+$V$83+$V$84+$V$86+$V$87+$V$88+$V$89+$V$90+$V$92+$V$93+$V$94+$V$95+$V$96+$V$98+$V$99+$V$100+$V$101+$V$102+$V$104+$V$105+$V$106+$V$107+$V$108+$V$110+$V$111+$V$112+$V$113+$V$114+$V$115+$V$116+$V$118+$V$119+$V$121+$V$122+$V$124+$V$125+$V$127+$V$128,2)</f>
        <v>7520586.9800000004</v>
      </c>
      <c r="W17" s="10"/>
      <c r="X17" s="10"/>
    </row>
    <row r="18" spans="1:24" s="11" customFormat="1" ht="51.95" customHeight="1" outlineLevel="6" x14ac:dyDescent="0.15">
      <c r="A18" s="12">
        <v>1</v>
      </c>
      <c r="B18" s="13" t="s">
        <v>59</v>
      </c>
      <c r="C18" s="14" t="s">
        <v>60</v>
      </c>
      <c r="D18" s="14"/>
      <c r="E18" s="14"/>
      <c r="F18" s="14"/>
      <c r="G18" s="14"/>
      <c r="H18" s="15">
        <v>713.21699999999998</v>
      </c>
      <c r="I18" s="15">
        <v>742.56799999999998</v>
      </c>
      <c r="J18" s="15">
        <v>579.399</v>
      </c>
      <c r="K18" s="15">
        <v>579.399</v>
      </c>
      <c r="L18" s="15">
        <v>742.65200000000004</v>
      </c>
      <c r="M18" s="15">
        <v>713.21699999999998</v>
      </c>
      <c r="N18" s="16">
        <v>4070.4520000000002</v>
      </c>
      <c r="O18" s="17"/>
      <c r="P18" s="17">
        <f>$P$19</f>
        <v>4070.4520000000002</v>
      </c>
      <c r="Q18" s="59"/>
      <c r="R18" s="59"/>
      <c r="S18" s="17">
        <f>ROUND($V$18/$P$18,2)</f>
        <v>80</v>
      </c>
      <c r="T18" s="17">
        <f>ROUND($T$19+$T$20,2)</f>
        <v>325636.15999999997</v>
      </c>
      <c r="U18" s="17">
        <f>ROUND($U$19+$U$20,2)</f>
        <v>0</v>
      </c>
      <c r="V18" s="17">
        <f>ROUND($V$19+$V$20,2)</f>
        <v>325636.15999999997</v>
      </c>
      <c r="W18" s="18" t="s">
        <v>61</v>
      </c>
      <c r="X18" s="69"/>
    </row>
    <row r="19" spans="1:24" s="19" customFormat="1" ht="11.1" customHeight="1" outlineLevel="7" x14ac:dyDescent="0.2">
      <c r="A19" s="20"/>
      <c r="B19" s="21" t="s">
        <v>27</v>
      </c>
      <c r="C19" s="22" t="s">
        <v>60</v>
      </c>
      <c r="D19" s="22"/>
      <c r="E19" s="22"/>
      <c r="F19" s="22"/>
      <c r="G19" s="22"/>
      <c r="H19" s="23">
        <v>713.21699999999998</v>
      </c>
      <c r="I19" s="23">
        <v>742.56799999999998</v>
      </c>
      <c r="J19" s="23">
        <v>579.399</v>
      </c>
      <c r="K19" s="23">
        <v>579.399</v>
      </c>
      <c r="L19" s="23">
        <v>742.65200000000004</v>
      </c>
      <c r="M19" s="23">
        <v>713.21699999999998</v>
      </c>
      <c r="N19" s="23">
        <f>$H$19+$I$19+$J$19+$K$19+$L$19+$M$19</f>
        <v>4070.4519999999998</v>
      </c>
      <c r="O19" s="23">
        <v>1</v>
      </c>
      <c r="P19" s="24">
        <f>ROUND($N$19*$O$19,3)</f>
        <v>4070.4520000000002</v>
      </c>
      <c r="Q19" s="60">
        <v>80</v>
      </c>
      <c r="R19" s="61"/>
      <c r="S19" s="48">
        <f>ROUND($R$19+$Q$19,2)</f>
        <v>80</v>
      </c>
      <c r="T19" s="24">
        <f>ROUND($N$19*$Q$19,2)</f>
        <v>325636.15999999997</v>
      </c>
      <c r="U19" s="24">
        <f>ROUND($P$19*$R$19,2)</f>
        <v>0</v>
      </c>
      <c r="V19" s="24">
        <f>ROUND($U$19+$T$19,2)</f>
        <v>325636.15999999997</v>
      </c>
      <c r="W19" s="24"/>
      <c r="X19" s="70"/>
    </row>
    <row r="20" spans="1:24" s="1" customFormat="1" ht="11.1" customHeight="1" outlineLevel="7" x14ac:dyDescent="0.2">
      <c r="A20" s="25"/>
      <c r="B20" s="26" t="s">
        <v>62</v>
      </c>
      <c r="C20" s="27" t="s">
        <v>60</v>
      </c>
      <c r="D20" s="27"/>
      <c r="E20" s="27"/>
      <c r="F20" s="27"/>
      <c r="G20" s="27"/>
      <c r="H20" s="28">
        <v>713.21699999999998</v>
      </c>
      <c r="I20" s="28">
        <v>742.56799999999998</v>
      </c>
      <c r="J20" s="28">
        <v>579.399</v>
      </c>
      <c r="K20" s="28">
        <v>579.399</v>
      </c>
      <c r="L20" s="28">
        <v>742.65200000000004</v>
      </c>
      <c r="M20" s="28">
        <v>713.21699999999998</v>
      </c>
      <c r="N20" s="28">
        <f>$H$20+$I$20+$J$20+$K$20+$L$20+$M$20</f>
        <v>4070.4519999999998</v>
      </c>
      <c r="O20" s="30">
        <v>1.02</v>
      </c>
      <c r="P20" s="29">
        <f>ROUND($N$20*$O$20,3)</f>
        <v>4151.8609999999999</v>
      </c>
      <c r="Q20" s="62"/>
      <c r="R20" s="62"/>
      <c r="S20" s="29">
        <f>ROUND($R$20+$Q$20,2)</f>
        <v>0</v>
      </c>
      <c r="T20" s="29">
        <f>ROUND($N$20*$Q$20,2)</f>
        <v>0</v>
      </c>
      <c r="U20" s="29">
        <f>ROUND($P$20*$R$20,2)</f>
        <v>0</v>
      </c>
      <c r="V20" s="29">
        <f>ROUND($U$20+$T$20,2)</f>
        <v>0</v>
      </c>
      <c r="W20" s="31"/>
      <c r="X20" s="71"/>
    </row>
    <row r="21" spans="1:24" s="11" customFormat="1" ht="42" customHeight="1" outlineLevel="6" x14ac:dyDescent="0.15">
      <c r="A21" s="12">
        <v>2</v>
      </c>
      <c r="B21" s="13" t="s">
        <v>63</v>
      </c>
      <c r="C21" s="14" t="s">
        <v>60</v>
      </c>
      <c r="D21" s="14"/>
      <c r="E21" s="14"/>
      <c r="F21" s="14"/>
      <c r="G21" s="14"/>
      <c r="H21" s="15">
        <v>10.73</v>
      </c>
      <c r="I21" s="15">
        <v>6.8620000000000001</v>
      </c>
      <c r="J21" s="15">
        <v>8.0809999999999995</v>
      </c>
      <c r="K21" s="15">
        <v>8.0809999999999995</v>
      </c>
      <c r="L21" s="15">
        <v>6.8620000000000001</v>
      </c>
      <c r="M21" s="15">
        <v>10.73</v>
      </c>
      <c r="N21" s="15">
        <v>51.345999999999997</v>
      </c>
      <c r="O21" s="17"/>
      <c r="P21" s="17">
        <f>$P$22</f>
        <v>51.345999999999997</v>
      </c>
      <c r="Q21" s="59"/>
      <c r="R21" s="59"/>
      <c r="S21" s="17">
        <f>ROUND($V$21/$P$21,2)</f>
        <v>1100</v>
      </c>
      <c r="T21" s="17">
        <f>ROUND($T$22+$T$23+$T$24+$T$25+$T$26+$T$27+$T$28,2)</f>
        <v>56480.6</v>
      </c>
      <c r="U21" s="17">
        <f>ROUND($U$22+$U$23+$U$24+$U$25+$U$26+$U$27+$U$28,2)</f>
        <v>0</v>
      </c>
      <c r="V21" s="17">
        <f>ROUND($V$22+$V$23+$V$24+$V$25+$V$26+$V$27+$V$28,2)</f>
        <v>56480.6</v>
      </c>
      <c r="W21" s="18" t="s">
        <v>64</v>
      </c>
      <c r="X21" s="69"/>
    </row>
    <row r="22" spans="1:24" s="19" customFormat="1" ht="11.1" customHeight="1" outlineLevel="7" x14ac:dyDescent="0.2">
      <c r="A22" s="20"/>
      <c r="B22" s="21" t="s">
        <v>27</v>
      </c>
      <c r="C22" s="22" t="s">
        <v>60</v>
      </c>
      <c r="D22" s="22"/>
      <c r="E22" s="22"/>
      <c r="F22" s="22"/>
      <c r="G22" s="22"/>
      <c r="H22" s="23">
        <v>10.73</v>
      </c>
      <c r="I22" s="23">
        <v>6.8620000000000001</v>
      </c>
      <c r="J22" s="23">
        <v>8.0809999999999995</v>
      </c>
      <c r="K22" s="23">
        <v>8.0809999999999995</v>
      </c>
      <c r="L22" s="23">
        <v>6.8620000000000001</v>
      </c>
      <c r="M22" s="23">
        <v>10.73</v>
      </c>
      <c r="N22" s="23">
        <f>$H$22+$I$22+$J$22+$K$22+$L$22+$M$22</f>
        <v>51.346000000000004</v>
      </c>
      <c r="O22" s="23">
        <v>1</v>
      </c>
      <c r="P22" s="24">
        <f>ROUND($N$22*$O$22,3)</f>
        <v>51.345999999999997</v>
      </c>
      <c r="Q22" s="63">
        <v>1100</v>
      </c>
      <c r="R22" s="61"/>
      <c r="S22" s="49">
        <f>ROUND($R$22+$Q$22,2)</f>
        <v>1100</v>
      </c>
      <c r="T22" s="24">
        <f>ROUND($N$22*$Q$22,2)</f>
        <v>56480.6</v>
      </c>
      <c r="U22" s="24">
        <f>ROUND($P$22*$R$22,2)</f>
        <v>0</v>
      </c>
      <c r="V22" s="24">
        <f>ROUND($U$22+$T$22,2)</f>
        <v>56480.6</v>
      </c>
      <c r="W22" s="24"/>
      <c r="X22" s="70"/>
    </row>
    <row r="23" spans="1:24" s="1" customFormat="1" ht="11.1" customHeight="1" outlineLevel="7" x14ac:dyDescent="0.2">
      <c r="A23" s="25"/>
      <c r="B23" s="26" t="s">
        <v>65</v>
      </c>
      <c r="C23" s="27" t="s">
        <v>60</v>
      </c>
      <c r="D23" s="27"/>
      <c r="E23" s="27"/>
      <c r="F23" s="27"/>
      <c r="G23" s="27"/>
      <c r="H23" s="28">
        <v>10.73</v>
      </c>
      <c r="I23" s="28">
        <v>6.8620000000000001</v>
      </c>
      <c r="J23" s="28">
        <v>8.0809999999999995</v>
      </c>
      <c r="K23" s="28">
        <v>8.0809999999999995</v>
      </c>
      <c r="L23" s="28">
        <v>6.8620000000000001</v>
      </c>
      <c r="M23" s="28">
        <v>10.73</v>
      </c>
      <c r="N23" s="28">
        <f>$H$23+$I$23+$J$23+$K$23+$L$23+$M$23</f>
        <v>51.346000000000004</v>
      </c>
      <c r="O23" s="30">
        <v>1.03</v>
      </c>
      <c r="P23" s="29">
        <f>ROUND($N$23*$O$23,3)</f>
        <v>52.886000000000003</v>
      </c>
      <c r="Q23" s="62"/>
      <c r="R23" s="62"/>
      <c r="S23" s="29">
        <f>ROUND($R$23+$Q$23,2)</f>
        <v>0</v>
      </c>
      <c r="T23" s="29">
        <f>ROUND($N$23*$Q$23,2)</f>
        <v>0</v>
      </c>
      <c r="U23" s="29">
        <f>ROUND($P$23*$R$23,2)</f>
        <v>0</v>
      </c>
      <c r="V23" s="29">
        <f>ROUND($U$23+$T$23,2)</f>
        <v>0</v>
      </c>
      <c r="W23" s="31"/>
      <c r="X23" s="71"/>
    </row>
    <row r="24" spans="1:24" s="1" customFormat="1" ht="11.1" customHeight="1" outlineLevel="7" x14ac:dyDescent="0.2">
      <c r="A24" s="25"/>
      <c r="B24" s="26" t="s">
        <v>66</v>
      </c>
      <c r="C24" s="27" t="s">
        <v>67</v>
      </c>
      <c r="D24" s="27"/>
      <c r="E24" s="27"/>
      <c r="F24" s="27"/>
      <c r="G24" s="27"/>
      <c r="H24" s="28">
        <v>10.48</v>
      </c>
      <c r="I24" s="28">
        <v>7.7320000000000002</v>
      </c>
      <c r="J24" s="28">
        <v>8.6129999999999995</v>
      </c>
      <c r="K24" s="28">
        <v>8.6129999999999995</v>
      </c>
      <c r="L24" s="28">
        <v>7.7320000000000002</v>
      </c>
      <c r="M24" s="28">
        <v>10.48</v>
      </c>
      <c r="N24" s="28">
        <f>$H$24+$I$24+$J$24+$K$24+$L$24+$M$24</f>
        <v>53.650000000000006</v>
      </c>
      <c r="O24" s="30">
        <v>1.02</v>
      </c>
      <c r="P24" s="29">
        <f>ROUND($N$24*$O$24,3)</f>
        <v>54.722999999999999</v>
      </c>
      <c r="Q24" s="62"/>
      <c r="R24" s="62"/>
      <c r="S24" s="29">
        <f>ROUND($R$24+$Q$24,2)</f>
        <v>0</v>
      </c>
      <c r="T24" s="29">
        <f>ROUND($N$24*$Q$24,2)</f>
        <v>0</v>
      </c>
      <c r="U24" s="29">
        <f>ROUND($P$24*$R$24,2)</f>
        <v>0</v>
      </c>
      <c r="V24" s="29">
        <f>ROUND($U$24+$T$24,2)</f>
        <v>0</v>
      </c>
      <c r="W24" s="31"/>
      <c r="X24" s="71"/>
    </row>
    <row r="25" spans="1:24" s="1" customFormat="1" ht="11.1" customHeight="1" outlineLevel="7" x14ac:dyDescent="0.2">
      <c r="A25" s="25"/>
      <c r="B25" s="26" t="s">
        <v>68</v>
      </c>
      <c r="C25" s="27" t="s">
        <v>60</v>
      </c>
      <c r="D25" s="27"/>
      <c r="E25" s="27"/>
      <c r="F25" s="27"/>
      <c r="G25" s="27"/>
      <c r="H25" s="28">
        <v>10.73</v>
      </c>
      <c r="I25" s="28">
        <v>6.8620000000000001</v>
      </c>
      <c r="J25" s="28">
        <v>8.0809999999999995</v>
      </c>
      <c r="K25" s="28">
        <v>8.0809999999999995</v>
      </c>
      <c r="L25" s="28">
        <v>6.8620000000000001</v>
      </c>
      <c r="M25" s="28">
        <v>10.73</v>
      </c>
      <c r="N25" s="28">
        <f>$H$25+$I$25+$J$25+$K$25+$L$25+$M$25</f>
        <v>51.346000000000004</v>
      </c>
      <c r="O25" s="30">
        <v>1.05</v>
      </c>
      <c r="P25" s="29">
        <f>ROUND($N$25*$O$25,3)</f>
        <v>53.912999999999997</v>
      </c>
      <c r="Q25" s="62"/>
      <c r="R25" s="62"/>
      <c r="S25" s="29">
        <f>ROUND($R$25+$Q$25,2)</f>
        <v>0</v>
      </c>
      <c r="T25" s="29">
        <f>ROUND($N$25*$Q$25,2)</f>
        <v>0</v>
      </c>
      <c r="U25" s="29">
        <f>ROUND($P$25*$R$25,2)</f>
        <v>0</v>
      </c>
      <c r="V25" s="29">
        <f>ROUND($U$25+$T$25,2)</f>
        <v>0</v>
      </c>
      <c r="W25" s="31"/>
      <c r="X25" s="71"/>
    </row>
    <row r="26" spans="1:24" s="1" customFormat="1" ht="11.1" customHeight="1" outlineLevel="7" x14ac:dyDescent="0.2">
      <c r="A26" s="25"/>
      <c r="B26" s="26" t="s">
        <v>69</v>
      </c>
      <c r="C26" s="27" t="s">
        <v>70</v>
      </c>
      <c r="D26" s="27"/>
      <c r="E26" s="27"/>
      <c r="F26" s="27"/>
      <c r="G26" s="27"/>
      <c r="H26" s="28">
        <v>10.73</v>
      </c>
      <c r="I26" s="28">
        <v>6.8620000000000001</v>
      </c>
      <c r="J26" s="28">
        <v>8.0809999999999995</v>
      </c>
      <c r="K26" s="28">
        <v>8.0809999999999995</v>
      </c>
      <c r="L26" s="28">
        <v>6.8620000000000001</v>
      </c>
      <c r="M26" s="28">
        <v>10.73</v>
      </c>
      <c r="N26" s="28">
        <f>$H$26+$I$26+$J$26+$K$26+$L$26+$M$26</f>
        <v>51.346000000000004</v>
      </c>
      <c r="O26" s="30">
        <v>0.05</v>
      </c>
      <c r="P26" s="29">
        <f>ROUND($N$26*$O$26,3)</f>
        <v>2.5670000000000002</v>
      </c>
      <c r="Q26" s="62"/>
      <c r="R26" s="62"/>
      <c r="S26" s="29">
        <f>ROUND($R$26+$Q$26,2)</f>
        <v>0</v>
      </c>
      <c r="T26" s="29">
        <f>ROUND($N$26*$Q$26,2)</f>
        <v>0</v>
      </c>
      <c r="U26" s="29">
        <f>ROUND($P$26*$R$26,2)</f>
        <v>0</v>
      </c>
      <c r="V26" s="29">
        <f>ROUND($U$26+$T$26,2)</f>
        <v>0</v>
      </c>
      <c r="W26" s="31"/>
      <c r="X26" s="71"/>
    </row>
    <row r="27" spans="1:24" s="1" customFormat="1" ht="11.1" customHeight="1" outlineLevel="7" x14ac:dyDescent="0.2">
      <c r="A27" s="25"/>
      <c r="B27" s="26" t="s">
        <v>71</v>
      </c>
      <c r="C27" s="27" t="s">
        <v>72</v>
      </c>
      <c r="D27" s="27"/>
      <c r="E27" s="27"/>
      <c r="F27" s="27"/>
      <c r="G27" s="27"/>
      <c r="H27" s="28">
        <v>10.73</v>
      </c>
      <c r="I27" s="28">
        <v>6.8620000000000001</v>
      </c>
      <c r="J27" s="28">
        <v>8.0809999999999995</v>
      </c>
      <c r="K27" s="28">
        <v>8.0809999999999995</v>
      </c>
      <c r="L27" s="28">
        <v>6.8620000000000001</v>
      </c>
      <c r="M27" s="28">
        <v>10.73</v>
      </c>
      <c r="N27" s="28">
        <f>$H$27+$I$27+$J$27+$K$27+$L$27+$M$27</f>
        <v>51.346000000000004</v>
      </c>
      <c r="O27" s="30">
        <v>7.0000000000000007E-2</v>
      </c>
      <c r="P27" s="29">
        <f>ROUND($N$27*$O$27,3)</f>
        <v>3.5939999999999999</v>
      </c>
      <c r="Q27" s="62"/>
      <c r="R27" s="62"/>
      <c r="S27" s="29">
        <f>ROUND($R$27+$Q$27,2)</f>
        <v>0</v>
      </c>
      <c r="T27" s="29">
        <f>ROUND($N$27*$Q$27,2)</f>
        <v>0</v>
      </c>
      <c r="U27" s="29">
        <f>ROUND($P$27*$R$27,2)</f>
        <v>0</v>
      </c>
      <c r="V27" s="29">
        <f>ROUND($U$27+$T$27,2)</f>
        <v>0</v>
      </c>
      <c r="W27" s="31" t="s">
        <v>73</v>
      </c>
      <c r="X27" s="71"/>
    </row>
    <row r="28" spans="1:24" s="1" customFormat="1" ht="11.1" customHeight="1" outlineLevel="7" x14ac:dyDescent="0.2">
      <c r="A28" s="25"/>
      <c r="B28" s="26" t="s">
        <v>74</v>
      </c>
      <c r="C28" s="27" t="s">
        <v>72</v>
      </c>
      <c r="D28" s="27"/>
      <c r="E28" s="27"/>
      <c r="F28" s="27"/>
      <c r="G28" s="27"/>
      <c r="H28" s="28">
        <v>10.73</v>
      </c>
      <c r="I28" s="28">
        <v>6.8620000000000001</v>
      </c>
      <c r="J28" s="28">
        <v>8.0809999999999995</v>
      </c>
      <c r="K28" s="28">
        <v>8.0809999999999995</v>
      </c>
      <c r="L28" s="28">
        <v>6.8620000000000001</v>
      </c>
      <c r="M28" s="28">
        <v>10.73</v>
      </c>
      <c r="N28" s="28">
        <f>$H$28+$I$28+$J$28+$K$28+$L$28+$M$28</f>
        <v>51.346000000000004</v>
      </c>
      <c r="O28" s="30">
        <v>0.02</v>
      </c>
      <c r="P28" s="29">
        <f>ROUND($N$28*$O$28,3)</f>
        <v>1.0269999999999999</v>
      </c>
      <c r="Q28" s="62"/>
      <c r="R28" s="62"/>
      <c r="S28" s="29">
        <f>ROUND($R$28+$Q$28,2)</f>
        <v>0</v>
      </c>
      <c r="T28" s="29">
        <f>ROUND($N$28*$Q$28,2)</f>
        <v>0</v>
      </c>
      <c r="U28" s="29">
        <f>ROUND($P$28*$R$28,2)</f>
        <v>0</v>
      </c>
      <c r="V28" s="29">
        <f>ROUND($U$28+$T$28,2)</f>
        <v>0</v>
      </c>
      <c r="W28" s="31" t="s">
        <v>75</v>
      </c>
      <c r="X28" s="71"/>
    </row>
    <row r="29" spans="1:24" s="11" customFormat="1" ht="42" customHeight="1" outlineLevel="6" x14ac:dyDescent="0.15">
      <c r="A29" s="12">
        <v>3</v>
      </c>
      <c r="B29" s="13" t="s">
        <v>76</v>
      </c>
      <c r="C29" s="14" t="s">
        <v>60</v>
      </c>
      <c r="D29" s="14"/>
      <c r="E29" s="14"/>
      <c r="F29" s="14"/>
      <c r="G29" s="14"/>
      <c r="H29" s="15">
        <v>11.12</v>
      </c>
      <c r="I29" s="15">
        <v>6.5010000000000003</v>
      </c>
      <c r="J29" s="15">
        <v>12.356999999999999</v>
      </c>
      <c r="K29" s="15">
        <v>12.356999999999999</v>
      </c>
      <c r="L29" s="15">
        <v>6.5010000000000003</v>
      </c>
      <c r="M29" s="15">
        <v>11.12</v>
      </c>
      <c r="N29" s="15">
        <v>59.956000000000003</v>
      </c>
      <c r="O29" s="17"/>
      <c r="P29" s="17">
        <f>$P$30</f>
        <v>59.956000000000003</v>
      </c>
      <c r="Q29" s="59"/>
      <c r="R29" s="59"/>
      <c r="S29" s="17">
        <f>ROUND($V$29/$P$29,2)</f>
        <v>1100</v>
      </c>
      <c r="T29" s="17">
        <f>ROUND($T$30+$T$31+$T$32+$T$33+$T$34+$T$35+$T$36,2)</f>
        <v>65951.600000000006</v>
      </c>
      <c r="U29" s="17">
        <f>ROUND($U$30+$U$31+$U$32+$U$33+$U$34+$U$35+$U$36,2)</f>
        <v>0</v>
      </c>
      <c r="V29" s="17">
        <f>ROUND($V$30+$V$31+$V$32+$V$33+$V$34+$V$35+$V$36,2)</f>
        <v>65951.600000000006</v>
      </c>
      <c r="W29" s="18" t="s">
        <v>77</v>
      </c>
      <c r="X29" s="69"/>
    </row>
    <row r="30" spans="1:24" s="19" customFormat="1" ht="11.1" customHeight="1" outlineLevel="7" x14ac:dyDescent="0.2">
      <c r="A30" s="20"/>
      <c r="B30" s="21" t="s">
        <v>27</v>
      </c>
      <c r="C30" s="22" t="s">
        <v>60</v>
      </c>
      <c r="D30" s="22"/>
      <c r="E30" s="22"/>
      <c r="F30" s="22"/>
      <c r="G30" s="22"/>
      <c r="H30" s="23">
        <v>11.12</v>
      </c>
      <c r="I30" s="23">
        <v>6.5010000000000003</v>
      </c>
      <c r="J30" s="23">
        <v>12.356999999999999</v>
      </c>
      <c r="K30" s="23">
        <v>12.356999999999999</v>
      </c>
      <c r="L30" s="23">
        <v>6.5010000000000003</v>
      </c>
      <c r="M30" s="23">
        <v>11.12</v>
      </c>
      <c r="N30" s="23">
        <f>$H$30+$I$30+$J$30+$K$30+$L$30+$M$30</f>
        <v>59.955999999999989</v>
      </c>
      <c r="O30" s="23">
        <v>1</v>
      </c>
      <c r="P30" s="24">
        <f>ROUND($N$30*$O$30,3)</f>
        <v>59.956000000000003</v>
      </c>
      <c r="Q30" s="63">
        <v>1100</v>
      </c>
      <c r="R30" s="61"/>
      <c r="S30" s="49">
        <f>ROUND($R$30+$Q$30,2)</f>
        <v>1100</v>
      </c>
      <c r="T30" s="24">
        <f>ROUND($N$30*$Q$30,2)</f>
        <v>65951.600000000006</v>
      </c>
      <c r="U30" s="24">
        <f>ROUND($P$30*$R$30,2)</f>
        <v>0</v>
      </c>
      <c r="V30" s="24">
        <f>ROUND($U$30+$T$30,2)</f>
        <v>65951.600000000006</v>
      </c>
      <c r="W30" s="24"/>
      <c r="X30" s="70"/>
    </row>
    <row r="31" spans="1:24" s="1" customFormat="1" ht="11.1" customHeight="1" outlineLevel="7" x14ac:dyDescent="0.2">
      <c r="A31" s="25"/>
      <c r="B31" s="26" t="s">
        <v>65</v>
      </c>
      <c r="C31" s="27" t="s">
        <v>60</v>
      </c>
      <c r="D31" s="27"/>
      <c r="E31" s="27"/>
      <c r="F31" s="27"/>
      <c r="G31" s="27"/>
      <c r="H31" s="28">
        <v>11.205</v>
      </c>
      <c r="I31" s="28">
        <v>6.5010000000000003</v>
      </c>
      <c r="J31" s="28">
        <v>12.356999999999999</v>
      </c>
      <c r="K31" s="28">
        <v>12.356999999999999</v>
      </c>
      <c r="L31" s="28">
        <v>12.356999999999999</v>
      </c>
      <c r="M31" s="28">
        <v>11.12</v>
      </c>
      <c r="N31" s="28">
        <f>$H$31+$I$31+$J$31+$K$31+$L$31+$M$31</f>
        <v>65.897000000000006</v>
      </c>
      <c r="O31" s="30">
        <v>1.03</v>
      </c>
      <c r="P31" s="29">
        <f>ROUND($N$31*$O$31,3)</f>
        <v>67.873999999999995</v>
      </c>
      <c r="Q31" s="62"/>
      <c r="R31" s="62"/>
      <c r="S31" s="29">
        <f>ROUND($R$31+$Q$31,2)</f>
        <v>0</v>
      </c>
      <c r="T31" s="29">
        <f>ROUND($N$31*$Q$31,2)</f>
        <v>0</v>
      </c>
      <c r="U31" s="29">
        <f>ROUND($P$31*$R$31,2)</f>
        <v>0</v>
      </c>
      <c r="V31" s="29">
        <f>ROUND($U$31+$T$31,2)</f>
        <v>0</v>
      </c>
      <c r="W31" s="31"/>
      <c r="X31" s="71"/>
    </row>
    <row r="32" spans="1:24" s="1" customFormat="1" ht="11.1" customHeight="1" outlineLevel="7" x14ac:dyDescent="0.2">
      <c r="A32" s="25"/>
      <c r="B32" s="26" t="s">
        <v>66</v>
      </c>
      <c r="C32" s="27" t="s">
        <v>67</v>
      </c>
      <c r="D32" s="27"/>
      <c r="E32" s="27"/>
      <c r="F32" s="27"/>
      <c r="G32" s="27"/>
      <c r="H32" s="28">
        <v>11.204000000000001</v>
      </c>
      <c r="I32" s="28">
        <v>7.4909999999999997</v>
      </c>
      <c r="J32" s="28">
        <v>10.888</v>
      </c>
      <c r="K32" s="28">
        <v>10.888</v>
      </c>
      <c r="L32" s="28">
        <v>7.4909999999999997</v>
      </c>
      <c r="M32" s="28">
        <v>11.204000000000001</v>
      </c>
      <c r="N32" s="28">
        <f>$H$32+$I$32+$J$32+$K$32+$L$32+$M$32</f>
        <v>59.165999999999997</v>
      </c>
      <c r="O32" s="30">
        <v>1.02</v>
      </c>
      <c r="P32" s="29">
        <f>ROUND($N$32*$O$32,3)</f>
        <v>60.348999999999997</v>
      </c>
      <c r="Q32" s="62"/>
      <c r="R32" s="62"/>
      <c r="S32" s="29">
        <f>ROUND($R$32+$Q$32,2)</f>
        <v>0</v>
      </c>
      <c r="T32" s="29">
        <f>ROUND($N$32*$Q$32,2)</f>
        <v>0</v>
      </c>
      <c r="U32" s="29">
        <f>ROUND($P$32*$R$32,2)</f>
        <v>0</v>
      </c>
      <c r="V32" s="29">
        <f>ROUND($U$32+$T$32,2)</f>
        <v>0</v>
      </c>
      <c r="W32" s="31"/>
      <c r="X32" s="71"/>
    </row>
    <row r="33" spans="1:24" s="1" customFormat="1" ht="11.1" customHeight="1" outlineLevel="7" x14ac:dyDescent="0.2">
      <c r="A33" s="25"/>
      <c r="B33" s="26" t="s">
        <v>68</v>
      </c>
      <c r="C33" s="27" t="s">
        <v>60</v>
      </c>
      <c r="D33" s="27"/>
      <c r="E33" s="27"/>
      <c r="F33" s="27"/>
      <c r="G33" s="27"/>
      <c r="H33" s="28">
        <v>11.205</v>
      </c>
      <c r="I33" s="28">
        <v>6.5010000000000003</v>
      </c>
      <c r="J33" s="28">
        <v>12.356999999999999</v>
      </c>
      <c r="K33" s="28">
        <v>12.356999999999999</v>
      </c>
      <c r="L33" s="28">
        <v>12.356999999999999</v>
      </c>
      <c r="M33" s="28">
        <v>11.12</v>
      </c>
      <c r="N33" s="28">
        <f>$H$33+$I$33+$J$33+$K$33+$L$33+$M$33</f>
        <v>65.897000000000006</v>
      </c>
      <c r="O33" s="30">
        <v>1.05</v>
      </c>
      <c r="P33" s="29">
        <f>ROUND($N$33*$O$33,3)</f>
        <v>69.191999999999993</v>
      </c>
      <c r="Q33" s="62"/>
      <c r="R33" s="62"/>
      <c r="S33" s="29">
        <f>ROUND($R$33+$Q$33,2)</f>
        <v>0</v>
      </c>
      <c r="T33" s="29">
        <f>ROUND($N$33*$Q$33,2)</f>
        <v>0</v>
      </c>
      <c r="U33" s="29">
        <f>ROUND($P$33*$R$33,2)</f>
        <v>0</v>
      </c>
      <c r="V33" s="29">
        <f>ROUND($U$33+$T$33,2)</f>
        <v>0</v>
      </c>
      <c r="W33" s="31"/>
      <c r="X33" s="71"/>
    </row>
    <row r="34" spans="1:24" s="1" customFormat="1" ht="11.1" customHeight="1" outlineLevel="7" x14ac:dyDescent="0.2">
      <c r="A34" s="25"/>
      <c r="B34" s="26" t="s">
        <v>69</v>
      </c>
      <c r="C34" s="27" t="s">
        <v>70</v>
      </c>
      <c r="D34" s="27"/>
      <c r="E34" s="27"/>
      <c r="F34" s="27"/>
      <c r="G34" s="27"/>
      <c r="H34" s="28">
        <v>11.205</v>
      </c>
      <c r="I34" s="28">
        <v>6.5010000000000003</v>
      </c>
      <c r="J34" s="28">
        <v>12.356999999999999</v>
      </c>
      <c r="K34" s="28">
        <v>12.356999999999999</v>
      </c>
      <c r="L34" s="28">
        <v>12.356999999999999</v>
      </c>
      <c r="M34" s="28">
        <v>11.12</v>
      </c>
      <c r="N34" s="28">
        <f>$H$34+$I$34+$J$34+$K$34+$L$34+$M$34</f>
        <v>65.897000000000006</v>
      </c>
      <c r="O34" s="30">
        <v>0.05</v>
      </c>
      <c r="P34" s="29">
        <f>ROUND($N$34*$O$34,3)</f>
        <v>3.2949999999999999</v>
      </c>
      <c r="Q34" s="62"/>
      <c r="R34" s="62"/>
      <c r="S34" s="29">
        <f>ROUND($R$34+$Q$34,2)</f>
        <v>0</v>
      </c>
      <c r="T34" s="29">
        <f>ROUND($N$34*$Q$34,2)</f>
        <v>0</v>
      </c>
      <c r="U34" s="29">
        <f>ROUND($P$34*$R$34,2)</f>
        <v>0</v>
      </c>
      <c r="V34" s="29">
        <f>ROUND($U$34+$T$34,2)</f>
        <v>0</v>
      </c>
      <c r="W34" s="31"/>
      <c r="X34" s="71"/>
    </row>
    <row r="35" spans="1:24" s="1" customFormat="1" ht="11.1" customHeight="1" outlineLevel="7" x14ac:dyDescent="0.2">
      <c r="A35" s="25"/>
      <c r="B35" s="26" t="s">
        <v>71</v>
      </c>
      <c r="C35" s="27" t="s">
        <v>72</v>
      </c>
      <c r="D35" s="27"/>
      <c r="E35" s="27"/>
      <c r="F35" s="27"/>
      <c r="G35" s="27"/>
      <c r="H35" s="28">
        <v>11.205</v>
      </c>
      <c r="I35" s="28">
        <v>6.5010000000000003</v>
      </c>
      <c r="J35" s="28">
        <v>12.356999999999999</v>
      </c>
      <c r="K35" s="28">
        <v>12.356999999999999</v>
      </c>
      <c r="L35" s="28">
        <v>12.356999999999999</v>
      </c>
      <c r="M35" s="28">
        <v>11.12</v>
      </c>
      <c r="N35" s="28">
        <f>$H$35+$I$35+$J$35+$K$35+$L$35+$M$35</f>
        <v>65.897000000000006</v>
      </c>
      <c r="O35" s="30">
        <v>0.09</v>
      </c>
      <c r="P35" s="29">
        <f>ROUND($N$35*$O$35,3)</f>
        <v>5.931</v>
      </c>
      <c r="Q35" s="62"/>
      <c r="R35" s="62"/>
      <c r="S35" s="29">
        <f>ROUND($R$35+$Q$35,2)</f>
        <v>0</v>
      </c>
      <c r="T35" s="29">
        <f>ROUND($N$35*$Q$35,2)</f>
        <v>0</v>
      </c>
      <c r="U35" s="29">
        <f>ROUND($P$35*$R$35,2)</f>
        <v>0</v>
      </c>
      <c r="V35" s="29">
        <f>ROUND($U$35+$T$35,2)</f>
        <v>0</v>
      </c>
      <c r="W35" s="31" t="s">
        <v>73</v>
      </c>
      <c r="X35" s="71"/>
    </row>
    <row r="36" spans="1:24" s="1" customFormat="1" ht="11.1" customHeight="1" outlineLevel="7" x14ac:dyDescent="0.2">
      <c r="A36" s="25"/>
      <c r="B36" s="26" t="s">
        <v>74</v>
      </c>
      <c r="C36" s="27" t="s">
        <v>72</v>
      </c>
      <c r="D36" s="27"/>
      <c r="E36" s="27"/>
      <c r="F36" s="27"/>
      <c r="G36" s="27"/>
      <c r="H36" s="28">
        <v>11.205</v>
      </c>
      <c r="I36" s="28">
        <v>6.5010000000000003</v>
      </c>
      <c r="J36" s="28">
        <v>12.356999999999999</v>
      </c>
      <c r="K36" s="28">
        <v>12.356999999999999</v>
      </c>
      <c r="L36" s="28">
        <v>12.356999999999999</v>
      </c>
      <c r="M36" s="28">
        <v>11.12</v>
      </c>
      <c r="N36" s="28">
        <f>$H$36+$I$36+$J$36+$K$36+$L$36+$M$36</f>
        <v>65.897000000000006</v>
      </c>
      <c r="O36" s="30">
        <v>0.03</v>
      </c>
      <c r="P36" s="29">
        <f>ROUND($N$36*$O$36,3)</f>
        <v>1.9770000000000001</v>
      </c>
      <c r="Q36" s="62"/>
      <c r="R36" s="62"/>
      <c r="S36" s="29">
        <f>ROUND($R$36+$Q$36,2)</f>
        <v>0</v>
      </c>
      <c r="T36" s="29">
        <f>ROUND($N$36*$Q$36,2)</f>
        <v>0</v>
      </c>
      <c r="U36" s="29">
        <f>ROUND($P$36*$R$36,2)</f>
        <v>0</v>
      </c>
      <c r="V36" s="29">
        <f>ROUND($U$36+$T$36,2)</f>
        <v>0</v>
      </c>
      <c r="W36" s="31" t="s">
        <v>75</v>
      </c>
      <c r="X36" s="71"/>
    </row>
    <row r="37" spans="1:24" s="11" customFormat="1" ht="42" customHeight="1" outlineLevel="6" x14ac:dyDescent="0.15">
      <c r="A37" s="12">
        <v>4</v>
      </c>
      <c r="B37" s="13" t="s">
        <v>78</v>
      </c>
      <c r="C37" s="14" t="s">
        <v>60</v>
      </c>
      <c r="D37" s="14"/>
      <c r="E37" s="14"/>
      <c r="F37" s="14"/>
      <c r="G37" s="14"/>
      <c r="H37" s="15">
        <v>50.37</v>
      </c>
      <c r="I37" s="15">
        <v>57.453000000000003</v>
      </c>
      <c r="J37" s="15">
        <v>58.485999999999997</v>
      </c>
      <c r="K37" s="15">
        <v>58.485999999999997</v>
      </c>
      <c r="L37" s="15">
        <v>57.453000000000003</v>
      </c>
      <c r="M37" s="15">
        <v>50.37</v>
      </c>
      <c r="N37" s="15">
        <v>332.61799999999999</v>
      </c>
      <c r="O37" s="17"/>
      <c r="P37" s="17">
        <f>$P$38</f>
        <v>332.61799999999999</v>
      </c>
      <c r="Q37" s="59"/>
      <c r="R37" s="59"/>
      <c r="S37" s="17">
        <f>ROUND($V$37/$P$37,2)</f>
        <v>1100</v>
      </c>
      <c r="T37" s="17">
        <f>ROUND($T$38+$T$39+$T$40+$T$41+$T$42+$T$43+$T$44,2)</f>
        <v>365879.8</v>
      </c>
      <c r="U37" s="17">
        <f>ROUND($U$38+$U$39+$U$40+$U$41+$U$42+$U$43+$U$44,2)</f>
        <v>0</v>
      </c>
      <c r="V37" s="17">
        <f>ROUND($V$38+$V$39+$V$40+$V$41+$V$42+$V$43+$V$44,2)</f>
        <v>365879.8</v>
      </c>
      <c r="W37" s="18" t="s">
        <v>79</v>
      </c>
      <c r="X37" s="69"/>
    </row>
    <row r="38" spans="1:24" s="19" customFormat="1" ht="11.1" customHeight="1" outlineLevel="7" x14ac:dyDescent="0.2">
      <c r="A38" s="20"/>
      <c r="B38" s="21" t="s">
        <v>27</v>
      </c>
      <c r="C38" s="22" t="s">
        <v>60</v>
      </c>
      <c r="D38" s="22"/>
      <c r="E38" s="22"/>
      <c r="F38" s="22"/>
      <c r="G38" s="22"/>
      <c r="H38" s="23">
        <v>50.37</v>
      </c>
      <c r="I38" s="23">
        <v>57.453000000000003</v>
      </c>
      <c r="J38" s="23">
        <v>58.485999999999997</v>
      </c>
      <c r="K38" s="23">
        <v>58.485999999999997</v>
      </c>
      <c r="L38" s="23">
        <v>57.453000000000003</v>
      </c>
      <c r="M38" s="23">
        <v>50.37</v>
      </c>
      <c r="N38" s="23">
        <f>$H$38+$I$38+$J$38+$K$38+$L$38+$M$38</f>
        <v>332.61799999999999</v>
      </c>
      <c r="O38" s="23">
        <v>1</v>
      </c>
      <c r="P38" s="24">
        <f>ROUND($N$38*$O$38,3)</f>
        <v>332.61799999999999</v>
      </c>
      <c r="Q38" s="63">
        <v>1100</v>
      </c>
      <c r="R38" s="61"/>
      <c r="S38" s="49">
        <f>ROUND($R$38+$Q$38,2)</f>
        <v>1100</v>
      </c>
      <c r="T38" s="24">
        <f>ROUND($N$38*$Q$38,2)</f>
        <v>365879.8</v>
      </c>
      <c r="U38" s="24">
        <f>ROUND($P$38*$R$38,2)</f>
        <v>0</v>
      </c>
      <c r="V38" s="24">
        <f>ROUND($U$38+$T$38,2)</f>
        <v>365879.8</v>
      </c>
      <c r="W38" s="24"/>
      <c r="X38" s="70"/>
    </row>
    <row r="39" spans="1:24" s="1" customFormat="1" ht="11.1" customHeight="1" outlineLevel="7" x14ac:dyDescent="0.2">
      <c r="A39" s="25"/>
      <c r="B39" s="26" t="s">
        <v>65</v>
      </c>
      <c r="C39" s="27" t="s">
        <v>60</v>
      </c>
      <c r="D39" s="27"/>
      <c r="E39" s="27"/>
      <c r="F39" s="27"/>
      <c r="G39" s="27"/>
      <c r="H39" s="28">
        <v>50.37</v>
      </c>
      <c r="I39" s="28">
        <v>57.453000000000003</v>
      </c>
      <c r="J39" s="28">
        <v>58.485999999999997</v>
      </c>
      <c r="K39" s="28">
        <v>58.485999999999997</v>
      </c>
      <c r="L39" s="28">
        <v>58.485999999999997</v>
      </c>
      <c r="M39" s="28">
        <v>50.37</v>
      </c>
      <c r="N39" s="28">
        <f>$H$39+$I$39+$J$39+$K$39+$L$39+$M$39</f>
        <v>333.65100000000001</v>
      </c>
      <c r="O39" s="30">
        <v>1.03</v>
      </c>
      <c r="P39" s="29">
        <f>ROUND($N$39*$O$39,3)</f>
        <v>343.661</v>
      </c>
      <c r="Q39" s="62"/>
      <c r="R39" s="62"/>
      <c r="S39" s="29">
        <f>ROUND($R$39+$Q$39,2)</f>
        <v>0</v>
      </c>
      <c r="T39" s="29">
        <f>ROUND($N$39*$Q$39,2)</f>
        <v>0</v>
      </c>
      <c r="U39" s="29">
        <f>ROUND($P$39*$R$39,2)</f>
        <v>0</v>
      </c>
      <c r="V39" s="29">
        <f>ROUND($U$39+$T$39,2)</f>
        <v>0</v>
      </c>
      <c r="W39" s="31"/>
      <c r="X39" s="71"/>
    </row>
    <row r="40" spans="1:24" s="1" customFormat="1" ht="11.1" customHeight="1" outlineLevel="7" x14ac:dyDescent="0.2">
      <c r="A40" s="25"/>
      <c r="B40" s="26" t="s">
        <v>66</v>
      </c>
      <c r="C40" s="27" t="s">
        <v>67</v>
      </c>
      <c r="D40" s="27"/>
      <c r="E40" s="27"/>
      <c r="F40" s="27"/>
      <c r="G40" s="27"/>
      <c r="H40" s="28">
        <v>49.692999999999998</v>
      </c>
      <c r="I40" s="28">
        <v>57.963999999999999</v>
      </c>
      <c r="J40" s="28">
        <v>56.789000000000001</v>
      </c>
      <c r="K40" s="28">
        <v>56.789000000000001</v>
      </c>
      <c r="L40" s="28">
        <v>57.963999999999999</v>
      </c>
      <c r="M40" s="28">
        <v>49.692999999999998</v>
      </c>
      <c r="N40" s="28">
        <f>$H$40+$I$40+$J$40+$K$40+$L$40+$M$40</f>
        <v>328.892</v>
      </c>
      <c r="O40" s="30">
        <v>1.02</v>
      </c>
      <c r="P40" s="29">
        <f>ROUND($N$40*$O$40,3)</f>
        <v>335.47</v>
      </c>
      <c r="Q40" s="62"/>
      <c r="R40" s="62"/>
      <c r="S40" s="29">
        <f>ROUND($R$40+$Q$40,2)</f>
        <v>0</v>
      </c>
      <c r="T40" s="29">
        <f>ROUND($N$40*$Q$40,2)</f>
        <v>0</v>
      </c>
      <c r="U40" s="29">
        <f>ROUND($P$40*$R$40,2)</f>
        <v>0</v>
      </c>
      <c r="V40" s="29">
        <f>ROUND($U$40+$T$40,2)</f>
        <v>0</v>
      </c>
      <c r="W40" s="31"/>
      <c r="X40" s="71"/>
    </row>
    <row r="41" spans="1:24" s="1" customFormat="1" ht="11.1" customHeight="1" outlineLevel="7" x14ac:dyDescent="0.2">
      <c r="A41" s="25"/>
      <c r="B41" s="26" t="s">
        <v>68</v>
      </c>
      <c r="C41" s="27" t="s">
        <v>60</v>
      </c>
      <c r="D41" s="27"/>
      <c r="E41" s="27"/>
      <c r="F41" s="27"/>
      <c r="G41" s="27"/>
      <c r="H41" s="28">
        <v>50.37</v>
      </c>
      <c r="I41" s="28">
        <v>57.453000000000003</v>
      </c>
      <c r="J41" s="28">
        <v>58.485999999999997</v>
      </c>
      <c r="K41" s="28">
        <v>58.485999999999997</v>
      </c>
      <c r="L41" s="28">
        <v>58.485999999999997</v>
      </c>
      <c r="M41" s="28">
        <v>50.37</v>
      </c>
      <c r="N41" s="28">
        <f>$H$41+$I$41+$J$41+$K$41+$L$41+$M$41</f>
        <v>333.65100000000001</v>
      </c>
      <c r="O41" s="30">
        <v>1.05</v>
      </c>
      <c r="P41" s="29">
        <f>ROUND($N$41*$O$41,3)</f>
        <v>350.334</v>
      </c>
      <c r="Q41" s="62"/>
      <c r="R41" s="62"/>
      <c r="S41" s="29">
        <f>ROUND($R$41+$Q$41,2)</f>
        <v>0</v>
      </c>
      <c r="T41" s="29">
        <f>ROUND($N$41*$Q$41,2)</f>
        <v>0</v>
      </c>
      <c r="U41" s="29">
        <f>ROUND($P$41*$R$41,2)</f>
        <v>0</v>
      </c>
      <c r="V41" s="29">
        <f>ROUND($U$41+$T$41,2)</f>
        <v>0</v>
      </c>
      <c r="W41" s="31"/>
      <c r="X41" s="71"/>
    </row>
    <row r="42" spans="1:24" s="1" customFormat="1" ht="11.1" customHeight="1" outlineLevel="7" x14ac:dyDescent="0.2">
      <c r="A42" s="25"/>
      <c r="B42" s="26" t="s">
        <v>69</v>
      </c>
      <c r="C42" s="27" t="s">
        <v>70</v>
      </c>
      <c r="D42" s="27"/>
      <c r="E42" s="27"/>
      <c r="F42" s="27"/>
      <c r="G42" s="27"/>
      <c r="H42" s="28">
        <v>50.37</v>
      </c>
      <c r="I42" s="28">
        <v>57.453000000000003</v>
      </c>
      <c r="J42" s="28">
        <v>58.485999999999997</v>
      </c>
      <c r="K42" s="28">
        <v>58.485999999999997</v>
      </c>
      <c r="L42" s="28">
        <v>58.485999999999997</v>
      </c>
      <c r="M42" s="28">
        <v>50.37</v>
      </c>
      <c r="N42" s="28">
        <f>$H$42+$I$42+$J$42+$K$42+$L$42+$M$42</f>
        <v>333.65100000000001</v>
      </c>
      <c r="O42" s="30">
        <v>0.05</v>
      </c>
      <c r="P42" s="29">
        <f>ROUND($N$42*$O$42,3)</f>
        <v>16.683</v>
      </c>
      <c r="Q42" s="62"/>
      <c r="R42" s="62"/>
      <c r="S42" s="29">
        <f>ROUND($R$42+$Q$42,2)</f>
        <v>0</v>
      </c>
      <c r="T42" s="29">
        <f>ROUND($N$42*$Q$42,2)</f>
        <v>0</v>
      </c>
      <c r="U42" s="29">
        <f>ROUND($P$42*$R$42,2)</f>
        <v>0</v>
      </c>
      <c r="V42" s="29">
        <f>ROUND($U$42+$T$42,2)</f>
        <v>0</v>
      </c>
      <c r="W42" s="31"/>
      <c r="X42" s="71"/>
    </row>
    <row r="43" spans="1:24" s="1" customFormat="1" ht="11.1" customHeight="1" outlineLevel="7" x14ac:dyDescent="0.2">
      <c r="A43" s="25"/>
      <c r="B43" s="26" t="s">
        <v>71</v>
      </c>
      <c r="C43" s="27" t="s">
        <v>72</v>
      </c>
      <c r="D43" s="27"/>
      <c r="E43" s="27"/>
      <c r="F43" s="27"/>
      <c r="G43" s="27"/>
      <c r="H43" s="28">
        <v>50.37</v>
      </c>
      <c r="I43" s="28">
        <v>57.453000000000003</v>
      </c>
      <c r="J43" s="28">
        <v>58.485999999999997</v>
      </c>
      <c r="K43" s="28">
        <v>58.485999999999997</v>
      </c>
      <c r="L43" s="28">
        <v>58.485999999999997</v>
      </c>
      <c r="M43" s="28">
        <v>50.37</v>
      </c>
      <c r="N43" s="28">
        <f>$H$43+$I$43+$J$43+$K$43+$L$43+$M$43</f>
        <v>333.65100000000001</v>
      </c>
      <c r="O43" s="30">
        <v>0.09</v>
      </c>
      <c r="P43" s="29">
        <f>ROUND($N$43*$O$43,3)</f>
        <v>30.029</v>
      </c>
      <c r="Q43" s="62"/>
      <c r="R43" s="62"/>
      <c r="S43" s="29">
        <f>ROUND($R$43+$Q$43,2)</f>
        <v>0</v>
      </c>
      <c r="T43" s="29">
        <f>ROUND($N$43*$Q$43,2)</f>
        <v>0</v>
      </c>
      <c r="U43" s="29">
        <f>ROUND($P$43*$R$43,2)</f>
        <v>0</v>
      </c>
      <c r="V43" s="29">
        <f>ROUND($U$43+$T$43,2)</f>
        <v>0</v>
      </c>
      <c r="W43" s="31" t="s">
        <v>73</v>
      </c>
      <c r="X43" s="71"/>
    </row>
    <row r="44" spans="1:24" s="1" customFormat="1" ht="11.1" customHeight="1" outlineLevel="7" x14ac:dyDescent="0.2">
      <c r="A44" s="25"/>
      <c r="B44" s="26" t="s">
        <v>74</v>
      </c>
      <c r="C44" s="27" t="s">
        <v>72</v>
      </c>
      <c r="D44" s="27"/>
      <c r="E44" s="27"/>
      <c r="F44" s="27"/>
      <c r="G44" s="27"/>
      <c r="H44" s="28">
        <v>50.37</v>
      </c>
      <c r="I44" s="28">
        <v>57.453000000000003</v>
      </c>
      <c r="J44" s="28">
        <v>58.485999999999997</v>
      </c>
      <c r="K44" s="28">
        <v>58.485999999999997</v>
      </c>
      <c r="L44" s="28">
        <v>58.485999999999997</v>
      </c>
      <c r="M44" s="28">
        <v>50.37</v>
      </c>
      <c r="N44" s="28">
        <f>$H$44+$I$44+$J$44+$K$44+$L$44+$M$44</f>
        <v>333.65100000000001</v>
      </c>
      <c r="O44" s="30">
        <v>0.03</v>
      </c>
      <c r="P44" s="29">
        <f>ROUND($N$44*$O$44,3)</f>
        <v>10.01</v>
      </c>
      <c r="Q44" s="62"/>
      <c r="R44" s="62"/>
      <c r="S44" s="29">
        <f>ROUND($R$44+$Q$44,2)</f>
        <v>0</v>
      </c>
      <c r="T44" s="29">
        <f>ROUND($N$44*$Q$44,2)</f>
        <v>0</v>
      </c>
      <c r="U44" s="29">
        <f>ROUND($P$44*$R$44,2)</f>
        <v>0</v>
      </c>
      <c r="V44" s="29">
        <f>ROUND($U$44+$T$44,2)</f>
        <v>0</v>
      </c>
      <c r="W44" s="31" t="s">
        <v>75</v>
      </c>
      <c r="X44" s="71"/>
    </row>
    <row r="45" spans="1:24" s="11" customFormat="1" ht="42" customHeight="1" outlineLevel="6" x14ac:dyDescent="0.15">
      <c r="A45" s="12">
        <v>5</v>
      </c>
      <c r="B45" s="13" t="s">
        <v>80</v>
      </c>
      <c r="C45" s="14" t="s">
        <v>60</v>
      </c>
      <c r="D45" s="14"/>
      <c r="E45" s="14"/>
      <c r="F45" s="14"/>
      <c r="G45" s="14"/>
      <c r="H45" s="15">
        <v>4.2720000000000002</v>
      </c>
      <c r="I45" s="15">
        <v>2.7170000000000001</v>
      </c>
      <c r="J45" s="15">
        <v>5.3330000000000002</v>
      </c>
      <c r="K45" s="15">
        <v>5.3330000000000002</v>
      </c>
      <c r="L45" s="15">
        <v>2.7170000000000001</v>
      </c>
      <c r="M45" s="15">
        <v>4.2720000000000002</v>
      </c>
      <c r="N45" s="15">
        <v>24.643999999999998</v>
      </c>
      <c r="O45" s="17"/>
      <c r="P45" s="17">
        <f>$P$46</f>
        <v>24.643999999999998</v>
      </c>
      <c r="Q45" s="59"/>
      <c r="R45" s="59"/>
      <c r="S45" s="17">
        <f>ROUND($V$45/$P$45,2)</f>
        <v>1100</v>
      </c>
      <c r="T45" s="17">
        <f>ROUND($T$46+$T$47+$T$48+$T$49+$T$50+$T$51+$T$52,2)</f>
        <v>27108.400000000001</v>
      </c>
      <c r="U45" s="17">
        <f>ROUND($U$46+$U$47+$U$48+$U$49+$U$50+$U$51+$U$52,2)</f>
        <v>0</v>
      </c>
      <c r="V45" s="17">
        <f>ROUND($V$46+$V$47+$V$48+$V$49+$V$50+$V$51+$V$52,2)</f>
        <v>27108.400000000001</v>
      </c>
      <c r="W45" s="18" t="s">
        <v>81</v>
      </c>
      <c r="X45" s="69"/>
    </row>
    <row r="46" spans="1:24" s="19" customFormat="1" ht="11.1" customHeight="1" outlineLevel="7" x14ac:dyDescent="0.2">
      <c r="A46" s="20"/>
      <c r="B46" s="21" t="s">
        <v>27</v>
      </c>
      <c r="C46" s="22" t="s">
        <v>60</v>
      </c>
      <c r="D46" s="22"/>
      <c r="E46" s="22"/>
      <c r="F46" s="22"/>
      <c r="G46" s="22"/>
      <c r="H46" s="23">
        <v>4.2720000000000002</v>
      </c>
      <c r="I46" s="23">
        <v>2.7170000000000001</v>
      </c>
      <c r="J46" s="23">
        <v>5.3330000000000002</v>
      </c>
      <c r="K46" s="23">
        <v>5.3330000000000002</v>
      </c>
      <c r="L46" s="23">
        <v>2.7170000000000001</v>
      </c>
      <c r="M46" s="23">
        <v>4.2720000000000002</v>
      </c>
      <c r="N46" s="23">
        <f>$H$46+$I$46+$J$46+$K$46+$L$46+$M$46</f>
        <v>24.643999999999998</v>
      </c>
      <c r="O46" s="23">
        <v>1</v>
      </c>
      <c r="P46" s="24">
        <f>ROUND($N$46*$O$46,3)</f>
        <v>24.643999999999998</v>
      </c>
      <c r="Q46" s="63">
        <v>1100</v>
      </c>
      <c r="R46" s="61"/>
      <c r="S46" s="49">
        <f>ROUND($R$46+$Q$46,2)</f>
        <v>1100</v>
      </c>
      <c r="T46" s="24">
        <f>ROUND($N$46*$Q$46,2)</f>
        <v>27108.400000000001</v>
      </c>
      <c r="U46" s="24">
        <f>ROUND($P$46*$R$46,2)</f>
        <v>0</v>
      </c>
      <c r="V46" s="24">
        <f>ROUND($U$46+$T$46,2)</f>
        <v>27108.400000000001</v>
      </c>
      <c r="W46" s="24"/>
      <c r="X46" s="70"/>
    </row>
    <row r="47" spans="1:24" s="1" customFormat="1" ht="11.1" customHeight="1" outlineLevel="7" x14ac:dyDescent="0.2">
      <c r="A47" s="25"/>
      <c r="B47" s="26" t="s">
        <v>65</v>
      </c>
      <c r="C47" s="27" t="s">
        <v>60</v>
      </c>
      <c r="D47" s="27"/>
      <c r="E47" s="27"/>
      <c r="F47" s="27"/>
      <c r="G47" s="27"/>
      <c r="H47" s="28">
        <v>4.2720000000000002</v>
      </c>
      <c r="I47" s="28">
        <v>2.7170000000000001</v>
      </c>
      <c r="J47" s="28">
        <v>5.3330000000000002</v>
      </c>
      <c r="K47" s="28">
        <v>5.3330000000000002</v>
      </c>
      <c r="L47" s="28">
        <v>5.3330000000000002</v>
      </c>
      <c r="M47" s="28">
        <v>4.2720000000000002</v>
      </c>
      <c r="N47" s="28">
        <f>$H$47+$I$47+$J$47+$K$47+$L$47+$M$47</f>
        <v>27.259999999999998</v>
      </c>
      <c r="O47" s="30">
        <v>1.03</v>
      </c>
      <c r="P47" s="29">
        <f>ROUND($N$47*$O$47,3)</f>
        <v>28.077999999999999</v>
      </c>
      <c r="Q47" s="62"/>
      <c r="R47" s="62"/>
      <c r="S47" s="29">
        <f>ROUND($R$47+$Q$47,2)</f>
        <v>0</v>
      </c>
      <c r="T47" s="29">
        <f>ROUND($N$47*$Q$47,2)</f>
        <v>0</v>
      </c>
      <c r="U47" s="29">
        <f>ROUND($P$47*$R$47,2)</f>
        <v>0</v>
      </c>
      <c r="V47" s="29">
        <f>ROUND($U$47+$T$47,2)</f>
        <v>0</v>
      </c>
      <c r="W47" s="31"/>
      <c r="X47" s="71"/>
    </row>
    <row r="48" spans="1:24" s="1" customFormat="1" ht="11.1" customHeight="1" outlineLevel="7" x14ac:dyDescent="0.2">
      <c r="A48" s="25"/>
      <c r="B48" s="26" t="s">
        <v>66</v>
      </c>
      <c r="C48" s="27" t="s">
        <v>67</v>
      </c>
      <c r="D48" s="27"/>
      <c r="E48" s="27"/>
      <c r="F48" s="27"/>
      <c r="G48" s="27"/>
      <c r="H48" s="28">
        <v>7.49</v>
      </c>
      <c r="I48" s="28">
        <v>6.25</v>
      </c>
      <c r="J48" s="28">
        <v>8.9109999999999996</v>
      </c>
      <c r="K48" s="28">
        <v>8.9109999999999996</v>
      </c>
      <c r="L48" s="28">
        <v>6.25</v>
      </c>
      <c r="M48" s="28">
        <v>7.49</v>
      </c>
      <c r="N48" s="28">
        <f>$H$48+$I$48+$J$48+$K$48+$L$48+$M$48</f>
        <v>45.302</v>
      </c>
      <c r="O48" s="30">
        <v>1.02</v>
      </c>
      <c r="P48" s="29">
        <f>ROUND($N$48*$O$48,3)</f>
        <v>46.207999999999998</v>
      </c>
      <c r="Q48" s="62"/>
      <c r="R48" s="62"/>
      <c r="S48" s="29">
        <f>ROUND($R$48+$Q$48,2)</f>
        <v>0</v>
      </c>
      <c r="T48" s="29">
        <f>ROUND($N$48*$Q$48,2)</f>
        <v>0</v>
      </c>
      <c r="U48" s="29">
        <f>ROUND($P$48*$R$48,2)</f>
        <v>0</v>
      </c>
      <c r="V48" s="29">
        <f>ROUND($U$48+$T$48,2)</f>
        <v>0</v>
      </c>
      <c r="W48" s="31"/>
      <c r="X48" s="71"/>
    </row>
    <row r="49" spans="1:24" s="1" customFormat="1" ht="11.1" customHeight="1" outlineLevel="7" x14ac:dyDescent="0.2">
      <c r="A49" s="25"/>
      <c r="B49" s="26" t="s">
        <v>68</v>
      </c>
      <c r="C49" s="27" t="s">
        <v>60</v>
      </c>
      <c r="D49" s="27"/>
      <c r="E49" s="27"/>
      <c r="F49" s="27"/>
      <c r="G49" s="27"/>
      <c r="H49" s="28">
        <v>4.2720000000000002</v>
      </c>
      <c r="I49" s="28">
        <v>2.7170000000000001</v>
      </c>
      <c r="J49" s="28">
        <v>5.3330000000000002</v>
      </c>
      <c r="K49" s="28">
        <v>5.3330000000000002</v>
      </c>
      <c r="L49" s="28">
        <v>5.3330000000000002</v>
      </c>
      <c r="M49" s="28">
        <v>4.2720000000000002</v>
      </c>
      <c r="N49" s="28">
        <f>$H$49+$I$49+$J$49+$K$49+$L$49+$M$49</f>
        <v>27.259999999999998</v>
      </c>
      <c r="O49" s="30">
        <v>1.05</v>
      </c>
      <c r="P49" s="29">
        <f>ROUND($N$49*$O$49,3)</f>
        <v>28.623000000000001</v>
      </c>
      <c r="Q49" s="62"/>
      <c r="R49" s="62"/>
      <c r="S49" s="29">
        <f>ROUND($R$49+$Q$49,2)</f>
        <v>0</v>
      </c>
      <c r="T49" s="29">
        <f>ROUND($N$49*$Q$49,2)</f>
        <v>0</v>
      </c>
      <c r="U49" s="29">
        <f>ROUND($P$49*$R$49,2)</f>
        <v>0</v>
      </c>
      <c r="V49" s="29">
        <f>ROUND($U$49+$T$49,2)</f>
        <v>0</v>
      </c>
      <c r="W49" s="31"/>
      <c r="X49" s="71"/>
    </row>
    <row r="50" spans="1:24" s="1" customFormat="1" ht="11.1" customHeight="1" outlineLevel="7" x14ac:dyDescent="0.2">
      <c r="A50" s="25"/>
      <c r="B50" s="26" t="s">
        <v>69</v>
      </c>
      <c r="C50" s="27" t="s">
        <v>70</v>
      </c>
      <c r="D50" s="27"/>
      <c r="E50" s="27"/>
      <c r="F50" s="27"/>
      <c r="G50" s="27"/>
      <c r="H50" s="28">
        <v>4.2720000000000002</v>
      </c>
      <c r="I50" s="28">
        <v>2.7170000000000001</v>
      </c>
      <c r="J50" s="28">
        <v>5.3330000000000002</v>
      </c>
      <c r="K50" s="28">
        <v>5.3330000000000002</v>
      </c>
      <c r="L50" s="28">
        <v>5.3330000000000002</v>
      </c>
      <c r="M50" s="28">
        <v>4.2720000000000002</v>
      </c>
      <c r="N50" s="28">
        <f>$H$50+$I$50+$J$50+$K$50+$L$50+$M$50</f>
        <v>27.259999999999998</v>
      </c>
      <c r="O50" s="30">
        <v>0.05</v>
      </c>
      <c r="P50" s="29">
        <f>ROUND($N$50*$O$50,3)</f>
        <v>1.363</v>
      </c>
      <c r="Q50" s="62"/>
      <c r="R50" s="62"/>
      <c r="S50" s="29">
        <f>ROUND($R$50+$Q$50,2)</f>
        <v>0</v>
      </c>
      <c r="T50" s="29">
        <f>ROUND($N$50*$Q$50,2)</f>
        <v>0</v>
      </c>
      <c r="U50" s="29">
        <f>ROUND($P$50*$R$50,2)</f>
        <v>0</v>
      </c>
      <c r="V50" s="29">
        <f>ROUND($U$50+$T$50,2)</f>
        <v>0</v>
      </c>
      <c r="W50" s="31"/>
      <c r="X50" s="71"/>
    </row>
    <row r="51" spans="1:24" s="1" customFormat="1" ht="11.1" customHeight="1" outlineLevel="7" x14ac:dyDescent="0.2">
      <c r="A51" s="25"/>
      <c r="B51" s="26" t="s">
        <v>71</v>
      </c>
      <c r="C51" s="27" t="s">
        <v>72</v>
      </c>
      <c r="D51" s="27"/>
      <c r="E51" s="27"/>
      <c r="F51" s="27"/>
      <c r="G51" s="27"/>
      <c r="H51" s="28">
        <v>4.2720000000000002</v>
      </c>
      <c r="I51" s="28">
        <v>2.7170000000000001</v>
      </c>
      <c r="J51" s="28">
        <v>5.3330000000000002</v>
      </c>
      <c r="K51" s="28">
        <v>5.3330000000000002</v>
      </c>
      <c r="L51" s="28">
        <v>5.3330000000000002</v>
      </c>
      <c r="M51" s="28">
        <v>4.2720000000000002</v>
      </c>
      <c r="N51" s="28">
        <f>$H$51+$I$51+$J$51+$K$51+$L$51+$M$51</f>
        <v>27.259999999999998</v>
      </c>
      <c r="O51" s="30">
        <v>0.09</v>
      </c>
      <c r="P51" s="29">
        <f>ROUND($N$51*$O$51,3)</f>
        <v>2.4529999999999998</v>
      </c>
      <c r="Q51" s="62"/>
      <c r="R51" s="62"/>
      <c r="S51" s="29">
        <f>ROUND($R$51+$Q$51,2)</f>
        <v>0</v>
      </c>
      <c r="T51" s="29">
        <f>ROUND($N$51*$Q$51,2)</f>
        <v>0</v>
      </c>
      <c r="U51" s="29">
        <f>ROUND($P$51*$R$51,2)</f>
        <v>0</v>
      </c>
      <c r="V51" s="29">
        <f>ROUND($U$51+$T$51,2)</f>
        <v>0</v>
      </c>
      <c r="W51" s="31" t="s">
        <v>73</v>
      </c>
      <c r="X51" s="71"/>
    </row>
    <row r="52" spans="1:24" s="1" customFormat="1" ht="11.1" customHeight="1" outlineLevel="7" x14ac:dyDescent="0.2">
      <c r="A52" s="25"/>
      <c r="B52" s="26" t="s">
        <v>74</v>
      </c>
      <c r="C52" s="27" t="s">
        <v>72</v>
      </c>
      <c r="D52" s="27"/>
      <c r="E52" s="27"/>
      <c r="F52" s="27"/>
      <c r="G52" s="27"/>
      <c r="H52" s="28">
        <v>4.2720000000000002</v>
      </c>
      <c r="I52" s="28">
        <v>2.7170000000000001</v>
      </c>
      <c r="J52" s="28">
        <v>5.3330000000000002</v>
      </c>
      <c r="K52" s="28">
        <v>5.3330000000000002</v>
      </c>
      <c r="L52" s="28">
        <v>5.3330000000000002</v>
      </c>
      <c r="M52" s="28">
        <v>4.2720000000000002</v>
      </c>
      <c r="N52" s="28">
        <f>$H$52+$I$52+$J$52+$K$52+$L$52+$M$52</f>
        <v>27.259999999999998</v>
      </c>
      <c r="O52" s="30">
        <v>0.03</v>
      </c>
      <c r="P52" s="29">
        <f>ROUND($N$52*$O$52,3)</f>
        <v>0.81799999999999995</v>
      </c>
      <c r="Q52" s="62"/>
      <c r="R52" s="62"/>
      <c r="S52" s="29">
        <f>ROUND($R$52+$Q$52,2)</f>
        <v>0</v>
      </c>
      <c r="T52" s="29">
        <f>ROUND($N$52*$Q$52,2)</f>
        <v>0</v>
      </c>
      <c r="U52" s="29">
        <f>ROUND($P$52*$R$52,2)</f>
        <v>0</v>
      </c>
      <c r="V52" s="29">
        <f>ROUND($U$52+$T$52,2)</f>
        <v>0</v>
      </c>
      <c r="W52" s="31" t="s">
        <v>75</v>
      </c>
      <c r="X52" s="71"/>
    </row>
    <row r="53" spans="1:24" s="11" customFormat="1" ht="42" customHeight="1" outlineLevel="6" x14ac:dyDescent="0.15">
      <c r="A53" s="12">
        <v>6</v>
      </c>
      <c r="B53" s="13" t="s">
        <v>82</v>
      </c>
      <c r="C53" s="14" t="s">
        <v>60</v>
      </c>
      <c r="D53" s="14"/>
      <c r="E53" s="14"/>
      <c r="F53" s="14"/>
      <c r="G53" s="14"/>
      <c r="H53" s="15">
        <v>167.21</v>
      </c>
      <c r="I53" s="15">
        <v>169.67</v>
      </c>
      <c r="J53" s="15">
        <v>110.11</v>
      </c>
      <c r="K53" s="15">
        <v>110.11</v>
      </c>
      <c r="L53" s="15">
        <v>169.67</v>
      </c>
      <c r="M53" s="15">
        <v>167.21</v>
      </c>
      <c r="N53" s="15">
        <v>893.98</v>
      </c>
      <c r="O53" s="17"/>
      <c r="P53" s="17">
        <f>$P$54</f>
        <v>893.98</v>
      </c>
      <c r="Q53" s="59"/>
      <c r="R53" s="59"/>
      <c r="S53" s="17">
        <f>ROUND($V$53/$P$53,2)</f>
        <v>1100</v>
      </c>
      <c r="T53" s="17">
        <f>ROUND($T$54+$T$55+$T$56+$T$57+$T$58+$T$59+$T$60,2)</f>
        <v>983378</v>
      </c>
      <c r="U53" s="17">
        <f>ROUND($U$54+$U$55+$U$56+$U$57+$U$58+$U$59+$U$60,2)</f>
        <v>0</v>
      </c>
      <c r="V53" s="17">
        <f>ROUND($V$54+$V$55+$V$56+$V$57+$V$58+$V$59+$V$60,2)</f>
        <v>983378</v>
      </c>
      <c r="W53" s="18" t="s">
        <v>83</v>
      </c>
      <c r="X53" s="69"/>
    </row>
    <row r="54" spans="1:24" s="19" customFormat="1" ht="11.1" customHeight="1" outlineLevel="7" x14ac:dyDescent="0.2">
      <c r="A54" s="20"/>
      <c r="B54" s="21" t="s">
        <v>27</v>
      </c>
      <c r="C54" s="22" t="s">
        <v>60</v>
      </c>
      <c r="D54" s="22"/>
      <c r="E54" s="22"/>
      <c r="F54" s="22"/>
      <c r="G54" s="22"/>
      <c r="H54" s="23">
        <v>167.21</v>
      </c>
      <c r="I54" s="23">
        <v>169.67</v>
      </c>
      <c r="J54" s="23">
        <v>110.11</v>
      </c>
      <c r="K54" s="23">
        <v>110.11</v>
      </c>
      <c r="L54" s="23">
        <v>169.67</v>
      </c>
      <c r="M54" s="23">
        <v>167.21</v>
      </c>
      <c r="N54" s="23">
        <f>$H$54+$I$54+$J$54+$K$54+$L$54+$M$54</f>
        <v>893.98</v>
      </c>
      <c r="O54" s="23">
        <v>1</v>
      </c>
      <c r="P54" s="24">
        <f>ROUND($N$54*$O$54,3)</f>
        <v>893.98</v>
      </c>
      <c r="Q54" s="63">
        <v>1100</v>
      </c>
      <c r="R54" s="61"/>
      <c r="S54" s="49">
        <f>ROUND($R$54+$Q$54,2)</f>
        <v>1100</v>
      </c>
      <c r="T54" s="24">
        <f>ROUND($N$54*$Q$54,2)</f>
        <v>983378</v>
      </c>
      <c r="U54" s="24">
        <f>ROUND($P$54*$R$54,2)</f>
        <v>0</v>
      </c>
      <c r="V54" s="24">
        <f>ROUND($U$54+$T$54,2)</f>
        <v>983378</v>
      </c>
      <c r="W54" s="24"/>
      <c r="X54" s="70"/>
    </row>
    <row r="55" spans="1:24" s="1" customFormat="1" ht="11.1" customHeight="1" outlineLevel="7" x14ac:dyDescent="0.2">
      <c r="A55" s="25"/>
      <c r="B55" s="26" t="s">
        <v>65</v>
      </c>
      <c r="C55" s="27" t="s">
        <v>60</v>
      </c>
      <c r="D55" s="27"/>
      <c r="E55" s="27"/>
      <c r="F55" s="27"/>
      <c r="G55" s="27"/>
      <c r="H55" s="28">
        <v>167.21</v>
      </c>
      <c r="I55" s="28">
        <v>169.67</v>
      </c>
      <c r="J55" s="28">
        <v>110.11</v>
      </c>
      <c r="K55" s="28">
        <v>110.11</v>
      </c>
      <c r="L55" s="28">
        <v>110.11</v>
      </c>
      <c r="M55" s="28">
        <v>167.21</v>
      </c>
      <c r="N55" s="28">
        <f>$H$55+$I$55+$J$55+$K$55+$L$55+$M$55</f>
        <v>834.42000000000007</v>
      </c>
      <c r="O55" s="30">
        <v>1.03</v>
      </c>
      <c r="P55" s="29">
        <f>ROUND($N$55*$O$55,3)</f>
        <v>859.45299999999997</v>
      </c>
      <c r="Q55" s="62"/>
      <c r="R55" s="62"/>
      <c r="S55" s="29">
        <f>ROUND($R$55+$Q$55,2)</f>
        <v>0</v>
      </c>
      <c r="T55" s="29">
        <f>ROUND($N$55*$Q$55,2)</f>
        <v>0</v>
      </c>
      <c r="U55" s="29">
        <f>ROUND($P$55*$R$55,2)</f>
        <v>0</v>
      </c>
      <c r="V55" s="29">
        <f>ROUND($U$55+$T$55,2)</f>
        <v>0</v>
      </c>
      <c r="W55" s="31"/>
      <c r="X55" s="71"/>
    </row>
    <row r="56" spans="1:24" s="1" customFormat="1" ht="11.1" customHeight="1" outlineLevel="7" x14ac:dyDescent="0.2">
      <c r="A56" s="25"/>
      <c r="B56" s="26" t="s">
        <v>66</v>
      </c>
      <c r="C56" s="27" t="s">
        <v>67</v>
      </c>
      <c r="D56" s="27"/>
      <c r="E56" s="27"/>
      <c r="F56" s="27"/>
      <c r="G56" s="27"/>
      <c r="H56" s="28">
        <v>194.69900000000001</v>
      </c>
      <c r="I56" s="28">
        <v>188.92599999999999</v>
      </c>
      <c r="J56" s="28">
        <v>125.255</v>
      </c>
      <c r="K56" s="28">
        <v>125.255</v>
      </c>
      <c r="L56" s="28">
        <v>188.92599999999999</v>
      </c>
      <c r="M56" s="28">
        <v>194.69900000000001</v>
      </c>
      <c r="N56" s="28">
        <f>$H$56+$I$56+$J$56+$K$56+$L$56+$M$56</f>
        <v>1017.76</v>
      </c>
      <c r="O56" s="30">
        <v>1.02</v>
      </c>
      <c r="P56" s="29">
        <f>ROUND($N$56*$O$56,3)</f>
        <v>1038.115</v>
      </c>
      <c r="Q56" s="62"/>
      <c r="R56" s="62"/>
      <c r="S56" s="29">
        <f>ROUND($R$56+$Q$56,2)</f>
        <v>0</v>
      </c>
      <c r="T56" s="29">
        <f>ROUND($N$56*$Q$56,2)</f>
        <v>0</v>
      </c>
      <c r="U56" s="29">
        <f>ROUND($P$56*$R$56,2)</f>
        <v>0</v>
      </c>
      <c r="V56" s="29">
        <f>ROUND($U$56+$T$56,2)</f>
        <v>0</v>
      </c>
      <c r="W56" s="31"/>
      <c r="X56" s="71"/>
    </row>
    <row r="57" spans="1:24" s="1" customFormat="1" ht="11.1" customHeight="1" outlineLevel="7" x14ac:dyDescent="0.2">
      <c r="A57" s="25"/>
      <c r="B57" s="26" t="s">
        <v>68</v>
      </c>
      <c r="C57" s="27" t="s">
        <v>60</v>
      </c>
      <c r="D57" s="27"/>
      <c r="E57" s="27"/>
      <c r="F57" s="27"/>
      <c r="G57" s="27"/>
      <c r="H57" s="28">
        <v>167.21</v>
      </c>
      <c r="I57" s="28">
        <v>169.67</v>
      </c>
      <c r="J57" s="28">
        <v>110.11</v>
      </c>
      <c r="K57" s="28">
        <v>110.11</v>
      </c>
      <c r="L57" s="28">
        <v>110.11</v>
      </c>
      <c r="M57" s="28">
        <v>167.21</v>
      </c>
      <c r="N57" s="28">
        <f>$H$57+$I$57+$J$57+$K$57+$L$57+$M$57</f>
        <v>834.42000000000007</v>
      </c>
      <c r="O57" s="30">
        <v>1.05</v>
      </c>
      <c r="P57" s="29">
        <f>ROUND($N$57*$O$57,3)</f>
        <v>876.14099999999996</v>
      </c>
      <c r="Q57" s="62"/>
      <c r="R57" s="62"/>
      <c r="S57" s="29">
        <f>ROUND($R$57+$Q$57,2)</f>
        <v>0</v>
      </c>
      <c r="T57" s="29">
        <f>ROUND($N$57*$Q$57,2)</f>
        <v>0</v>
      </c>
      <c r="U57" s="29">
        <f>ROUND($P$57*$R$57,2)</f>
        <v>0</v>
      </c>
      <c r="V57" s="29">
        <f>ROUND($U$57+$T$57,2)</f>
        <v>0</v>
      </c>
      <c r="W57" s="31"/>
      <c r="X57" s="71"/>
    </row>
    <row r="58" spans="1:24" s="1" customFormat="1" ht="11.1" customHeight="1" outlineLevel="7" x14ac:dyDescent="0.2">
      <c r="A58" s="25"/>
      <c r="B58" s="26" t="s">
        <v>69</v>
      </c>
      <c r="C58" s="27" t="s">
        <v>70</v>
      </c>
      <c r="D58" s="27"/>
      <c r="E58" s="27"/>
      <c r="F58" s="27"/>
      <c r="G58" s="27"/>
      <c r="H58" s="28">
        <v>167.21</v>
      </c>
      <c r="I58" s="28">
        <v>169.67</v>
      </c>
      <c r="J58" s="28">
        <v>110.11</v>
      </c>
      <c r="K58" s="28">
        <v>110.11</v>
      </c>
      <c r="L58" s="28">
        <v>110.11</v>
      </c>
      <c r="M58" s="28">
        <v>167.21</v>
      </c>
      <c r="N58" s="28">
        <f>$H$58+$I$58+$J$58+$K$58+$L$58+$M$58</f>
        <v>834.42000000000007</v>
      </c>
      <c r="O58" s="30">
        <v>0.05</v>
      </c>
      <c r="P58" s="29">
        <f>ROUND($N$58*$O$58,3)</f>
        <v>41.720999999999997</v>
      </c>
      <c r="Q58" s="62"/>
      <c r="R58" s="62"/>
      <c r="S58" s="29">
        <f>ROUND($R$58+$Q$58,2)</f>
        <v>0</v>
      </c>
      <c r="T58" s="29">
        <f>ROUND($N$58*$Q$58,2)</f>
        <v>0</v>
      </c>
      <c r="U58" s="29">
        <f>ROUND($P$58*$R$58,2)</f>
        <v>0</v>
      </c>
      <c r="V58" s="29">
        <f>ROUND($U$58+$T$58,2)</f>
        <v>0</v>
      </c>
      <c r="W58" s="31"/>
      <c r="X58" s="71"/>
    </row>
    <row r="59" spans="1:24" s="1" customFormat="1" ht="11.1" customHeight="1" outlineLevel="7" x14ac:dyDescent="0.2">
      <c r="A59" s="25"/>
      <c r="B59" s="26" t="s">
        <v>71</v>
      </c>
      <c r="C59" s="27" t="s">
        <v>72</v>
      </c>
      <c r="D59" s="27"/>
      <c r="E59" s="27"/>
      <c r="F59" s="27"/>
      <c r="G59" s="27"/>
      <c r="H59" s="28">
        <v>167.21</v>
      </c>
      <c r="I59" s="28">
        <v>169.67</v>
      </c>
      <c r="J59" s="28">
        <v>110.11</v>
      </c>
      <c r="K59" s="28">
        <v>110.11</v>
      </c>
      <c r="L59" s="28">
        <v>110.11</v>
      </c>
      <c r="M59" s="28">
        <v>167.21</v>
      </c>
      <c r="N59" s="28">
        <f>$H$59+$I$59+$J$59+$K$59+$L$59+$M$59</f>
        <v>834.42000000000007</v>
      </c>
      <c r="O59" s="32">
        <v>0.1</v>
      </c>
      <c r="P59" s="29">
        <f>ROUND($N$59*$O$59,3)</f>
        <v>83.441999999999993</v>
      </c>
      <c r="Q59" s="62"/>
      <c r="R59" s="62"/>
      <c r="S59" s="29">
        <f>ROUND($R$59+$Q$59,2)</f>
        <v>0</v>
      </c>
      <c r="T59" s="29">
        <f>ROUND($N$59*$Q$59,2)</f>
        <v>0</v>
      </c>
      <c r="U59" s="29">
        <f>ROUND($P$59*$R$59,2)</f>
        <v>0</v>
      </c>
      <c r="V59" s="29">
        <f>ROUND($U$59+$T$59,2)</f>
        <v>0</v>
      </c>
      <c r="W59" s="31" t="s">
        <v>73</v>
      </c>
      <c r="X59" s="71"/>
    </row>
    <row r="60" spans="1:24" s="1" customFormat="1" ht="11.1" customHeight="1" outlineLevel="7" x14ac:dyDescent="0.2">
      <c r="A60" s="25"/>
      <c r="B60" s="26" t="s">
        <v>74</v>
      </c>
      <c r="C60" s="27" t="s">
        <v>72</v>
      </c>
      <c r="D60" s="27"/>
      <c r="E60" s="27"/>
      <c r="F60" s="27"/>
      <c r="G60" s="27"/>
      <c r="H60" s="28">
        <v>167.21</v>
      </c>
      <c r="I60" s="28">
        <v>169.67</v>
      </c>
      <c r="J60" s="28">
        <v>110.11</v>
      </c>
      <c r="K60" s="28">
        <v>110.11</v>
      </c>
      <c r="L60" s="28">
        <v>110.11</v>
      </c>
      <c r="M60" s="28">
        <v>167.21</v>
      </c>
      <c r="N60" s="28">
        <f>$H$60+$I$60+$J$60+$K$60+$L$60+$M$60</f>
        <v>834.42000000000007</v>
      </c>
      <c r="O60" s="30">
        <v>0.03</v>
      </c>
      <c r="P60" s="29">
        <f>ROUND($N$60*$O$60,3)</f>
        <v>25.033000000000001</v>
      </c>
      <c r="Q60" s="62"/>
      <c r="R60" s="62"/>
      <c r="S60" s="29">
        <f>ROUND($R$60+$Q$60,2)</f>
        <v>0</v>
      </c>
      <c r="T60" s="29">
        <f>ROUND($N$60*$Q$60,2)</f>
        <v>0</v>
      </c>
      <c r="U60" s="29">
        <f>ROUND($P$60*$R$60,2)</f>
        <v>0</v>
      </c>
      <c r="V60" s="29">
        <f>ROUND($U$60+$T$60,2)</f>
        <v>0</v>
      </c>
      <c r="W60" s="31" t="s">
        <v>75</v>
      </c>
      <c r="X60" s="71"/>
    </row>
    <row r="61" spans="1:24" s="11" customFormat="1" ht="42" customHeight="1" outlineLevel="6" x14ac:dyDescent="0.15">
      <c r="A61" s="12">
        <v>7</v>
      </c>
      <c r="B61" s="13" t="s">
        <v>84</v>
      </c>
      <c r="C61" s="14" t="s">
        <v>60</v>
      </c>
      <c r="D61" s="14"/>
      <c r="E61" s="14"/>
      <c r="F61" s="14"/>
      <c r="G61" s="14"/>
      <c r="H61" s="15">
        <v>18.920000000000002</v>
      </c>
      <c r="I61" s="15">
        <v>19.763000000000002</v>
      </c>
      <c r="J61" s="15">
        <v>13.906000000000001</v>
      </c>
      <c r="K61" s="15">
        <v>13.906000000000001</v>
      </c>
      <c r="L61" s="15">
        <v>19.763000000000002</v>
      </c>
      <c r="M61" s="15">
        <v>18.920000000000002</v>
      </c>
      <c r="N61" s="15">
        <v>105.178</v>
      </c>
      <c r="O61" s="17"/>
      <c r="P61" s="17">
        <f>$P$62</f>
        <v>105.178</v>
      </c>
      <c r="Q61" s="59"/>
      <c r="R61" s="59"/>
      <c r="S61" s="17">
        <f>ROUND($V$61/$P$61,2)</f>
        <v>1100</v>
      </c>
      <c r="T61" s="17">
        <f>ROUND($T$62+$T$63+$T$64+$T$65+$T$66+$T$67+$T$68,2)</f>
        <v>115695.8</v>
      </c>
      <c r="U61" s="17">
        <f>ROUND($U$62+$U$63+$U$64+$U$65+$U$66+$U$67+$U$68,2)</f>
        <v>0</v>
      </c>
      <c r="V61" s="17">
        <f>ROUND($V$62+$V$63+$V$64+$V$65+$V$66+$V$67+$V$68,2)</f>
        <v>115695.8</v>
      </c>
      <c r="W61" s="18" t="s">
        <v>85</v>
      </c>
      <c r="X61" s="69"/>
    </row>
    <row r="62" spans="1:24" s="19" customFormat="1" ht="11.1" customHeight="1" outlineLevel="7" x14ac:dyDescent="0.2">
      <c r="A62" s="20"/>
      <c r="B62" s="21" t="s">
        <v>27</v>
      </c>
      <c r="C62" s="22" t="s">
        <v>60</v>
      </c>
      <c r="D62" s="22"/>
      <c r="E62" s="22"/>
      <c r="F62" s="22"/>
      <c r="G62" s="22"/>
      <c r="H62" s="23">
        <v>18.920000000000002</v>
      </c>
      <c r="I62" s="23">
        <v>19.763000000000002</v>
      </c>
      <c r="J62" s="23">
        <v>13.906000000000001</v>
      </c>
      <c r="K62" s="23">
        <v>13.906000000000001</v>
      </c>
      <c r="L62" s="23">
        <v>19.763000000000002</v>
      </c>
      <c r="M62" s="23">
        <v>18.920000000000002</v>
      </c>
      <c r="N62" s="23">
        <f>$H$62+$I$62+$J$62+$K$62+$L$62+$M$62</f>
        <v>105.17800000000001</v>
      </c>
      <c r="O62" s="23">
        <v>1</v>
      </c>
      <c r="P62" s="24">
        <f>ROUND($N$62*$O$62,3)</f>
        <v>105.178</v>
      </c>
      <c r="Q62" s="63">
        <v>1100</v>
      </c>
      <c r="R62" s="61"/>
      <c r="S62" s="49">
        <f>ROUND($R$62+$Q$62,2)</f>
        <v>1100</v>
      </c>
      <c r="T62" s="24">
        <f>ROUND($N$62*$Q$62,2)</f>
        <v>115695.8</v>
      </c>
      <c r="U62" s="24">
        <f>ROUND($P$62*$R$62,2)</f>
        <v>0</v>
      </c>
      <c r="V62" s="24">
        <f>ROUND($U$62+$T$62,2)</f>
        <v>115695.8</v>
      </c>
      <c r="W62" s="24"/>
      <c r="X62" s="70"/>
    </row>
    <row r="63" spans="1:24" s="1" customFormat="1" ht="11.1" customHeight="1" outlineLevel="7" x14ac:dyDescent="0.2">
      <c r="A63" s="25"/>
      <c r="B63" s="26" t="s">
        <v>65</v>
      </c>
      <c r="C63" s="27" t="s">
        <v>60</v>
      </c>
      <c r="D63" s="27"/>
      <c r="E63" s="27"/>
      <c r="F63" s="27"/>
      <c r="G63" s="27"/>
      <c r="H63" s="28">
        <v>18.920000000000002</v>
      </c>
      <c r="I63" s="28">
        <v>19.763000000000002</v>
      </c>
      <c r="J63" s="28">
        <v>13.906000000000001</v>
      </c>
      <c r="K63" s="28">
        <v>13.906000000000001</v>
      </c>
      <c r="L63" s="28">
        <v>13.906000000000001</v>
      </c>
      <c r="M63" s="28">
        <v>18.920000000000002</v>
      </c>
      <c r="N63" s="28">
        <f>$H$63+$I$63+$J$63+$K$63+$L$63+$M$63</f>
        <v>99.321000000000012</v>
      </c>
      <c r="O63" s="30">
        <v>1.03</v>
      </c>
      <c r="P63" s="29">
        <f>ROUND($N$63*$O$63,3)</f>
        <v>102.301</v>
      </c>
      <c r="Q63" s="62"/>
      <c r="R63" s="62"/>
      <c r="S63" s="29">
        <f>ROUND($R$63+$Q$63,2)</f>
        <v>0</v>
      </c>
      <c r="T63" s="29">
        <f>ROUND($N$63*$Q$63,2)</f>
        <v>0</v>
      </c>
      <c r="U63" s="29">
        <f>ROUND($P$63*$R$63,2)</f>
        <v>0</v>
      </c>
      <c r="V63" s="29">
        <f>ROUND($U$63+$T$63,2)</f>
        <v>0</v>
      </c>
      <c r="W63" s="31"/>
      <c r="X63" s="71"/>
    </row>
    <row r="64" spans="1:24" s="1" customFormat="1" ht="11.1" customHeight="1" outlineLevel="7" x14ac:dyDescent="0.2">
      <c r="A64" s="25"/>
      <c r="B64" s="26" t="s">
        <v>66</v>
      </c>
      <c r="C64" s="27" t="s">
        <v>67</v>
      </c>
      <c r="D64" s="27"/>
      <c r="E64" s="27"/>
      <c r="F64" s="27"/>
      <c r="G64" s="27"/>
      <c r="H64" s="28">
        <v>40.86</v>
      </c>
      <c r="I64" s="28">
        <v>39.03</v>
      </c>
      <c r="J64" s="28">
        <v>26.917999999999999</v>
      </c>
      <c r="K64" s="28">
        <v>26.917999999999999</v>
      </c>
      <c r="L64" s="28">
        <v>39.03</v>
      </c>
      <c r="M64" s="28">
        <v>40.86</v>
      </c>
      <c r="N64" s="28">
        <f>$H$64+$I$64+$J$64+$K$64+$L$64+$M$64</f>
        <v>213.61599999999999</v>
      </c>
      <c r="O64" s="30">
        <v>1.02</v>
      </c>
      <c r="P64" s="29">
        <f>ROUND($N$64*$O$64,3)</f>
        <v>217.88800000000001</v>
      </c>
      <c r="Q64" s="62"/>
      <c r="R64" s="62"/>
      <c r="S64" s="29">
        <f>ROUND($R$64+$Q$64,2)</f>
        <v>0</v>
      </c>
      <c r="T64" s="29">
        <f>ROUND($N$64*$Q$64,2)</f>
        <v>0</v>
      </c>
      <c r="U64" s="29">
        <f>ROUND($P$64*$R$64,2)</f>
        <v>0</v>
      </c>
      <c r="V64" s="29">
        <f>ROUND($U$64+$T$64,2)</f>
        <v>0</v>
      </c>
      <c r="W64" s="31"/>
      <c r="X64" s="71"/>
    </row>
    <row r="65" spans="1:24" s="1" customFormat="1" ht="11.1" customHeight="1" outlineLevel="7" x14ac:dyDescent="0.2">
      <c r="A65" s="25"/>
      <c r="B65" s="26" t="s">
        <v>68</v>
      </c>
      <c r="C65" s="27" t="s">
        <v>60</v>
      </c>
      <c r="D65" s="27"/>
      <c r="E65" s="27"/>
      <c r="F65" s="27"/>
      <c r="G65" s="27"/>
      <c r="H65" s="28">
        <v>18.920000000000002</v>
      </c>
      <c r="I65" s="28">
        <v>19.763000000000002</v>
      </c>
      <c r="J65" s="28">
        <v>13.906000000000001</v>
      </c>
      <c r="K65" s="28">
        <v>13.906000000000001</v>
      </c>
      <c r="L65" s="28">
        <v>13.906000000000001</v>
      </c>
      <c r="M65" s="28">
        <v>18.920000000000002</v>
      </c>
      <c r="N65" s="28">
        <f>$H$65+$I$65+$J$65+$K$65+$L$65+$M$65</f>
        <v>99.321000000000012</v>
      </c>
      <c r="O65" s="30">
        <v>1.05</v>
      </c>
      <c r="P65" s="29">
        <f>ROUND($N$65*$O$65,3)</f>
        <v>104.28700000000001</v>
      </c>
      <c r="Q65" s="62"/>
      <c r="R65" s="62"/>
      <c r="S65" s="29">
        <f>ROUND($R$65+$Q$65,2)</f>
        <v>0</v>
      </c>
      <c r="T65" s="29">
        <f>ROUND($N$65*$Q$65,2)</f>
        <v>0</v>
      </c>
      <c r="U65" s="29">
        <f>ROUND($P$65*$R$65,2)</f>
        <v>0</v>
      </c>
      <c r="V65" s="29">
        <f>ROUND($U$65+$T$65,2)</f>
        <v>0</v>
      </c>
      <c r="W65" s="31"/>
      <c r="X65" s="71"/>
    </row>
    <row r="66" spans="1:24" s="1" customFormat="1" ht="11.1" customHeight="1" outlineLevel="7" x14ac:dyDescent="0.2">
      <c r="A66" s="25"/>
      <c r="B66" s="26" t="s">
        <v>69</v>
      </c>
      <c r="C66" s="27" t="s">
        <v>70</v>
      </c>
      <c r="D66" s="27"/>
      <c r="E66" s="27"/>
      <c r="F66" s="27"/>
      <c r="G66" s="27"/>
      <c r="H66" s="28">
        <v>18.920000000000002</v>
      </c>
      <c r="I66" s="28">
        <v>19.763000000000002</v>
      </c>
      <c r="J66" s="28">
        <v>13.906000000000001</v>
      </c>
      <c r="K66" s="28">
        <v>13.906000000000001</v>
      </c>
      <c r="L66" s="28">
        <v>13.906000000000001</v>
      </c>
      <c r="M66" s="28">
        <v>18.920000000000002</v>
      </c>
      <c r="N66" s="28">
        <f>$H$66+$I$66+$J$66+$K$66+$L$66+$M$66</f>
        <v>99.321000000000012</v>
      </c>
      <c r="O66" s="30">
        <v>0.05</v>
      </c>
      <c r="P66" s="29">
        <f>ROUND($N$66*$O$66,3)</f>
        <v>4.9660000000000002</v>
      </c>
      <c r="Q66" s="62"/>
      <c r="R66" s="62"/>
      <c r="S66" s="29">
        <f>ROUND($R$66+$Q$66,2)</f>
        <v>0</v>
      </c>
      <c r="T66" s="29">
        <f>ROUND($N$66*$Q$66,2)</f>
        <v>0</v>
      </c>
      <c r="U66" s="29">
        <f>ROUND($P$66*$R$66,2)</f>
        <v>0</v>
      </c>
      <c r="V66" s="29">
        <f>ROUND($U$66+$T$66,2)</f>
        <v>0</v>
      </c>
      <c r="W66" s="31"/>
      <c r="X66" s="71"/>
    </row>
    <row r="67" spans="1:24" s="1" customFormat="1" ht="11.1" customHeight="1" outlineLevel="7" x14ac:dyDescent="0.2">
      <c r="A67" s="25"/>
      <c r="B67" s="26" t="s">
        <v>71</v>
      </c>
      <c r="C67" s="27" t="s">
        <v>72</v>
      </c>
      <c r="D67" s="27"/>
      <c r="E67" s="27"/>
      <c r="F67" s="27"/>
      <c r="G67" s="27"/>
      <c r="H67" s="28">
        <v>18.920000000000002</v>
      </c>
      <c r="I67" s="28">
        <v>19.763000000000002</v>
      </c>
      <c r="J67" s="28">
        <v>13.906000000000001</v>
      </c>
      <c r="K67" s="28">
        <v>13.906000000000001</v>
      </c>
      <c r="L67" s="28">
        <v>13.906000000000001</v>
      </c>
      <c r="M67" s="28">
        <v>18.920000000000002</v>
      </c>
      <c r="N67" s="28">
        <f>$H$67+$I$67+$J$67+$K$67+$L$67+$M$67</f>
        <v>99.321000000000012</v>
      </c>
      <c r="O67" s="32">
        <v>0.1</v>
      </c>
      <c r="P67" s="29">
        <f>ROUND($N$67*$O$67,3)</f>
        <v>9.9320000000000004</v>
      </c>
      <c r="Q67" s="62"/>
      <c r="R67" s="62"/>
      <c r="S67" s="29">
        <f>ROUND($R$67+$Q$67,2)</f>
        <v>0</v>
      </c>
      <c r="T67" s="29">
        <f>ROUND($N$67*$Q$67,2)</f>
        <v>0</v>
      </c>
      <c r="U67" s="29">
        <f>ROUND($P$67*$R$67,2)</f>
        <v>0</v>
      </c>
      <c r="V67" s="29">
        <f>ROUND($U$67+$T$67,2)</f>
        <v>0</v>
      </c>
      <c r="W67" s="31" t="s">
        <v>73</v>
      </c>
      <c r="X67" s="71"/>
    </row>
    <row r="68" spans="1:24" s="1" customFormat="1" ht="11.1" customHeight="1" outlineLevel="7" x14ac:dyDescent="0.2">
      <c r="A68" s="25"/>
      <c r="B68" s="26" t="s">
        <v>74</v>
      </c>
      <c r="C68" s="27" t="s">
        <v>72</v>
      </c>
      <c r="D68" s="27"/>
      <c r="E68" s="27"/>
      <c r="F68" s="27"/>
      <c r="G68" s="27"/>
      <c r="H68" s="28">
        <v>18.920000000000002</v>
      </c>
      <c r="I68" s="28">
        <v>19.763000000000002</v>
      </c>
      <c r="J68" s="28">
        <v>13.906000000000001</v>
      </c>
      <c r="K68" s="28">
        <v>13.906000000000001</v>
      </c>
      <c r="L68" s="28">
        <v>13.906000000000001</v>
      </c>
      <c r="M68" s="28">
        <v>18.920000000000002</v>
      </c>
      <c r="N68" s="28">
        <f>$H$68+$I$68+$J$68+$K$68+$L$68+$M$68</f>
        <v>99.321000000000012</v>
      </c>
      <c r="O68" s="30">
        <v>0.03</v>
      </c>
      <c r="P68" s="29">
        <f>ROUND($N$68*$O$68,3)</f>
        <v>2.98</v>
      </c>
      <c r="Q68" s="62"/>
      <c r="R68" s="62"/>
      <c r="S68" s="29">
        <f>ROUND($R$68+$Q$68,2)</f>
        <v>0</v>
      </c>
      <c r="T68" s="29">
        <f>ROUND($N$68*$Q$68,2)</f>
        <v>0</v>
      </c>
      <c r="U68" s="29">
        <f>ROUND($P$68*$R$68,2)</f>
        <v>0</v>
      </c>
      <c r="V68" s="29">
        <f>ROUND($U$68+$T$68,2)</f>
        <v>0</v>
      </c>
      <c r="W68" s="31" t="s">
        <v>75</v>
      </c>
      <c r="X68" s="71"/>
    </row>
    <row r="69" spans="1:24" s="11" customFormat="1" ht="51.95" customHeight="1" outlineLevel="6" x14ac:dyDescent="0.15">
      <c r="A69" s="12">
        <v>8</v>
      </c>
      <c r="B69" s="13" t="s">
        <v>86</v>
      </c>
      <c r="C69" s="14" t="s">
        <v>60</v>
      </c>
      <c r="D69" s="14"/>
      <c r="E69" s="14"/>
      <c r="F69" s="14"/>
      <c r="G69" s="14"/>
      <c r="H69" s="15">
        <v>17.997</v>
      </c>
      <c r="I69" s="15">
        <v>18.27</v>
      </c>
      <c r="J69" s="15">
        <v>18.797999999999998</v>
      </c>
      <c r="K69" s="15">
        <v>18.797999999999998</v>
      </c>
      <c r="L69" s="15">
        <v>18.27</v>
      </c>
      <c r="M69" s="15">
        <v>17.997</v>
      </c>
      <c r="N69" s="15">
        <v>110.13</v>
      </c>
      <c r="O69" s="17"/>
      <c r="P69" s="17">
        <f>$P$70</f>
        <v>110.13</v>
      </c>
      <c r="Q69" s="59"/>
      <c r="R69" s="59"/>
      <c r="S69" s="17">
        <f>ROUND($V$69/$P$69,2)</f>
        <v>1100</v>
      </c>
      <c r="T69" s="17">
        <f>ROUND($T$70+$T$71+$T$72+$T$73+$T$74+$T$75+$T$76,2)</f>
        <v>121143</v>
      </c>
      <c r="U69" s="17">
        <f>ROUND($U$70+$U$71+$U$72+$U$73+$U$74+$U$75+$U$76,2)</f>
        <v>0</v>
      </c>
      <c r="V69" s="17">
        <f>ROUND($V$70+$V$71+$V$72+$V$73+$V$74+$V$75+$V$76,2)</f>
        <v>121143</v>
      </c>
      <c r="W69" s="18" t="s">
        <v>87</v>
      </c>
      <c r="X69" s="69"/>
    </row>
    <row r="70" spans="1:24" s="19" customFormat="1" ht="11.1" customHeight="1" outlineLevel="7" x14ac:dyDescent="0.2">
      <c r="A70" s="20"/>
      <c r="B70" s="21" t="s">
        <v>27</v>
      </c>
      <c r="C70" s="22" t="s">
        <v>60</v>
      </c>
      <c r="D70" s="22"/>
      <c r="E70" s="22"/>
      <c r="F70" s="22"/>
      <c r="G70" s="22"/>
      <c r="H70" s="23">
        <v>17.997</v>
      </c>
      <c r="I70" s="23">
        <v>18.27</v>
      </c>
      <c r="J70" s="23">
        <v>18.797999999999998</v>
      </c>
      <c r="K70" s="23">
        <v>18.797999999999998</v>
      </c>
      <c r="L70" s="23">
        <v>18.27</v>
      </c>
      <c r="M70" s="23">
        <v>17.997</v>
      </c>
      <c r="N70" s="23">
        <f>$H$70+$I$70+$J$70+$K$70+$L$70+$M$70</f>
        <v>110.13</v>
      </c>
      <c r="O70" s="23">
        <v>1</v>
      </c>
      <c r="P70" s="24">
        <f>ROUND($N$70*$O$70,3)</f>
        <v>110.13</v>
      </c>
      <c r="Q70" s="63">
        <v>1100</v>
      </c>
      <c r="R70" s="61"/>
      <c r="S70" s="49">
        <f>ROUND($R$70+$Q$70,2)</f>
        <v>1100</v>
      </c>
      <c r="T70" s="24">
        <f>ROUND($N$70*$Q$70,2)</f>
        <v>121143</v>
      </c>
      <c r="U70" s="24">
        <f>ROUND($P$70*$R$70,2)</f>
        <v>0</v>
      </c>
      <c r="V70" s="24">
        <f>ROUND($U$70+$T$70,2)</f>
        <v>121143</v>
      </c>
      <c r="W70" s="24"/>
      <c r="X70" s="70"/>
    </row>
    <row r="71" spans="1:24" s="1" customFormat="1" ht="11.1" customHeight="1" outlineLevel="7" x14ac:dyDescent="0.2">
      <c r="A71" s="25"/>
      <c r="B71" s="26" t="s">
        <v>65</v>
      </c>
      <c r="C71" s="27" t="s">
        <v>60</v>
      </c>
      <c r="D71" s="27"/>
      <c r="E71" s="27"/>
      <c r="F71" s="27"/>
      <c r="G71" s="27"/>
      <c r="H71" s="28">
        <v>17.997</v>
      </c>
      <c r="I71" s="28">
        <v>18.27</v>
      </c>
      <c r="J71" s="28">
        <v>18.797999999999998</v>
      </c>
      <c r="K71" s="28">
        <v>18.797999999999998</v>
      </c>
      <c r="L71" s="28">
        <v>18.797999999999998</v>
      </c>
      <c r="M71" s="28">
        <v>17.997</v>
      </c>
      <c r="N71" s="28">
        <f>$H$71+$I$71+$J$71+$K$71+$L$71+$M$71</f>
        <v>110.658</v>
      </c>
      <c r="O71" s="30">
        <v>1.03</v>
      </c>
      <c r="P71" s="29">
        <f>ROUND($N$71*$O$71,3)</f>
        <v>113.97799999999999</v>
      </c>
      <c r="Q71" s="62"/>
      <c r="R71" s="62"/>
      <c r="S71" s="29">
        <f>ROUND($R$71+$Q$71,2)</f>
        <v>0</v>
      </c>
      <c r="T71" s="29">
        <f>ROUND($N$71*$Q$71,2)</f>
        <v>0</v>
      </c>
      <c r="U71" s="29">
        <f>ROUND($P$71*$R$71,2)</f>
        <v>0</v>
      </c>
      <c r="V71" s="29">
        <f>ROUND($U$71+$T$71,2)</f>
        <v>0</v>
      </c>
      <c r="W71" s="31"/>
      <c r="X71" s="71"/>
    </row>
    <row r="72" spans="1:24" s="1" customFormat="1" ht="11.1" customHeight="1" outlineLevel="7" x14ac:dyDescent="0.2">
      <c r="A72" s="25"/>
      <c r="B72" s="26" t="s">
        <v>66</v>
      </c>
      <c r="C72" s="27" t="s">
        <v>67</v>
      </c>
      <c r="D72" s="27"/>
      <c r="E72" s="27"/>
      <c r="F72" s="27"/>
      <c r="G72" s="27"/>
      <c r="H72" s="28">
        <v>31.32</v>
      </c>
      <c r="I72" s="28">
        <v>37.81</v>
      </c>
      <c r="J72" s="28">
        <v>38.590000000000003</v>
      </c>
      <c r="K72" s="28">
        <v>38.590000000000003</v>
      </c>
      <c r="L72" s="28">
        <v>37.81</v>
      </c>
      <c r="M72" s="28">
        <v>31.32</v>
      </c>
      <c r="N72" s="28">
        <f>$H$72+$I$72+$J$72+$K$72+$L$72+$M$72</f>
        <v>215.44</v>
      </c>
      <c r="O72" s="30">
        <v>1.02</v>
      </c>
      <c r="P72" s="29">
        <f>ROUND($N$72*$O$72,3)</f>
        <v>219.749</v>
      </c>
      <c r="Q72" s="62"/>
      <c r="R72" s="62"/>
      <c r="S72" s="29">
        <f>ROUND($R$72+$Q$72,2)</f>
        <v>0</v>
      </c>
      <c r="T72" s="29">
        <f>ROUND($N$72*$Q$72,2)</f>
        <v>0</v>
      </c>
      <c r="U72" s="29">
        <f>ROUND($P$72*$R$72,2)</f>
        <v>0</v>
      </c>
      <c r="V72" s="29">
        <f>ROUND($U$72+$T$72,2)</f>
        <v>0</v>
      </c>
      <c r="W72" s="31"/>
      <c r="X72" s="71"/>
    </row>
    <row r="73" spans="1:24" s="1" customFormat="1" ht="11.1" customHeight="1" outlineLevel="7" x14ac:dyDescent="0.2">
      <c r="A73" s="25"/>
      <c r="B73" s="26" t="s">
        <v>68</v>
      </c>
      <c r="C73" s="27" t="s">
        <v>60</v>
      </c>
      <c r="D73" s="27"/>
      <c r="E73" s="27"/>
      <c r="F73" s="27"/>
      <c r="G73" s="27"/>
      <c r="H73" s="28">
        <v>17.997</v>
      </c>
      <c r="I73" s="28">
        <v>18.27</v>
      </c>
      <c r="J73" s="28">
        <v>18.797999999999998</v>
      </c>
      <c r="K73" s="28">
        <v>18.797999999999998</v>
      </c>
      <c r="L73" s="28">
        <v>18.797999999999998</v>
      </c>
      <c r="M73" s="28">
        <v>17.997</v>
      </c>
      <c r="N73" s="28">
        <f>$H$73+$I$73+$J$73+$K$73+$L$73+$M$73</f>
        <v>110.658</v>
      </c>
      <c r="O73" s="30">
        <v>1.05</v>
      </c>
      <c r="P73" s="29">
        <f>ROUND($N$73*$O$73,3)</f>
        <v>116.191</v>
      </c>
      <c r="Q73" s="62"/>
      <c r="R73" s="62"/>
      <c r="S73" s="29">
        <f>ROUND($R$73+$Q$73,2)</f>
        <v>0</v>
      </c>
      <c r="T73" s="29">
        <f>ROUND($N$73*$Q$73,2)</f>
        <v>0</v>
      </c>
      <c r="U73" s="29">
        <f>ROUND($P$73*$R$73,2)</f>
        <v>0</v>
      </c>
      <c r="V73" s="29">
        <f>ROUND($U$73+$T$73,2)</f>
        <v>0</v>
      </c>
      <c r="W73" s="31"/>
      <c r="X73" s="71"/>
    </row>
    <row r="74" spans="1:24" s="1" customFormat="1" ht="11.1" customHeight="1" outlineLevel="7" x14ac:dyDescent="0.2">
      <c r="A74" s="25"/>
      <c r="B74" s="26" t="s">
        <v>69</v>
      </c>
      <c r="C74" s="27" t="s">
        <v>70</v>
      </c>
      <c r="D74" s="27"/>
      <c r="E74" s="27"/>
      <c r="F74" s="27"/>
      <c r="G74" s="27"/>
      <c r="H74" s="28">
        <v>17.997</v>
      </c>
      <c r="I74" s="28">
        <v>18.27</v>
      </c>
      <c r="J74" s="28">
        <v>18.797999999999998</v>
      </c>
      <c r="K74" s="28">
        <v>18.797999999999998</v>
      </c>
      <c r="L74" s="28">
        <v>18.797999999999998</v>
      </c>
      <c r="M74" s="28">
        <v>17.997</v>
      </c>
      <c r="N74" s="28">
        <f>$H$74+$I$74+$J$74+$K$74+$L$74+$M$74</f>
        <v>110.658</v>
      </c>
      <c r="O74" s="30">
        <v>0.05</v>
      </c>
      <c r="P74" s="29">
        <f>ROUND($N$74*$O$74,3)</f>
        <v>5.5330000000000004</v>
      </c>
      <c r="Q74" s="62"/>
      <c r="R74" s="62"/>
      <c r="S74" s="29">
        <f>ROUND($R$74+$Q$74,2)</f>
        <v>0</v>
      </c>
      <c r="T74" s="29">
        <f>ROUND($N$74*$Q$74,2)</f>
        <v>0</v>
      </c>
      <c r="U74" s="29">
        <f>ROUND($P$74*$R$74,2)</f>
        <v>0</v>
      </c>
      <c r="V74" s="29">
        <f>ROUND($U$74+$T$74,2)</f>
        <v>0</v>
      </c>
      <c r="W74" s="31"/>
      <c r="X74" s="71"/>
    </row>
    <row r="75" spans="1:24" s="1" customFormat="1" ht="11.1" customHeight="1" outlineLevel="7" x14ac:dyDescent="0.2">
      <c r="A75" s="25"/>
      <c r="B75" s="26" t="s">
        <v>71</v>
      </c>
      <c r="C75" s="27" t="s">
        <v>72</v>
      </c>
      <c r="D75" s="27"/>
      <c r="E75" s="27"/>
      <c r="F75" s="27"/>
      <c r="G75" s="27"/>
      <c r="H75" s="28">
        <v>17.997</v>
      </c>
      <c r="I75" s="28">
        <v>18.27</v>
      </c>
      <c r="J75" s="28">
        <v>18.797999999999998</v>
      </c>
      <c r="K75" s="28">
        <v>18.797999999999998</v>
      </c>
      <c r="L75" s="28">
        <v>18.797999999999998</v>
      </c>
      <c r="M75" s="28">
        <v>17.997</v>
      </c>
      <c r="N75" s="28">
        <f>$H$75+$I$75+$J$75+$K$75+$L$75+$M$75</f>
        <v>110.658</v>
      </c>
      <c r="O75" s="30">
        <v>0.04</v>
      </c>
      <c r="P75" s="29">
        <f>ROUND($N$75*$O$75,3)</f>
        <v>4.4260000000000002</v>
      </c>
      <c r="Q75" s="62"/>
      <c r="R75" s="62"/>
      <c r="S75" s="29">
        <f>ROUND($R$75+$Q$75,2)</f>
        <v>0</v>
      </c>
      <c r="T75" s="29">
        <f>ROUND($N$75*$Q$75,2)</f>
        <v>0</v>
      </c>
      <c r="U75" s="29">
        <f>ROUND($P$75*$R$75,2)</f>
        <v>0</v>
      </c>
      <c r="V75" s="29">
        <f>ROUND($U$75+$T$75,2)</f>
        <v>0</v>
      </c>
      <c r="W75" s="31" t="s">
        <v>73</v>
      </c>
      <c r="X75" s="71"/>
    </row>
    <row r="76" spans="1:24" s="1" customFormat="1" ht="11.1" customHeight="1" outlineLevel="7" x14ac:dyDescent="0.2">
      <c r="A76" s="25"/>
      <c r="B76" s="26" t="s">
        <v>74</v>
      </c>
      <c r="C76" s="27" t="s">
        <v>72</v>
      </c>
      <c r="D76" s="27"/>
      <c r="E76" s="27"/>
      <c r="F76" s="27"/>
      <c r="G76" s="27"/>
      <c r="H76" s="28">
        <v>17.997</v>
      </c>
      <c r="I76" s="28">
        <v>18.27</v>
      </c>
      <c r="J76" s="28">
        <v>18.797999999999998</v>
      </c>
      <c r="K76" s="28">
        <v>18.797999999999998</v>
      </c>
      <c r="L76" s="28">
        <v>18.797999999999998</v>
      </c>
      <c r="M76" s="28">
        <v>17.997</v>
      </c>
      <c r="N76" s="28">
        <f>$H$76+$I$76+$J$76+$K$76+$L$76+$M$76</f>
        <v>110.658</v>
      </c>
      <c r="O76" s="32">
        <v>0.1</v>
      </c>
      <c r="P76" s="29">
        <f>ROUND($N$76*$O$76,3)</f>
        <v>11.066000000000001</v>
      </c>
      <c r="Q76" s="62"/>
      <c r="R76" s="62"/>
      <c r="S76" s="29">
        <f>ROUND($R$76+$Q$76,2)</f>
        <v>0</v>
      </c>
      <c r="T76" s="29">
        <f>ROUND($N$76*$Q$76,2)</f>
        <v>0</v>
      </c>
      <c r="U76" s="29">
        <f>ROUND($P$76*$R$76,2)</f>
        <v>0</v>
      </c>
      <c r="V76" s="29">
        <f>ROUND($U$76+$T$76,2)</f>
        <v>0</v>
      </c>
      <c r="W76" s="31" t="s">
        <v>75</v>
      </c>
      <c r="X76" s="71"/>
    </row>
    <row r="77" spans="1:24" s="11" customFormat="1" ht="42" customHeight="1" outlineLevel="6" x14ac:dyDescent="0.15">
      <c r="A77" s="12">
        <v>9</v>
      </c>
      <c r="B77" s="13" t="s">
        <v>88</v>
      </c>
      <c r="C77" s="14" t="s">
        <v>60</v>
      </c>
      <c r="D77" s="14"/>
      <c r="E77" s="14"/>
      <c r="F77" s="14"/>
      <c r="G77" s="14"/>
      <c r="H77" s="17"/>
      <c r="I77" s="15">
        <v>5.5430000000000001</v>
      </c>
      <c r="J77" s="17"/>
      <c r="K77" s="17"/>
      <c r="L77" s="15">
        <v>5.5430000000000001</v>
      </c>
      <c r="M77" s="17"/>
      <c r="N77" s="15">
        <v>11.086</v>
      </c>
      <c r="O77" s="17"/>
      <c r="P77" s="17">
        <f>$P$78</f>
        <v>11.086</v>
      </c>
      <c r="Q77" s="59"/>
      <c r="R77" s="59"/>
      <c r="S77" s="17">
        <f>ROUND($V$77/$P$77,2)</f>
        <v>1100</v>
      </c>
      <c r="T77" s="17">
        <f>ROUND($T$78+$T$79+$T$80+$T$81+$T$82+$T$83+$T$84,2)</f>
        <v>12194.6</v>
      </c>
      <c r="U77" s="17">
        <f>ROUND($U$78+$U$79+$U$80+$U$81+$U$82+$U$83+$U$84,2)</f>
        <v>0</v>
      </c>
      <c r="V77" s="17">
        <f>ROUND($V$78+$V$79+$V$80+$V$81+$V$82+$V$83+$V$84,2)</f>
        <v>12194.6</v>
      </c>
      <c r="W77" s="18" t="s">
        <v>89</v>
      </c>
      <c r="X77" s="69"/>
    </row>
    <row r="78" spans="1:24" s="19" customFormat="1" ht="11.1" customHeight="1" outlineLevel="7" x14ac:dyDescent="0.2">
      <c r="A78" s="20"/>
      <c r="B78" s="21" t="s">
        <v>27</v>
      </c>
      <c r="C78" s="22" t="s">
        <v>60</v>
      </c>
      <c r="D78" s="22"/>
      <c r="E78" s="22"/>
      <c r="F78" s="22"/>
      <c r="G78" s="22"/>
      <c r="H78" s="24"/>
      <c r="I78" s="23">
        <v>5.5430000000000001</v>
      </c>
      <c r="J78" s="24"/>
      <c r="K78" s="24"/>
      <c r="L78" s="23">
        <v>5.5430000000000001</v>
      </c>
      <c r="M78" s="24"/>
      <c r="N78" s="23">
        <f>$H$78+$I$78+$J$78+$K$78+$L$78+$M$78</f>
        <v>11.086</v>
      </c>
      <c r="O78" s="23">
        <v>1</v>
      </c>
      <c r="P78" s="24">
        <f>ROUND($N$78*$O$78,3)</f>
        <v>11.086</v>
      </c>
      <c r="Q78" s="63">
        <v>1100</v>
      </c>
      <c r="R78" s="61"/>
      <c r="S78" s="49">
        <f>ROUND($R$78+$Q$78,2)</f>
        <v>1100</v>
      </c>
      <c r="T78" s="24">
        <f>ROUND($N$78*$Q$78,2)</f>
        <v>12194.6</v>
      </c>
      <c r="U78" s="24">
        <f>ROUND($P$78*$R$78,2)</f>
        <v>0</v>
      </c>
      <c r="V78" s="24">
        <f>ROUND($U$78+$T$78,2)</f>
        <v>12194.6</v>
      </c>
      <c r="W78" s="24"/>
      <c r="X78" s="70"/>
    </row>
    <row r="79" spans="1:24" s="1" customFormat="1" ht="11.1" customHeight="1" outlineLevel="7" x14ac:dyDescent="0.2">
      <c r="A79" s="25"/>
      <c r="B79" s="26" t="s">
        <v>65</v>
      </c>
      <c r="C79" s="27" t="s">
        <v>60</v>
      </c>
      <c r="D79" s="27"/>
      <c r="E79" s="27"/>
      <c r="F79" s="27"/>
      <c r="G79" s="27"/>
      <c r="H79" s="29"/>
      <c r="I79" s="28">
        <v>5.5430000000000001</v>
      </c>
      <c r="J79" s="29"/>
      <c r="K79" s="29"/>
      <c r="L79" s="28">
        <v>5.5430000000000001</v>
      </c>
      <c r="M79" s="29"/>
      <c r="N79" s="28">
        <f>$H$79+$I$79+$J$79+$K$79+$L$79+$M$79</f>
        <v>11.086</v>
      </c>
      <c r="O79" s="30">
        <v>1.03</v>
      </c>
      <c r="P79" s="29">
        <f>ROUND($N$79*$O$79,3)</f>
        <v>11.419</v>
      </c>
      <c r="Q79" s="62"/>
      <c r="R79" s="62"/>
      <c r="S79" s="29">
        <f>ROUND($R$79+$Q$79,2)</f>
        <v>0</v>
      </c>
      <c r="T79" s="29">
        <f>ROUND($N$79*$Q$79,2)</f>
        <v>0</v>
      </c>
      <c r="U79" s="29">
        <f>ROUND($P$79*$R$79,2)</f>
        <v>0</v>
      </c>
      <c r="V79" s="29">
        <f>ROUND($U$79+$T$79,2)</f>
        <v>0</v>
      </c>
      <c r="W79" s="31"/>
      <c r="X79" s="71"/>
    </row>
    <row r="80" spans="1:24" s="1" customFormat="1" ht="11.1" customHeight="1" outlineLevel="7" x14ac:dyDescent="0.2">
      <c r="A80" s="25"/>
      <c r="B80" s="26" t="s">
        <v>66</v>
      </c>
      <c r="C80" s="27" t="s">
        <v>67</v>
      </c>
      <c r="D80" s="27"/>
      <c r="E80" s="27"/>
      <c r="F80" s="27"/>
      <c r="G80" s="27"/>
      <c r="H80" s="29"/>
      <c r="I80" s="28">
        <v>9.6349999999999998</v>
      </c>
      <c r="J80" s="29"/>
      <c r="K80" s="29"/>
      <c r="L80" s="28">
        <v>9.6349999999999998</v>
      </c>
      <c r="M80" s="29"/>
      <c r="N80" s="28">
        <f>$H$80+$I$80+$J$80+$K$80+$L$80+$M$80</f>
        <v>19.27</v>
      </c>
      <c r="O80" s="30">
        <v>1.02</v>
      </c>
      <c r="P80" s="29">
        <f>ROUND($N$80*$O$80,3)</f>
        <v>19.655000000000001</v>
      </c>
      <c r="Q80" s="62"/>
      <c r="R80" s="62"/>
      <c r="S80" s="29">
        <f>ROUND($R$80+$Q$80,2)</f>
        <v>0</v>
      </c>
      <c r="T80" s="29">
        <f>ROUND($N$80*$Q$80,2)</f>
        <v>0</v>
      </c>
      <c r="U80" s="29">
        <f>ROUND($P$80*$R$80,2)</f>
        <v>0</v>
      </c>
      <c r="V80" s="29">
        <f>ROUND($U$80+$T$80,2)</f>
        <v>0</v>
      </c>
      <c r="W80" s="31"/>
      <c r="X80" s="71"/>
    </row>
    <row r="81" spans="1:24" s="1" customFormat="1" ht="11.1" customHeight="1" outlineLevel="7" x14ac:dyDescent="0.2">
      <c r="A81" s="25"/>
      <c r="B81" s="26" t="s">
        <v>68</v>
      </c>
      <c r="C81" s="27" t="s">
        <v>60</v>
      </c>
      <c r="D81" s="27"/>
      <c r="E81" s="27"/>
      <c r="F81" s="27"/>
      <c r="G81" s="27"/>
      <c r="H81" s="29"/>
      <c r="I81" s="28">
        <v>5.5430000000000001</v>
      </c>
      <c r="J81" s="29"/>
      <c r="K81" s="29"/>
      <c r="L81" s="28">
        <v>5.5430000000000001</v>
      </c>
      <c r="M81" s="29"/>
      <c r="N81" s="28">
        <f>$H$81+$I$81+$J$81+$K$81+$L$81+$M$81</f>
        <v>11.086</v>
      </c>
      <c r="O81" s="30">
        <v>1.05</v>
      </c>
      <c r="P81" s="29">
        <f>ROUND($N$81*$O$81,3)</f>
        <v>11.64</v>
      </c>
      <c r="Q81" s="62"/>
      <c r="R81" s="62"/>
      <c r="S81" s="29">
        <f>ROUND($R$81+$Q$81,2)</f>
        <v>0</v>
      </c>
      <c r="T81" s="29">
        <f>ROUND($N$81*$Q$81,2)</f>
        <v>0</v>
      </c>
      <c r="U81" s="29">
        <f>ROUND($P$81*$R$81,2)</f>
        <v>0</v>
      </c>
      <c r="V81" s="29">
        <f>ROUND($U$81+$T$81,2)</f>
        <v>0</v>
      </c>
      <c r="W81" s="31"/>
      <c r="X81" s="71"/>
    </row>
    <row r="82" spans="1:24" s="1" customFormat="1" ht="11.1" customHeight="1" outlineLevel="7" x14ac:dyDescent="0.2">
      <c r="A82" s="25"/>
      <c r="B82" s="26" t="s">
        <v>69</v>
      </c>
      <c r="C82" s="27" t="s">
        <v>70</v>
      </c>
      <c r="D82" s="27"/>
      <c r="E82" s="27"/>
      <c r="F82" s="27"/>
      <c r="G82" s="27"/>
      <c r="H82" s="29"/>
      <c r="I82" s="28">
        <v>5.5430000000000001</v>
      </c>
      <c r="J82" s="29"/>
      <c r="K82" s="29"/>
      <c r="L82" s="28">
        <v>5.5430000000000001</v>
      </c>
      <c r="M82" s="29"/>
      <c r="N82" s="28">
        <f>$H$82+$I$82+$J$82+$K$82+$L$82+$M$82</f>
        <v>11.086</v>
      </c>
      <c r="O82" s="30">
        <v>0.05</v>
      </c>
      <c r="P82" s="29">
        <f>ROUND($N$82*$O$82,3)</f>
        <v>0.55400000000000005</v>
      </c>
      <c r="Q82" s="62"/>
      <c r="R82" s="62"/>
      <c r="S82" s="29">
        <f>ROUND($R$82+$Q$82,2)</f>
        <v>0</v>
      </c>
      <c r="T82" s="29">
        <f>ROUND($N$82*$Q$82,2)</f>
        <v>0</v>
      </c>
      <c r="U82" s="29">
        <f>ROUND($P$82*$R$82,2)</f>
        <v>0</v>
      </c>
      <c r="V82" s="29">
        <f>ROUND($U$82+$T$82,2)</f>
        <v>0</v>
      </c>
      <c r="W82" s="31"/>
      <c r="X82" s="71"/>
    </row>
    <row r="83" spans="1:24" s="1" customFormat="1" ht="11.1" customHeight="1" outlineLevel="7" x14ac:dyDescent="0.2">
      <c r="A83" s="25"/>
      <c r="B83" s="26" t="s">
        <v>71</v>
      </c>
      <c r="C83" s="27" t="s">
        <v>72</v>
      </c>
      <c r="D83" s="27"/>
      <c r="E83" s="27"/>
      <c r="F83" s="27"/>
      <c r="G83" s="27"/>
      <c r="H83" s="29"/>
      <c r="I83" s="28">
        <v>5.5430000000000001</v>
      </c>
      <c r="J83" s="29"/>
      <c r="K83" s="29"/>
      <c r="L83" s="28">
        <v>5.5430000000000001</v>
      </c>
      <c r="M83" s="29"/>
      <c r="N83" s="28">
        <f>$H$83+$I$83+$J$83+$K$83+$L$83+$M$83</f>
        <v>11.086</v>
      </c>
      <c r="O83" s="30">
        <v>7.0000000000000007E-2</v>
      </c>
      <c r="P83" s="29">
        <f>ROUND($N$83*$O$83,3)</f>
        <v>0.77600000000000002</v>
      </c>
      <c r="Q83" s="62"/>
      <c r="R83" s="62"/>
      <c r="S83" s="29">
        <f>ROUND($R$83+$Q$83,2)</f>
        <v>0</v>
      </c>
      <c r="T83" s="29">
        <f>ROUND($N$83*$Q$83,2)</f>
        <v>0</v>
      </c>
      <c r="U83" s="29">
        <f>ROUND($P$83*$R$83,2)</f>
        <v>0</v>
      </c>
      <c r="V83" s="29">
        <f>ROUND($U$83+$T$83,2)</f>
        <v>0</v>
      </c>
      <c r="W83" s="31" t="s">
        <v>73</v>
      </c>
      <c r="X83" s="71"/>
    </row>
    <row r="84" spans="1:24" s="1" customFormat="1" ht="11.1" customHeight="1" outlineLevel="7" x14ac:dyDescent="0.2">
      <c r="A84" s="25"/>
      <c r="B84" s="26" t="s">
        <v>74</v>
      </c>
      <c r="C84" s="27" t="s">
        <v>72</v>
      </c>
      <c r="D84" s="27"/>
      <c r="E84" s="27"/>
      <c r="F84" s="27"/>
      <c r="G84" s="27"/>
      <c r="H84" s="29"/>
      <c r="I84" s="28">
        <v>5.5430000000000001</v>
      </c>
      <c r="J84" s="29"/>
      <c r="K84" s="29"/>
      <c r="L84" s="28">
        <v>5.5430000000000001</v>
      </c>
      <c r="M84" s="29"/>
      <c r="N84" s="28">
        <f>$H$84+$I$84+$J$84+$K$84+$L$84+$M$84</f>
        <v>11.086</v>
      </c>
      <c r="O84" s="30">
        <v>0.02</v>
      </c>
      <c r="P84" s="29">
        <f>ROUND($N$84*$O$84,3)</f>
        <v>0.222</v>
      </c>
      <c r="Q84" s="62"/>
      <c r="R84" s="62"/>
      <c r="S84" s="29">
        <f>ROUND($R$84+$Q$84,2)</f>
        <v>0</v>
      </c>
      <c r="T84" s="29">
        <f>ROUND($N$84*$Q$84,2)</f>
        <v>0</v>
      </c>
      <c r="U84" s="29">
        <f>ROUND($P$84*$R$84,2)</f>
        <v>0</v>
      </c>
      <c r="V84" s="29">
        <f>ROUND($U$84+$T$84,2)</f>
        <v>0</v>
      </c>
      <c r="W84" s="31" t="s">
        <v>75</v>
      </c>
      <c r="X84" s="71"/>
    </row>
    <row r="85" spans="1:24" s="11" customFormat="1" ht="51.95" customHeight="1" outlineLevel="6" x14ac:dyDescent="0.15">
      <c r="A85" s="12">
        <v>10</v>
      </c>
      <c r="B85" s="13" t="s">
        <v>90</v>
      </c>
      <c r="C85" s="14" t="s">
        <v>60</v>
      </c>
      <c r="D85" s="14"/>
      <c r="E85" s="14"/>
      <c r="F85" s="14"/>
      <c r="G85" s="14"/>
      <c r="H85" s="15">
        <v>49.719000000000001</v>
      </c>
      <c r="I85" s="15">
        <v>163.65799999999999</v>
      </c>
      <c r="J85" s="15">
        <v>44.295000000000002</v>
      </c>
      <c r="K85" s="15">
        <v>44.295000000000002</v>
      </c>
      <c r="L85" s="15">
        <v>163.65799999999999</v>
      </c>
      <c r="M85" s="15">
        <v>49.719000000000001</v>
      </c>
      <c r="N85" s="15">
        <v>515.34400000000005</v>
      </c>
      <c r="O85" s="17"/>
      <c r="P85" s="17">
        <f>$P$86</f>
        <v>515.34400000000005</v>
      </c>
      <c r="Q85" s="59"/>
      <c r="R85" s="59"/>
      <c r="S85" s="17">
        <f>ROUND($V$85/$P$85,2)</f>
        <v>1100</v>
      </c>
      <c r="T85" s="17">
        <f>ROUND($T$86+$T$87+$T$88+$T$89+$T$90,2)</f>
        <v>566878.4</v>
      </c>
      <c r="U85" s="17">
        <f>ROUND($U$86+$U$87+$U$88+$U$89+$U$90,2)</f>
        <v>0</v>
      </c>
      <c r="V85" s="17">
        <f>ROUND($V$86+$V$87+$V$88+$V$89+$V$90,2)</f>
        <v>566878.4</v>
      </c>
      <c r="W85" s="18" t="s">
        <v>91</v>
      </c>
      <c r="X85" s="69"/>
    </row>
    <row r="86" spans="1:24" s="19" customFormat="1" ht="11.1" customHeight="1" outlineLevel="7" x14ac:dyDescent="0.2">
      <c r="A86" s="20"/>
      <c r="B86" s="21" t="s">
        <v>27</v>
      </c>
      <c r="C86" s="22" t="s">
        <v>60</v>
      </c>
      <c r="D86" s="22"/>
      <c r="E86" s="22"/>
      <c r="F86" s="22"/>
      <c r="G86" s="22"/>
      <c r="H86" s="23">
        <v>49.719000000000001</v>
      </c>
      <c r="I86" s="23">
        <v>163.65799999999999</v>
      </c>
      <c r="J86" s="23">
        <v>44.295000000000002</v>
      </c>
      <c r="K86" s="23">
        <v>44.295000000000002</v>
      </c>
      <c r="L86" s="23">
        <v>163.65799999999999</v>
      </c>
      <c r="M86" s="23">
        <v>49.719000000000001</v>
      </c>
      <c r="N86" s="23">
        <f>$H$86+$I$86+$J$86+$K$86+$L$86+$M$86</f>
        <v>515.34400000000005</v>
      </c>
      <c r="O86" s="23">
        <v>1</v>
      </c>
      <c r="P86" s="24">
        <f>ROUND($N$86*$O$86,3)</f>
        <v>515.34400000000005</v>
      </c>
      <c r="Q86" s="63">
        <v>1100</v>
      </c>
      <c r="R86" s="61"/>
      <c r="S86" s="49">
        <f>ROUND($R$86+$Q$86,2)</f>
        <v>1100</v>
      </c>
      <c r="T86" s="24">
        <f>ROUND($N$86*$Q$86,2)</f>
        <v>566878.4</v>
      </c>
      <c r="U86" s="24">
        <f>ROUND($P$86*$R$86,2)</f>
        <v>0</v>
      </c>
      <c r="V86" s="24">
        <f>ROUND($U$86+$T$86,2)</f>
        <v>566878.4</v>
      </c>
      <c r="W86" s="24"/>
      <c r="X86" s="70"/>
    </row>
    <row r="87" spans="1:24" s="1" customFormat="1" ht="11.1" customHeight="1" outlineLevel="7" x14ac:dyDescent="0.2">
      <c r="A87" s="25"/>
      <c r="B87" s="26" t="s">
        <v>66</v>
      </c>
      <c r="C87" s="27" t="s">
        <v>67</v>
      </c>
      <c r="D87" s="27"/>
      <c r="E87" s="27"/>
      <c r="F87" s="27"/>
      <c r="G87" s="27"/>
      <c r="H87" s="28">
        <v>66.150000000000006</v>
      </c>
      <c r="I87" s="28">
        <v>224.298</v>
      </c>
      <c r="J87" s="28">
        <v>60.45</v>
      </c>
      <c r="K87" s="28">
        <v>60.45</v>
      </c>
      <c r="L87" s="28">
        <v>224.22399999999999</v>
      </c>
      <c r="M87" s="28">
        <v>66.150000000000006</v>
      </c>
      <c r="N87" s="28">
        <f>$H$87+$I$87+$J$87+$K$87+$L$87+$M$87</f>
        <v>701.72199999999987</v>
      </c>
      <c r="O87" s="30">
        <v>1.02</v>
      </c>
      <c r="P87" s="29">
        <f>ROUND($N$87*$O$87,3)</f>
        <v>715.75599999999997</v>
      </c>
      <c r="Q87" s="62"/>
      <c r="R87" s="62"/>
      <c r="S87" s="29">
        <f>ROUND($R$87+$Q$87,2)</f>
        <v>0</v>
      </c>
      <c r="T87" s="29">
        <f>ROUND($N$87*$Q$87,2)</f>
        <v>0</v>
      </c>
      <c r="U87" s="29">
        <f>ROUND($P$87*$R$87,2)</f>
        <v>0</v>
      </c>
      <c r="V87" s="29">
        <f>ROUND($U$87+$T$87,2)</f>
        <v>0</v>
      </c>
      <c r="W87" s="31"/>
      <c r="X87" s="71"/>
    </row>
    <row r="88" spans="1:24" s="1" customFormat="1" ht="11.1" customHeight="1" outlineLevel="7" x14ac:dyDescent="0.2">
      <c r="A88" s="25"/>
      <c r="B88" s="26" t="s">
        <v>69</v>
      </c>
      <c r="C88" s="27" t="s">
        <v>70</v>
      </c>
      <c r="D88" s="27"/>
      <c r="E88" s="27"/>
      <c r="F88" s="27"/>
      <c r="G88" s="27"/>
      <c r="H88" s="28">
        <v>49.719000000000001</v>
      </c>
      <c r="I88" s="28">
        <v>163.65799999999999</v>
      </c>
      <c r="J88" s="28">
        <v>44.295000000000002</v>
      </c>
      <c r="K88" s="28">
        <v>44.295000000000002</v>
      </c>
      <c r="L88" s="28">
        <v>44.295000000000002</v>
      </c>
      <c r="M88" s="28">
        <v>49.719000000000001</v>
      </c>
      <c r="N88" s="28">
        <f>$H$88+$I$88+$J$88+$K$88+$L$88+$M$88</f>
        <v>395.98099999999999</v>
      </c>
      <c r="O88" s="30">
        <v>0.05</v>
      </c>
      <c r="P88" s="29">
        <f>ROUND($N$88*$O$88,3)</f>
        <v>19.798999999999999</v>
      </c>
      <c r="Q88" s="62"/>
      <c r="R88" s="62"/>
      <c r="S88" s="29">
        <f>ROUND($R$88+$Q$88,2)</f>
        <v>0</v>
      </c>
      <c r="T88" s="29">
        <f>ROUND($N$88*$Q$88,2)</f>
        <v>0</v>
      </c>
      <c r="U88" s="29">
        <f>ROUND($P$88*$R$88,2)</f>
        <v>0</v>
      </c>
      <c r="V88" s="29">
        <f>ROUND($U$88+$T$88,2)</f>
        <v>0</v>
      </c>
      <c r="W88" s="31"/>
      <c r="X88" s="71"/>
    </row>
    <row r="89" spans="1:24" s="1" customFormat="1" ht="11.1" customHeight="1" outlineLevel="7" x14ac:dyDescent="0.2">
      <c r="A89" s="25"/>
      <c r="B89" s="26" t="s">
        <v>71</v>
      </c>
      <c r="C89" s="27" t="s">
        <v>72</v>
      </c>
      <c r="D89" s="27"/>
      <c r="E89" s="27"/>
      <c r="F89" s="27"/>
      <c r="G89" s="27"/>
      <c r="H89" s="28">
        <v>49.719000000000001</v>
      </c>
      <c r="I89" s="28">
        <v>163.65799999999999</v>
      </c>
      <c r="J89" s="28">
        <v>44.295000000000002</v>
      </c>
      <c r="K89" s="28">
        <v>44.295000000000002</v>
      </c>
      <c r="L89" s="28">
        <v>44.295000000000002</v>
      </c>
      <c r="M89" s="28">
        <v>49.719000000000001</v>
      </c>
      <c r="N89" s="28">
        <f>$H$89+$I$89+$J$89+$K$89+$L$89+$M$89</f>
        <v>395.98099999999999</v>
      </c>
      <c r="O89" s="32">
        <v>0.1</v>
      </c>
      <c r="P89" s="29">
        <f>ROUND($N$89*$O$89,3)</f>
        <v>39.597999999999999</v>
      </c>
      <c r="Q89" s="62"/>
      <c r="R89" s="62"/>
      <c r="S89" s="29">
        <f>ROUND($R$89+$Q$89,2)</f>
        <v>0</v>
      </c>
      <c r="T89" s="29">
        <f>ROUND($N$89*$Q$89,2)</f>
        <v>0</v>
      </c>
      <c r="U89" s="29">
        <f>ROUND($P$89*$R$89,2)</f>
        <v>0</v>
      </c>
      <c r="V89" s="29">
        <f>ROUND($U$89+$T$89,2)</f>
        <v>0</v>
      </c>
      <c r="W89" s="31" t="s">
        <v>73</v>
      </c>
      <c r="X89" s="71"/>
    </row>
    <row r="90" spans="1:24" s="1" customFormat="1" ht="11.1" customHeight="1" outlineLevel="7" x14ac:dyDescent="0.2">
      <c r="A90" s="25"/>
      <c r="B90" s="26" t="s">
        <v>74</v>
      </c>
      <c r="C90" s="27" t="s">
        <v>72</v>
      </c>
      <c r="D90" s="27"/>
      <c r="E90" s="27"/>
      <c r="F90" s="27"/>
      <c r="G90" s="27"/>
      <c r="H90" s="28">
        <v>49.719000000000001</v>
      </c>
      <c r="I90" s="28">
        <v>163.65799999999999</v>
      </c>
      <c r="J90" s="28">
        <v>44.295000000000002</v>
      </c>
      <c r="K90" s="28">
        <v>44.295000000000002</v>
      </c>
      <c r="L90" s="28">
        <v>44.295000000000002</v>
      </c>
      <c r="M90" s="28">
        <v>49.719000000000001</v>
      </c>
      <c r="N90" s="28">
        <f>$H$90+$I$90+$J$90+$K$90+$L$90+$M$90</f>
        <v>395.98099999999999</v>
      </c>
      <c r="O90" s="30">
        <v>0.03</v>
      </c>
      <c r="P90" s="29">
        <f>ROUND($N$90*$O$90,3)</f>
        <v>11.879</v>
      </c>
      <c r="Q90" s="62"/>
      <c r="R90" s="62"/>
      <c r="S90" s="29">
        <f>ROUND($R$90+$Q$90,2)</f>
        <v>0</v>
      </c>
      <c r="T90" s="29">
        <f>ROUND($N$90*$Q$90,2)</f>
        <v>0</v>
      </c>
      <c r="U90" s="29">
        <f>ROUND($P$90*$R$90,2)</f>
        <v>0</v>
      </c>
      <c r="V90" s="29">
        <f>ROUND($U$90+$T$90,2)</f>
        <v>0</v>
      </c>
      <c r="W90" s="31" t="s">
        <v>75</v>
      </c>
      <c r="X90" s="71"/>
    </row>
    <row r="91" spans="1:24" s="11" customFormat="1" ht="51.95" customHeight="1" outlineLevel="6" x14ac:dyDescent="0.15">
      <c r="A91" s="12">
        <v>11</v>
      </c>
      <c r="B91" s="13" t="s">
        <v>92</v>
      </c>
      <c r="C91" s="14" t="s">
        <v>60</v>
      </c>
      <c r="D91" s="14"/>
      <c r="E91" s="14"/>
      <c r="F91" s="14"/>
      <c r="G91" s="14"/>
      <c r="H91" s="15">
        <v>600.96900000000005</v>
      </c>
      <c r="I91" s="15">
        <v>518.68700000000001</v>
      </c>
      <c r="J91" s="15">
        <v>477.81299999999999</v>
      </c>
      <c r="K91" s="15">
        <v>477.81299999999999</v>
      </c>
      <c r="L91" s="15">
        <v>518.72699999999998</v>
      </c>
      <c r="M91" s="15">
        <v>600.96900000000005</v>
      </c>
      <c r="N91" s="16">
        <v>3194.9780000000001</v>
      </c>
      <c r="O91" s="17"/>
      <c r="P91" s="17">
        <f>$P$92</f>
        <v>3194.9780000000001</v>
      </c>
      <c r="Q91" s="59"/>
      <c r="R91" s="59"/>
      <c r="S91" s="17">
        <f>ROUND($V$91/$P$91,2)</f>
        <v>1100</v>
      </c>
      <c r="T91" s="17">
        <f>ROUND($T$92+$T$93+$T$94+$T$95+$T$96,2)</f>
        <v>3514475.8</v>
      </c>
      <c r="U91" s="17">
        <f>ROUND($U$92+$U$93+$U$94+$U$95+$U$96,2)</f>
        <v>0</v>
      </c>
      <c r="V91" s="17">
        <f>ROUND($V$92+$V$93+$V$94+$V$95+$V$96,2)</f>
        <v>3514475.8</v>
      </c>
      <c r="W91" s="18" t="s">
        <v>93</v>
      </c>
      <c r="X91" s="69"/>
    </row>
    <row r="92" spans="1:24" s="19" customFormat="1" ht="11.1" customHeight="1" outlineLevel="7" x14ac:dyDescent="0.2">
      <c r="A92" s="20"/>
      <c r="B92" s="21" t="s">
        <v>27</v>
      </c>
      <c r="C92" s="22" t="s">
        <v>60</v>
      </c>
      <c r="D92" s="22"/>
      <c r="E92" s="22"/>
      <c r="F92" s="22"/>
      <c r="G92" s="22"/>
      <c r="H92" s="23">
        <v>600.96900000000005</v>
      </c>
      <c r="I92" s="23">
        <v>518.68700000000001</v>
      </c>
      <c r="J92" s="23">
        <v>477.81299999999999</v>
      </c>
      <c r="K92" s="23">
        <v>477.81299999999999</v>
      </c>
      <c r="L92" s="23">
        <v>518.72699999999998</v>
      </c>
      <c r="M92" s="23">
        <v>600.96900000000005</v>
      </c>
      <c r="N92" s="23">
        <f>$H$92+$I$92+$J$92+$K$92+$L$92+$M$92</f>
        <v>3194.9780000000001</v>
      </c>
      <c r="O92" s="23">
        <v>1</v>
      </c>
      <c r="P92" s="24">
        <f>ROUND($N$92*$O$92,3)</f>
        <v>3194.9780000000001</v>
      </c>
      <c r="Q92" s="63">
        <v>1100</v>
      </c>
      <c r="R92" s="61"/>
      <c r="S92" s="49">
        <f>ROUND($R$92+$Q$92,2)</f>
        <v>1100</v>
      </c>
      <c r="T92" s="24">
        <f>ROUND($N$92*$Q$92,2)</f>
        <v>3514475.8</v>
      </c>
      <c r="U92" s="24">
        <f>ROUND($P$92*$R$92,2)</f>
        <v>0</v>
      </c>
      <c r="V92" s="24">
        <f>ROUND($U$92+$T$92,2)</f>
        <v>3514475.8</v>
      </c>
      <c r="W92" s="24"/>
      <c r="X92" s="70"/>
    </row>
    <row r="93" spans="1:24" s="1" customFormat="1" ht="11.1" customHeight="1" outlineLevel="7" x14ac:dyDescent="0.2">
      <c r="A93" s="25"/>
      <c r="B93" s="26" t="s">
        <v>66</v>
      </c>
      <c r="C93" s="27" t="s">
        <v>67</v>
      </c>
      <c r="D93" s="27"/>
      <c r="E93" s="27"/>
      <c r="F93" s="27"/>
      <c r="G93" s="27"/>
      <c r="H93" s="28">
        <v>660.702</v>
      </c>
      <c r="I93" s="28">
        <v>572.68899999999996</v>
      </c>
      <c r="J93" s="28">
        <v>536.19299999999998</v>
      </c>
      <c r="K93" s="28">
        <v>536.19299999999998</v>
      </c>
      <c r="L93" s="28">
        <v>572.75099999999998</v>
      </c>
      <c r="M93" s="28">
        <v>660.702</v>
      </c>
      <c r="N93" s="28">
        <f>$H$93+$I$93+$J$93+$K$93+$L$93+$M$93</f>
        <v>3539.2300000000005</v>
      </c>
      <c r="O93" s="30">
        <v>1.02</v>
      </c>
      <c r="P93" s="29">
        <f>ROUND($N$93*$O$93,3)</f>
        <v>3610.0149999999999</v>
      </c>
      <c r="Q93" s="62"/>
      <c r="R93" s="62"/>
      <c r="S93" s="29">
        <f>ROUND($R$93+$Q$93,2)</f>
        <v>0</v>
      </c>
      <c r="T93" s="29">
        <f>ROUND($N$93*$Q$93,2)</f>
        <v>0</v>
      </c>
      <c r="U93" s="29">
        <f>ROUND($P$93*$R$93,2)</f>
        <v>0</v>
      </c>
      <c r="V93" s="29">
        <f>ROUND($U$93+$T$93,2)</f>
        <v>0</v>
      </c>
      <c r="W93" s="31"/>
      <c r="X93" s="71"/>
    </row>
    <row r="94" spans="1:24" s="1" customFormat="1" ht="11.1" customHeight="1" outlineLevel="7" x14ac:dyDescent="0.2">
      <c r="A94" s="25"/>
      <c r="B94" s="26" t="s">
        <v>69</v>
      </c>
      <c r="C94" s="27" t="s">
        <v>70</v>
      </c>
      <c r="D94" s="27"/>
      <c r="E94" s="27"/>
      <c r="F94" s="27"/>
      <c r="G94" s="27"/>
      <c r="H94" s="28">
        <v>600.96900000000005</v>
      </c>
      <c r="I94" s="28">
        <v>518.68700000000001</v>
      </c>
      <c r="J94" s="28">
        <v>477.81299999999999</v>
      </c>
      <c r="K94" s="28">
        <v>477.81299999999999</v>
      </c>
      <c r="L94" s="28">
        <v>477.81299999999999</v>
      </c>
      <c r="M94" s="28">
        <v>600.96900000000005</v>
      </c>
      <c r="N94" s="28">
        <f>$H$94+$I$94+$J$94+$K$94+$L$94+$M$94</f>
        <v>3154.0640000000003</v>
      </c>
      <c r="O94" s="30">
        <v>0.05</v>
      </c>
      <c r="P94" s="29">
        <f>ROUND($N$94*$O$94,3)</f>
        <v>157.703</v>
      </c>
      <c r="Q94" s="62"/>
      <c r="R94" s="62"/>
      <c r="S94" s="29">
        <f>ROUND($R$94+$Q$94,2)</f>
        <v>0</v>
      </c>
      <c r="T94" s="29">
        <f>ROUND($N$94*$Q$94,2)</f>
        <v>0</v>
      </c>
      <c r="U94" s="29">
        <f>ROUND($P$94*$R$94,2)</f>
        <v>0</v>
      </c>
      <c r="V94" s="29">
        <f>ROUND($U$94+$T$94,2)</f>
        <v>0</v>
      </c>
      <c r="W94" s="31"/>
      <c r="X94" s="71"/>
    </row>
    <row r="95" spans="1:24" s="1" customFormat="1" ht="11.1" customHeight="1" outlineLevel="7" x14ac:dyDescent="0.2">
      <c r="A95" s="25"/>
      <c r="B95" s="26" t="s">
        <v>71</v>
      </c>
      <c r="C95" s="27" t="s">
        <v>72</v>
      </c>
      <c r="D95" s="27"/>
      <c r="E95" s="27"/>
      <c r="F95" s="27"/>
      <c r="G95" s="27"/>
      <c r="H95" s="28">
        <v>600.96900000000005</v>
      </c>
      <c r="I95" s="28">
        <v>518.68700000000001</v>
      </c>
      <c r="J95" s="28">
        <v>477.81299999999999</v>
      </c>
      <c r="K95" s="28">
        <v>477.81299999999999</v>
      </c>
      <c r="L95" s="28">
        <v>477.81299999999999</v>
      </c>
      <c r="M95" s="28">
        <v>600.96900000000005</v>
      </c>
      <c r="N95" s="28">
        <f>$H$95+$I$95+$J$95+$K$95+$L$95+$M$95</f>
        <v>3154.0640000000003</v>
      </c>
      <c r="O95" s="32">
        <v>0.1</v>
      </c>
      <c r="P95" s="29">
        <f>ROUND($N$95*$O$95,3)</f>
        <v>315.40600000000001</v>
      </c>
      <c r="Q95" s="62"/>
      <c r="R95" s="62"/>
      <c r="S95" s="29">
        <f>ROUND($R$95+$Q$95,2)</f>
        <v>0</v>
      </c>
      <c r="T95" s="29">
        <f>ROUND($N$95*$Q$95,2)</f>
        <v>0</v>
      </c>
      <c r="U95" s="29">
        <f>ROUND($P$95*$R$95,2)</f>
        <v>0</v>
      </c>
      <c r="V95" s="29">
        <f>ROUND($U$95+$T$95,2)</f>
        <v>0</v>
      </c>
      <c r="W95" s="31" t="s">
        <v>73</v>
      </c>
      <c r="X95" s="71"/>
    </row>
    <row r="96" spans="1:24" s="1" customFormat="1" ht="11.1" customHeight="1" outlineLevel="7" x14ac:dyDescent="0.2">
      <c r="A96" s="25"/>
      <c r="B96" s="26" t="s">
        <v>74</v>
      </c>
      <c r="C96" s="27" t="s">
        <v>72</v>
      </c>
      <c r="D96" s="27"/>
      <c r="E96" s="27"/>
      <c r="F96" s="27"/>
      <c r="G96" s="27"/>
      <c r="H96" s="28">
        <v>600.96900000000005</v>
      </c>
      <c r="I96" s="28">
        <v>518.68700000000001</v>
      </c>
      <c r="J96" s="28">
        <v>477.81299999999999</v>
      </c>
      <c r="K96" s="28">
        <v>477.81299999999999</v>
      </c>
      <c r="L96" s="28">
        <v>477.81299999999999</v>
      </c>
      <c r="M96" s="28">
        <v>600.96900000000005</v>
      </c>
      <c r="N96" s="28">
        <f>$H$96+$I$96+$J$96+$K$96+$L$96+$M$96</f>
        <v>3154.0640000000003</v>
      </c>
      <c r="O96" s="30">
        <v>0.03</v>
      </c>
      <c r="P96" s="29">
        <f>ROUND($N$96*$O$96,3)</f>
        <v>94.622</v>
      </c>
      <c r="Q96" s="62"/>
      <c r="R96" s="62"/>
      <c r="S96" s="29">
        <f>ROUND($R$96+$Q$96,2)</f>
        <v>0</v>
      </c>
      <c r="T96" s="29">
        <f>ROUND($N$96*$Q$96,2)</f>
        <v>0</v>
      </c>
      <c r="U96" s="29">
        <f>ROUND($P$96*$R$96,2)</f>
        <v>0</v>
      </c>
      <c r="V96" s="29">
        <f>ROUND($U$96+$T$96,2)</f>
        <v>0</v>
      </c>
      <c r="W96" s="31" t="s">
        <v>75</v>
      </c>
      <c r="X96" s="71"/>
    </row>
    <row r="97" spans="1:24" s="11" customFormat="1" ht="51.95" customHeight="1" outlineLevel="6" x14ac:dyDescent="0.15">
      <c r="A97" s="12">
        <v>12</v>
      </c>
      <c r="B97" s="13" t="s">
        <v>94</v>
      </c>
      <c r="C97" s="14" t="s">
        <v>60</v>
      </c>
      <c r="D97" s="14"/>
      <c r="E97" s="14"/>
      <c r="F97" s="14"/>
      <c r="G97" s="14"/>
      <c r="H97" s="15">
        <v>62.529000000000003</v>
      </c>
      <c r="I97" s="15">
        <v>60.222999999999999</v>
      </c>
      <c r="J97" s="15">
        <v>57.290999999999997</v>
      </c>
      <c r="K97" s="15">
        <v>57.290999999999997</v>
      </c>
      <c r="L97" s="15">
        <v>60.267000000000003</v>
      </c>
      <c r="M97" s="15">
        <v>62.529000000000003</v>
      </c>
      <c r="N97" s="15">
        <v>360.13</v>
      </c>
      <c r="O97" s="17"/>
      <c r="P97" s="17">
        <f>$P$98</f>
        <v>360.13</v>
      </c>
      <c r="Q97" s="59"/>
      <c r="R97" s="59"/>
      <c r="S97" s="17">
        <f>ROUND($V$97/$P$97,2)</f>
        <v>1100</v>
      </c>
      <c r="T97" s="17">
        <f>ROUND($T$98+$T$99+$T$100+$T$101+$T$102,2)</f>
        <v>396143</v>
      </c>
      <c r="U97" s="17">
        <f>ROUND($U$98+$U$99+$U$100+$U$101+$U$102,2)</f>
        <v>0</v>
      </c>
      <c r="V97" s="17">
        <f>ROUND($V$98+$V$99+$V$100+$V$101+$V$102,2)</f>
        <v>396143</v>
      </c>
      <c r="W97" s="18" t="s">
        <v>95</v>
      </c>
      <c r="X97" s="69"/>
    </row>
    <row r="98" spans="1:24" s="19" customFormat="1" ht="11.1" customHeight="1" outlineLevel="7" x14ac:dyDescent="0.2">
      <c r="A98" s="20"/>
      <c r="B98" s="21" t="s">
        <v>27</v>
      </c>
      <c r="C98" s="22" t="s">
        <v>60</v>
      </c>
      <c r="D98" s="22"/>
      <c r="E98" s="22"/>
      <c r="F98" s="22"/>
      <c r="G98" s="22"/>
      <c r="H98" s="23">
        <v>62.529000000000003</v>
      </c>
      <c r="I98" s="23">
        <v>60.222999999999999</v>
      </c>
      <c r="J98" s="23">
        <v>57.290999999999997</v>
      </c>
      <c r="K98" s="23">
        <v>57.290999999999997</v>
      </c>
      <c r="L98" s="23">
        <v>60.267000000000003</v>
      </c>
      <c r="M98" s="23">
        <v>62.529000000000003</v>
      </c>
      <c r="N98" s="23">
        <f>$H$98+$I$98+$J$98+$K$98+$L$98+$M$98</f>
        <v>360.13</v>
      </c>
      <c r="O98" s="23">
        <v>1</v>
      </c>
      <c r="P98" s="24">
        <f>ROUND($N$98*$O$98,3)</f>
        <v>360.13</v>
      </c>
      <c r="Q98" s="63">
        <v>1100</v>
      </c>
      <c r="R98" s="61"/>
      <c r="S98" s="49">
        <f>ROUND($R$98+$Q$98,2)</f>
        <v>1100</v>
      </c>
      <c r="T98" s="24">
        <f>ROUND($N$98*$Q$98,2)</f>
        <v>396143</v>
      </c>
      <c r="U98" s="24">
        <f>ROUND($P$98*$R$98,2)</f>
        <v>0</v>
      </c>
      <c r="V98" s="24">
        <f>ROUND($U$98+$T$98,2)</f>
        <v>396143</v>
      </c>
      <c r="W98" s="24"/>
      <c r="X98" s="70"/>
    </row>
    <row r="99" spans="1:24" s="1" customFormat="1" ht="11.1" customHeight="1" outlineLevel="7" x14ac:dyDescent="0.2">
      <c r="A99" s="25"/>
      <c r="B99" s="26" t="s">
        <v>66</v>
      </c>
      <c r="C99" s="27" t="s">
        <v>67</v>
      </c>
      <c r="D99" s="27"/>
      <c r="E99" s="27"/>
      <c r="F99" s="27"/>
      <c r="G99" s="27"/>
      <c r="H99" s="28">
        <v>128.733</v>
      </c>
      <c r="I99" s="28">
        <v>117.00700000000001</v>
      </c>
      <c r="J99" s="28">
        <v>115.36499999999999</v>
      </c>
      <c r="K99" s="28">
        <v>115.36499999999999</v>
      </c>
      <c r="L99" s="28">
        <v>117.041</v>
      </c>
      <c r="M99" s="28">
        <v>128.733</v>
      </c>
      <c r="N99" s="28">
        <f>$H$99+$I$99+$J$99+$K$99+$L$99+$M$99</f>
        <v>722.24399999999991</v>
      </c>
      <c r="O99" s="30">
        <v>1.02</v>
      </c>
      <c r="P99" s="29">
        <f>ROUND($N$99*$O$99,3)</f>
        <v>736.68899999999996</v>
      </c>
      <c r="Q99" s="62"/>
      <c r="R99" s="62"/>
      <c r="S99" s="29">
        <f>ROUND($R$99+$Q$99,2)</f>
        <v>0</v>
      </c>
      <c r="T99" s="29">
        <f>ROUND($N$99*$Q$99,2)</f>
        <v>0</v>
      </c>
      <c r="U99" s="29">
        <f>ROUND($P$99*$R$99,2)</f>
        <v>0</v>
      </c>
      <c r="V99" s="29">
        <f>ROUND($U$99+$T$99,2)</f>
        <v>0</v>
      </c>
      <c r="W99" s="31"/>
      <c r="X99" s="71"/>
    </row>
    <row r="100" spans="1:24" s="1" customFormat="1" ht="11.1" customHeight="1" outlineLevel="7" x14ac:dyDescent="0.2">
      <c r="A100" s="25"/>
      <c r="B100" s="26" t="s">
        <v>69</v>
      </c>
      <c r="C100" s="27" t="s">
        <v>70</v>
      </c>
      <c r="D100" s="27"/>
      <c r="E100" s="27"/>
      <c r="F100" s="27"/>
      <c r="G100" s="27"/>
      <c r="H100" s="28">
        <v>62.529000000000003</v>
      </c>
      <c r="I100" s="28">
        <v>60.222999999999999</v>
      </c>
      <c r="J100" s="28">
        <v>57.290999999999997</v>
      </c>
      <c r="K100" s="28">
        <v>57.290999999999997</v>
      </c>
      <c r="L100" s="28">
        <v>57.290999999999997</v>
      </c>
      <c r="M100" s="28">
        <v>62.529000000000003</v>
      </c>
      <c r="N100" s="28">
        <f>$H$100+$I$100+$J$100+$K$100+$L$100+$M$100</f>
        <v>357.154</v>
      </c>
      <c r="O100" s="30">
        <v>0.05</v>
      </c>
      <c r="P100" s="29">
        <f>ROUND($N$100*$O$100,3)</f>
        <v>17.858000000000001</v>
      </c>
      <c r="Q100" s="62"/>
      <c r="R100" s="62"/>
      <c r="S100" s="29">
        <f>ROUND($R$100+$Q$100,2)</f>
        <v>0</v>
      </c>
      <c r="T100" s="29">
        <f>ROUND($N$100*$Q$100,2)</f>
        <v>0</v>
      </c>
      <c r="U100" s="29">
        <f>ROUND($P$100*$R$100,2)</f>
        <v>0</v>
      </c>
      <c r="V100" s="29">
        <f>ROUND($U$100+$T$100,2)</f>
        <v>0</v>
      </c>
      <c r="W100" s="31"/>
      <c r="X100" s="71"/>
    </row>
    <row r="101" spans="1:24" s="1" customFormat="1" ht="11.1" customHeight="1" outlineLevel="7" x14ac:dyDescent="0.2">
      <c r="A101" s="25"/>
      <c r="B101" s="26" t="s">
        <v>71</v>
      </c>
      <c r="C101" s="27" t="s">
        <v>72</v>
      </c>
      <c r="D101" s="27"/>
      <c r="E101" s="27"/>
      <c r="F101" s="27"/>
      <c r="G101" s="27"/>
      <c r="H101" s="28">
        <v>62.529000000000003</v>
      </c>
      <c r="I101" s="28">
        <v>60.222999999999999</v>
      </c>
      <c r="J101" s="28">
        <v>57.290999999999997</v>
      </c>
      <c r="K101" s="28">
        <v>57.290999999999997</v>
      </c>
      <c r="L101" s="28">
        <v>57.290999999999997</v>
      </c>
      <c r="M101" s="28">
        <v>62.529000000000003</v>
      </c>
      <c r="N101" s="28">
        <f>$H$101+$I$101+$J$101+$K$101+$L$101+$M$101</f>
        <v>357.154</v>
      </c>
      <c r="O101" s="32">
        <v>0.1</v>
      </c>
      <c r="P101" s="29">
        <f>ROUND($N$101*$O$101,3)</f>
        <v>35.715000000000003</v>
      </c>
      <c r="Q101" s="62"/>
      <c r="R101" s="62"/>
      <c r="S101" s="29">
        <f>ROUND($R$101+$Q$101,2)</f>
        <v>0</v>
      </c>
      <c r="T101" s="29">
        <f>ROUND($N$101*$Q$101,2)</f>
        <v>0</v>
      </c>
      <c r="U101" s="29">
        <f>ROUND($P$101*$R$101,2)</f>
        <v>0</v>
      </c>
      <c r="V101" s="29">
        <f>ROUND($U$101+$T$101,2)</f>
        <v>0</v>
      </c>
      <c r="W101" s="31" t="s">
        <v>73</v>
      </c>
      <c r="X101" s="71"/>
    </row>
    <row r="102" spans="1:24" s="1" customFormat="1" ht="11.1" customHeight="1" outlineLevel="7" x14ac:dyDescent="0.2">
      <c r="A102" s="25"/>
      <c r="B102" s="26" t="s">
        <v>74</v>
      </c>
      <c r="C102" s="27" t="s">
        <v>72</v>
      </c>
      <c r="D102" s="27"/>
      <c r="E102" s="27"/>
      <c r="F102" s="27"/>
      <c r="G102" s="27"/>
      <c r="H102" s="28">
        <v>62.529000000000003</v>
      </c>
      <c r="I102" s="28">
        <v>60.222999999999999</v>
      </c>
      <c r="J102" s="28">
        <v>57.290999999999997</v>
      </c>
      <c r="K102" s="28">
        <v>57.290999999999997</v>
      </c>
      <c r="L102" s="28">
        <v>57.290999999999997</v>
      </c>
      <c r="M102" s="28">
        <v>62.529000000000003</v>
      </c>
      <c r="N102" s="28">
        <f>$H$102+$I$102+$J$102+$K$102+$L$102+$M$102</f>
        <v>357.154</v>
      </c>
      <c r="O102" s="30">
        <v>0.03</v>
      </c>
      <c r="P102" s="29">
        <f>ROUND($N$102*$O$102,3)</f>
        <v>10.715</v>
      </c>
      <c r="Q102" s="62"/>
      <c r="R102" s="62"/>
      <c r="S102" s="29">
        <f>ROUND($R$102+$Q$102,2)</f>
        <v>0</v>
      </c>
      <c r="T102" s="29">
        <f>ROUND($N$102*$Q$102,2)</f>
        <v>0</v>
      </c>
      <c r="U102" s="29">
        <f>ROUND($P$102*$R$102,2)</f>
        <v>0</v>
      </c>
      <c r="V102" s="29">
        <f>ROUND($U$102+$T$102,2)</f>
        <v>0</v>
      </c>
      <c r="W102" s="31" t="s">
        <v>75</v>
      </c>
      <c r="X102" s="71"/>
    </row>
    <row r="103" spans="1:24" s="11" customFormat="1" ht="51.95" customHeight="1" outlineLevel="6" x14ac:dyDescent="0.15">
      <c r="A103" s="12">
        <v>13</v>
      </c>
      <c r="B103" s="13" t="s">
        <v>96</v>
      </c>
      <c r="C103" s="14" t="s">
        <v>60</v>
      </c>
      <c r="D103" s="14"/>
      <c r="E103" s="14"/>
      <c r="F103" s="14"/>
      <c r="G103" s="14"/>
      <c r="H103" s="15">
        <v>72.680000000000007</v>
      </c>
      <c r="I103" s="15">
        <v>55.094999999999999</v>
      </c>
      <c r="J103" s="15">
        <v>56.472000000000001</v>
      </c>
      <c r="K103" s="15">
        <v>56.472000000000001</v>
      </c>
      <c r="L103" s="15">
        <v>55.128</v>
      </c>
      <c r="M103" s="15">
        <v>72.680000000000007</v>
      </c>
      <c r="N103" s="15">
        <v>368.52699999999999</v>
      </c>
      <c r="O103" s="17"/>
      <c r="P103" s="17">
        <f>$P$104</f>
        <v>368.52699999999999</v>
      </c>
      <c r="Q103" s="59"/>
      <c r="R103" s="59"/>
      <c r="S103" s="17">
        <f>ROUND($V$103/$P$103,2)</f>
        <v>1100</v>
      </c>
      <c r="T103" s="17">
        <f>ROUND($T$104+$T$105+$T$106+$T$107+$T$108,2)</f>
        <v>405379.7</v>
      </c>
      <c r="U103" s="17">
        <f>ROUND($U$104+$U$105+$U$106+$U$107+$U$108,2)</f>
        <v>0</v>
      </c>
      <c r="V103" s="17">
        <f>ROUND($V$104+$V$105+$V$106+$V$107+$V$108,2)</f>
        <v>405379.7</v>
      </c>
      <c r="W103" s="18" t="s">
        <v>97</v>
      </c>
      <c r="X103" s="69"/>
    </row>
    <row r="104" spans="1:24" s="19" customFormat="1" ht="11.1" customHeight="1" outlineLevel="7" x14ac:dyDescent="0.2">
      <c r="A104" s="20"/>
      <c r="B104" s="21" t="s">
        <v>27</v>
      </c>
      <c r="C104" s="22" t="s">
        <v>60</v>
      </c>
      <c r="D104" s="22"/>
      <c r="E104" s="22"/>
      <c r="F104" s="22"/>
      <c r="G104" s="22"/>
      <c r="H104" s="23">
        <v>72.680000000000007</v>
      </c>
      <c r="I104" s="23">
        <v>55.094999999999999</v>
      </c>
      <c r="J104" s="23">
        <v>56.472000000000001</v>
      </c>
      <c r="K104" s="23">
        <v>56.472000000000001</v>
      </c>
      <c r="L104" s="23">
        <v>55.128</v>
      </c>
      <c r="M104" s="23">
        <v>72.680000000000007</v>
      </c>
      <c r="N104" s="23">
        <f>$H$104+$I$104+$J$104+$K$104+$L$104+$M$104</f>
        <v>368.52700000000004</v>
      </c>
      <c r="O104" s="23">
        <v>1</v>
      </c>
      <c r="P104" s="24">
        <f>ROUND($N$104*$O$104,3)</f>
        <v>368.52699999999999</v>
      </c>
      <c r="Q104" s="63">
        <v>1100</v>
      </c>
      <c r="R104" s="61"/>
      <c r="S104" s="49">
        <f>ROUND($R$104+$Q$104,2)</f>
        <v>1100</v>
      </c>
      <c r="T104" s="24">
        <f>ROUND($N$104*$Q$104,2)</f>
        <v>405379.7</v>
      </c>
      <c r="U104" s="24">
        <f>ROUND($P$104*$R$104,2)</f>
        <v>0</v>
      </c>
      <c r="V104" s="24">
        <f>ROUND($U$104+$T$104,2)</f>
        <v>405379.7</v>
      </c>
      <c r="W104" s="24"/>
      <c r="X104" s="70"/>
    </row>
    <row r="105" spans="1:24" s="1" customFormat="1" ht="11.1" customHeight="1" outlineLevel="7" x14ac:dyDescent="0.2">
      <c r="A105" s="25"/>
      <c r="B105" s="26" t="s">
        <v>66</v>
      </c>
      <c r="C105" s="27" t="s">
        <v>67</v>
      </c>
      <c r="D105" s="27"/>
      <c r="E105" s="27"/>
      <c r="F105" s="27"/>
      <c r="G105" s="27"/>
      <c r="H105" s="28">
        <v>120.32</v>
      </c>
      <c r="I105" s="28">
        <v>113.76</v>
      </c>
      <c r="J105" s="28">
        <v>115.821</v>
      </c>
      <c r="K105" s="28">
        <v>115.821</v>
      </c>
      <c r="L105" s="28">
        <v>113.776</v>
      </c>
      <c r="M105" s="28">
        <v>120.32</v>
      </c>
      <c r="N105" s="28">
        <f>$H$105+$I$105+$J$105+$K$105+$L$105+$M$105</f>
        <v>699.81799999999998</v>
      </c>
      <c r="O105" s="30">
        <v>1.02</v>
      </c>
      <c r="P105" s="29">
        <f>ROUND($N$105*$O$105,3)</f>
        <v>713.81399999999996</v>
      </c>
      <c r="Q105" s="62"/>
      <c r="R105" s="62"/>
      <c r="S105" s="29">
        <f>ROUND($R$105+$Q$105,2)</f>
        <v>0</v>
      </c>
      <c r="T105" s="29">
        <f>ROUND($N$105*$Q$105,2)</f>
        <v>0</v>
      </c>
      <c r="U105" s="29">
        <f>ROUND($P$105*$R$105,2)</f>
        <v>0</v>
      </c>
      <c r="V105" s="29">
        <f>ROUND($U$105+$T$105,2)</f>
        <v>0</v>
      </c>
      <c r="W105" s="31"/>
      <c r="X105" s="71"/>
    </row>
    <row r="106" spans="1:24" s="1" customFormat="1" ht="11.1" customHeight="1" outlineLevel="7" x14ac:dyDescent="0.2">
      <c r="A106" s="25"/>
      <c r="B106" s="26" t="s">
        <v>69</v>
      </c>
      <c r="C106" s="27" t="s">
        <v>70</v>
      </c>
      <c r="D106" s="27"/>
      <c r="E106" s="27"/>
      <c r="F106" s="27"/>
      <c r="G106" s="27"/>
      <c r="H106" s="28">
        <v>72.680000000000007</v>
      </c>
      <c r="I106" s="28">
        <v>55.094999999999999</v>
      </c>
      <c r="J106" s="28">
        <v>56.472000000000001</v>
      </c>
      <c r="K106" s="28">
        <v>56.472000000000001</v>
      </c>
      <c r="L106" s="28">
        <v>55.128</v>
      </c>
      <c r="M106" s="28">
        <v>72.680000000000007</v>
      </c>
      <c r="N106" s="28">
        <f>$H$106+$I$106+$J$106+$K$106+$L$106+$M$106</f>
        <v>368.52700000000004</v>
      </c>
      <c r="O106" s="30">
        <v>0.05</v>
      </c>
      <c r="P106" s="29">
        <f>ROUND($N$106*$O$106,3)</f>
        <v>18.425999999999998</v>
      </c>
      <c r="Q106" s="62"/>
      <c r="R106" s="62"/>
      <c r="S106" s="29">
        <f>ROUND($R$106+$Q$106,2)</f>
        <v>0</v>
      </c>
      <c r="T106" s="29">
        <f>ROUND($N$106*$Q$106,2)</f>
        <v>0</v>
      </c>
      <c r="U106" s="29">
        <f>ROUND($P$106*$R$106,2)</f>
        <v>0</v>
      </c>
      <c r="V106" s="29">
        <f>ROUND($U$106+$T$106,2)</f>
        <v>0</v>
      </c>
      <c r="W106" s="31"/>
      <c r="X106" s="71"/>
    </row>
    <row r="107" spans="1:24" s="1" customFormat="1" ht="11.1" customHeight="1" outlineLevel="7" x14ac:dyDescent="0.2">
      <c r="A107" s="25"/>
      <c r="B107" s="26" t="s">
        <v>71</v>
      </c>
      <c r="C107" s="27" t="s">
        <v>72</v>
      </c>
      <c r="D107" s="27"/>
      <c r="E107" s="27"/>
      <c r="F107" s="27"/>
      <c r="G107" s="27"/>
      <c r="H107" s="28">
        <v>72.680000000000007</v>
      </c>
      <c r="I107" s="28">
        <v>55.094999999999999</v>
      </c>
      <c r="J107" s="28">
        <v>56.472000000000001</v>
      </c>
      <c r="K107" s="28">
        <v>56.472000000000001</v>
      </c>
      <c r="L107" s="28">
        <v>55.128</v>
      </c>
      <c r="M107" s="28">
        <v>72.680000000000007</v>
      </c>
      <c r="N107" s="28">
        <f>$H$107+$I$107+$J$107+$K$107+$L$107+$M$107</f>
        <v>368.52700000000004</v>
      </c>
      <c r="O107" s="30">
        <v>0.06</v>
      </c>
      <c r="P107" s="29">
        <f>ROUND($N$107*$O$107,3)</f>
        <v>22.111999999999998</v>
      </c>
      <c r="Q107" s="62"/>
      <c r="R107" s="62"/>
      <c r="S107" s="29">
        <f>ROUND($R$107+$Q$107,2)</f>
        <v>0</v>
      </c>
      <c r="T107" s="29">
        <f>ROUND($N$107*$Q$107,2)</f>
        <v>0</v>
      </c>
      <c r="U107" s="29">
        <f>ROUND($P$107*$R$107,2)</f>
        <v>0</v>
      </c>
      <c r="V107" s="29">
        <f>ROUND($U$107+$T$107,2)</f>
        <v>0</v>
      </c>
      <c r="W107" s="31" t="s">
        <v>73</v>
      </c>
      <c r="X107" s="71"/>
    </row>
    <row r="108" spans="1:24" s="1" customFormat="1" ht="11.1" customHeight="1" outlineLevel="7" x14ac:dyDescent="0.2">
      <c r="A108" s="25"/>
      <c r="B108" s="26" t="s">
        <v>74</v>
      </c>
      <c r="C108" s="27" t="s">
        <v>72</v>
      </c>
      <c r="D108" s="27"/>
      <c r="E108" s="27"/>
      <c r="F108" s="27"/>
      <c r="G108" s="27"/>
      <c r="H108" s="28">
        <v>72.680000000000007</v>
      </c>
      <c r="I108" s="28">
        <v>55.094999999999999</v>
      </c>
      <c r="J108" s="28">
        <v>56.472000000000001</v>
      </c>
      <c r="K108" s="28">
        <v>56.472000000000001</v>
      </c>
      <c r="L108" s="28">
        <v>55.128</v>
      </c>
      <c r="M108" s="28">
        <v>72.680000000000007</v>
      </c>
      <c r="N108" s="28">
        <f>$H$108+$I$108+$J$108+$K$108+$L$108+$M$108</f>
        <v>368.52700000000004</v>
      </c>
      <c r="O108" s="30">
        <v>0.02</v>
      </c>
      <c r="P108" s="29">
        <f>ROUND($N$108*$O$108,3)</f>
        <v>7.3710000000000004</v>
      </c>
      <c r="Q108" s="62"/>
      <c r="R108" s="62"/>
      <c r="S108" s="29">
        <f>ROUND($R$108+$Q$108,2)</f>
        <v>0</v>
      </c>
      <c r="T108" s="29">
        <f>ROUND($N$108*$Q$108,2)</f>
        <v>0</v>
      </c>
      <c r="U108" s="29">
        <f>ROUND($P$108*$R$108,2)</f>
        <v>0</v>
      </c>
      <c r="V108" s="29">
        <f>ROUND($U$108+$T$108,2)</f>
        <v>0</v>
      </c>
      <c r="W108" s="31" t="s">
        <v>75</v>
      </c>
      <c r="X108" s="71"/>
    </row>
    <row r="109" spans="1:24" s="11" customFormat="1" ht="51.95" customHeight="1" outlineLevel="6" x14ac:dyDescent="0.15">
      <c r="A109" s="12">
        <v>14</v>
      </c>
      <c r="B109" s="13" t="s">
        <v>98</v>
      </c>
      <c r="C109" s="14" t="s">
        <v>60</v>
      </c>
      <c r="D109" s="14"/>
      <c r="E109" s="14"/>
      <c r="F109" s="14"/>
      <c r="G109" s="14"/>
      <c r="H109" s="15">
        <v>8.9949999999999992</v>
      </c>
      <c r="I109" s="17"/>
      <c r="J109" s="17"/>
      <c r="K109" s="17"/>
      <c r="L109" s="17"/>
      <c r="M109" s="15">
        <v>8.9949999999999992</v>
      </c>
      <c r="N109" s="15">
        <v>17.989999999999998</v>
      </c>
      <c r="O109" s="17"/>
      <c r="P109" s="17">
        <f>$P$110</f>
        <v>17.989999999999998</v>
      </c>
      <c r="Q109" s="59"/>
      <c r="R109" s="59"/>
      <c r="S109" s="17">
        <f>ROUND($V$109/$P$109,2)</f>
        <v>1100</v>
      </c>
      <c r="T109" s="17">
        <f>ROUND($T$110+$T$111+$T$112+$T$113+$T$114+$T$115+$T$116,2)</f>
        <v>19789</v>
      </c>
      <c r="U109" s="17">
        <f>ROUND($U$110+$U$111+$U$112+$U$113+$U$114+$U$115+$U$116,2)</f>
        <v>0</v>
      </c>
      <c r="V109" s="17">
        <f>ROUND($V$110+$V$111+$V$112+$V$113+$V$114+$V$115+$V$116,2)</f>
        <v>19789</v>
      </c>
      <c r="W109" s="18" t="s">
        <v>99</v>
      </c>
      <c r="X109" s="69"/>
    </row>
    <row r="110" spans="1:24" s="19" customFormat="1" ht="11.1" customHeight="1" outlineLevel="7" x14ac:dyDescent="0.2">
      <c r="A110" s="20"/>
      <c r="B110" s="21" t="s">
        <v>27</v>
      </c>
      <c r="C110" s="22" t="s">
        <v>60</v>
      </c>
      <c r="D110" s="22"/>
      <c r="E110" s="22"/>
      <c r="F110" s="22"/>
      <c r="G110" s="22"/>
      <c r="H110" s="23">
        <v>8.9949999999999992</v>
      </c>
      <c r="I110" s="24"/>
      <c r="J110" s="24"/>
      <c r="K110" s="24"/>
      <c r="L110" s="24"/>
      <c r="M110" s="23">
        <v>8.9949999999999992</v>
      </c>
      <c r="N110" s="23">
        <f>$H$110+$I$110+$J$110+$K$110+$L$110+$M$110</f>
        <v>17.989999999999998</v>
      </c>
      <c r="O110" s="23">
        <v>1</v>
      </c>
      <c r="P110" s="24">
        <f>ROUND($N$110*$O$110,3)</f>
        <v>17.989999999999998</v>
      </c>
      <c r="Q110" s="63">
        <v>1100</v>
      </c>
      <c r="R110" s="61"/>
      <c r="S110" s="49">
        <f>ROUND($R$110+$Q$110,2)</f>
        <v>1100</v>
      </c>
      <c r="T110" s="24">
        <f>ROUND($N$110*$Q$110,2)</f>
        <v>19789</v>
      </c>
      <c r="U110" s="24">
        <f>ROUND($P$110*$R$110,2)</f>
        <v>0</v>
      </c>
      <c r="V110" s="24">
        <f>ROUND($U$110+$T$110,2)</f>
        <v>19789</v>
      </c>
      <c r="W110" s="24"/>
      <c r="X110" s="70"/>
    </row>
    <row r="111" spans="1:24" s="1" customFormat="1" ht="11.1" customHeight="1" outlineLevel="7" x14ac:dyDescent="0.2">
      <c r="A111" s="25"/>
      <c r="B111" s="26" t="s">
        <v>65</v>
      </c>
      <c r="C111" s="27" t="s">
        <v>60</v>
      </c>
      <c r="D111" s="27"/>
      <c r="E111" s="27"/>
      <c r="F111" s="27"/>
      <c r="G111" s="27"/>
      <c r="H111" s="28">
        <v>8.9949999999999992</v>
      </c>
      <c r="I111" s="29"/>
      <c r="J111" s="29"/>
      <c r="K111" s="29"/>
      <c r="L111" s="29"/>
      <c r="M111" s="28">
        <v>8.9949999999999992</v>
      </c>
      <c r="N111" s="28">
        <f>$H$111+$I$111+$J$111+$K$111+$L$111+$M$111</f>
        <v>17.989999999999998</v>
      </c>
      <c r="O111" s="30">
        <v>1.03</v>
      </c>
      <c r="P111" s="29">
        <f>ROUND($N$111*$O$111,3)</f>
        <v>18.53</v>
      </c>
      <c r="Q111" s="62"/>
      <c r="R111" s="62"/>
      <c r="S111" s="29">
        <f>ROUND($R$111+$Q$111,2)</f>
        <v>0</v>
      </c>
      <c r="T111" s="29">
        <f>ROUND($N$111*$Q$111,2)</f>
        <v>0</v>
      </c>
      <c r="U111" s="29">
        <f>ROUND($P$111*$R$111,2)</f>
        <v>0</v>
      </c>
      <c r="V111" s="29">
        <f>ROUND($U$111+$T$111,2)</f>
        <v>0</v>
      </c>
      <c r="W111" s="31"/>
      <c r="X111" s="71"/>
    </row>
    <row r="112" spans="1:24" s="1" customFormat="1" ht="11.1" customHeight="1" outlineLevel="7" x14ac:dyDescent="0.2">
      <c r="A112" s="25"/>
      <c r="B112" s="26" t="s">
        <v>66</v>
      </c>
      <c r="C112" s="27" t="s">
        <v>67</v>
      </c>
      <c r="D112" s="27"/>
      <c r="E112" s="27"/>
      <c r="F112" s="27"/>
      <c r="G112" s="27"/>
      <c r="H112" s="28">
        <v>12.67</v>
      </c>
      <c r="I112" s="29"/>
      <c r="J112" s="29"/>
      <c r="K112" s="29"/>
      <c r="L112" s="29"/>
      <c r="M112" s="28">
        <v>12.67</v>
      </c>
      <c r="N112" s="28">
        <f>$H$112+$I$112+$J$112+$K$112+$L$112+$M$112</f>
        <v>25.34</v>
      </c>
      <c r="O112" s="30">
        <v>1.02</v>
      </c>
      <c r="P112" s="29">
        <f>ROUND($N$112*$O$112,3)</f>
        <v>25.847000000000001</v>
      </c>
      <c r="Q112" s="62"/>
      <c r="R112" s="62"/>
      <c r="S112" s="29">
        <f>ROUND($R$112+$Q$112,2)</f>
        <v>0</v>
      </c>
      <c r="T112" s="29">
        <f>ROUND($N$112*$Q$112,2)</f>
        <v>0</v>
      </c>
      <c r="U112" s="29">
        <f>ROUND($P$112*$R$112,2)</f>
        <v>0</v>
      </c>
      <c r="V112" s="29">
        <f>ROUND($U$112+$T$112,2)</f>
        <v>0</v>
      </c>
      <c r="W112" s="31"/>
      <c r="X112" s="71"/>
    </row>
    <row r="113" spans="1:24" s="1" customFormat="1" ht="11.1" customHeight="1" outlineLevel="7" x14ac:dyDescent="0.2">
      <c r="A113" s="25"/>
      <c r="B113" s="26" t="s">
        <v>68</v>
      </c>
      <c r="C113" s="27" t="s">
        <v>60</v>
      </c>
      <c r="D113" s="27"/>
      <c r="E113" s="27"/>
      <c r="F113" s="27"/>
      <c r="G113" s="27"/>
      <c r="H113" s="28">
        <v>8.9949999999999992</v>
      </c>
      <c r="I113" s="29"/>
      <c r="J113" s="29"/>
      <c r="K113" s="29"/>
      <c r="L113" s="29"/>
      <c r="M113" s="28">
        <v>8.9949999999999992</v>
      </c>
      <c r="N113" s="28">
        <f>$H$113+$I$113+$J$113+$K$113+$L$113+$M$113</f>
        <v>17.989999999999998</v>
      </c>
      <c r="O113" s="30">
        <v>1.05</v>
      </c>
      <c r="P113" s="29">
        <f>ROUND($N$113*$O$113,3)</f>
        <v>18.89</v>
      </c>
      <c r="Q113" s="62"/>
      <c r="R113" s="62"/>
      <c r="S113" s="29">
        <f>ROUND($R$113+$Q$113,2)</f>
        <v>0</v>
      </c>
      <c r="T113" s="29">
        <f>ROUND($N$113*$Q$113,2)</f>
        <v>0</v>
      </c>
      <c r="U113" s="29">
        <f>ROUND($P$113*$R$113,2)</f>
        <v>0</v>
      </c>
      <c r="V113" s="29">
        <f>ROUND($U$113+$T$113,2)</f>
        <v>0</v>
      </c>
      <c r="W113" s="31"/>
      <c r="X113" s="71"/>
    </row>
    <row r="114" spans="1:24" s="1" customFormat="1" ht="11.1" customHeight="1" outlineLevel="7" x14ac:dyDescent="0.2">
      <c r="A114" s="25"/>
      <c r="B114" s="26" t="s">
        <v>69</v>
      </c>
      <c r="C114" s="27" t="s">
        <v>70</v>
      </c>
      <c r="D114" s="27"/>
      <c r="E114" s="27"/>
      <c r="F114" s="27"/>
      <c r="G114" s="27"/>
      <c r="H114" s="28">
        <v>8.9949999999999992</v>
      </c>
      <c r="I114" s="29"/>
      <c r="J114" s="29"/>
      <c r="K114" s="29"/>
      <c r="L114" s="29"/>
      <c r="M114" s="28">
        <v>8.9949999999999992</v>
      </c>
      <c r="N114" s="28">
        <f>$H$114+$I$114+$J$114+$K$114+$L$114+$M$114</f>
        <v>17.989999999999998</v>
      </c>
      <c r="O114" s="30">
        <v>0.05</v>
      </c>
      <c r="P114" s="29">
        <f>ROUND($N$114*$O$114,3)</f>
        <v>0.9</v>
      </c>
      <c r="Q114" s="62"/>
      <c r="R114" s="62"/>
      <c r="S114" s="29">
        <f>ROUND($R$114+$Q$114,2)</f>
        <v>0</v>
      </c>
      <c r="T114" s="29">
        <f>ROUND($N$114*$Q$114,2)</f>
        <v>0</v>
      </c>
      <c r="U114" s="29">
        <f>ROUND($P$114*$R$114,2)</f>
        <v>0</v>
      </c>
      <c r="V114" s="29">
        <f>ROUND($U$114+$T$114,2)</f>
        <v>0</v>
      </c>
      <c r="W114" s="31"/>
      <c r="X114" s="71"/>
    </row>
    <row r="115" spans="1:24" s="1" customFormat="1" ht="11.1" customHeight="1" outlineLevel="7" x14ac:dyDescent="0.2">
      <c r="A115" s="25"/>
      <c r="B115" s="26" t="s">
        <v>71</v>
      </c>
      <c r="C115" s="27" t="s">
        <v>72</v>
      </c>
      <c r="D115" s="27"/>
      <c r="E115" s="27"/>
      <c r="F115" s="27"/>
      <c r="G115" s="27"/>
      <c r="H115" s="28">
        <v>8.9949999999999992</v>
      </c>
      <c r="I115" s="29"/>
      <c r="J115" s="29"/>
      <c r="K115" s="29"/>
      <c r="L115" s="29"/>
      <c r="M115" s="28">
        <v>8.9949999999999992</v>
      </c>
      <c r="N115" s="28">
        <f>$H$115+$I$115+$J$115+$K$115+$L$115+$M$115</f>
        <v>17.989999999999998</v>
      </c>
      <c r="O115" s="30">
        <v>0.08</v>
      </c>
      <c r="P115" s="29">
        <f>ROUND($N$115*$O$115,3)</f>
        <v>1.4390000000000001</v>
      </c>
      <c r="Q115" s="62"/>
      <c r="R115" s="62"/>
      <c r="S115" s="29">
        <f>ROUND($R$115+$Q$115,2)</f>
        <v>0</v>
      </c>
      <c r="T115" s="29">
        <f>ROUND($N$115*$Q$115,2)</f>
        <v>0</v>
      </c>
      <c r="U115" s="29">
        <f>ROUND($P$115*$R$115,2)</f>
        <v>0</v>
      </c>
      <c r="V115" s="29">
        <f>ROUND($U$115+$T$115,2)</f>
        <v>0</v>
      </c>
      <c r="W115" s="31" t="s">
        <v>73</v>
      </c>
      <c r="X115" s="71"/>
    </row>
    <row r="116" spans="1:24" s="1" customFormat="1" ht="11.1" customHeight="1" outlineLevel="7" x14ac:dyDescent="0.2">
      <c r="A116" s="25"/>
      <c r="B116" s="26" t="s">
        <v>74</v>
      </c>
      <c r="C116" s="27" t="s">
        <v>72</v>
      </c>
      <c r="D116" s="27"/>
      <c r="E116" s="27"/>
      <c r="F116" s="27"/>
      <c r="G116" s="27"/>
      <c r="H116" s="28">
        <v>8.9949999999999992</v>
      </c>
      <c r="I116" s="29"/>
      <c r="J116" s="29"/>
      <c r="K116" s="29"/>
      <c r="L116" s="29"/>
      <c r="M116" s="28">
        <v>8.9949999999999992</v>
      </c>
      <c r="N116" s="28">
        <f>$H$116+$I$116+$J$116+$K$116+$L$116+$M$116</f>
        <v>17.989999999999998</v>
      </c>
      <c r="O116" s="30">
        <v>0.02</v>
      </c>
      <c r="P116" s="29">
        <f>ROUND($N$116*$O$116,3)</f>
        <v>0.36</v>
      </c>
      <c r="Q116" s="62"/>
      <c r="R116" s="62"/>
      <c r="S116" s="29">
        <f>ROUND($R$116+$Q$116,2)</f>
        <v>0</v>
      </c>
      <c r="T116" s="29">
        <f>ROUND($N$116*$Q$116,2)</f>
        <v>0</v>
      </c>
      <c r="U116" s="29">
        <f>ROUND($P$116*$R$116,2)</f>
        <v>0</v>
      </c>
      <c r="V116" s="29">
        <f>ROUND($U$116+$T$116,2)</f>
        <v>0</v>
      </c>
      <c r="W116" s="31" t="s">
        <v>75</v>
      </c>
      <c r="X116" s="71"/>
    </row>
    <row r="117" spans="1:24" s="11" customFormat="1" ht="51.95" customHeight="1" outlineLevel="6" x14ac:dyDescent="0.15">
      <c r="A117" s="12">
        <v>15</v>
      </c>
      <c r="B117" s="13" t="s">
        <v>100</v>
      </c>
      <c r="C117" s="14" t="s">
        <v>60</v>
      </c>
      <c r="D117" s="14"/>
      <c r="E117" s="14"/>
      <c r="F117" s="14"/>
      <c r="G117" s="14"/>
      <c r="H117" s="15">
        <v>280.61900000000003</v>
      </c>
      <c r="I117" s="15">
        <v>281.23599999999999</v>
      </c>
      <c r="J117" s="15">
        <v>227.071</v>
      </c>
      <c r="K117" s="15">
        <v>227.071</v>
      </c>
      <c r="L117" s="15">
        <v>281.23599999999999</v>
      </c>
      <c r="M117" s="15">
        <v>280.61900000000003</v>
      </c>
      <c r="N117" s="16">
        <v>1577.8520000000001</v>
      </c>
      <c r="O117" s="17"/>
      <c r="P117" s="17">
        <f>$P$118</f>
        <v>1577.8520000000001</v>
      </c>
      <c r="Q117" s="59"/>
      <c r="R117" s="59"/>
      <c r="S117" s="17">
        <f>ROUND($V$117/$P$117,2)</f>
        <v>200</v>
      </c>
      <c r="T117" s="17">
        <f>ROUND($T$118+$T$119,2)</f>
        <v>315570.40000000002</v>
      </c>
      <c r="U117" s="17">
        <f>ROUND($U$118+$U$119,2)</f>
        <v>0</v>
      </c>
      <c r="V117" s="17">
        <f>ROUND($V$118+$V$119,2)</f>
        <v>315570.40000000002</v>
      </c>
      <c r="W117" s="18" t="s">
        <v>101</v>
      </c>
      <c r="X117" s="69"/>
    </row>
    <row r="118" spans="1:24" s="19" customFormat="1" ht="11.1" customHeight="1" outlineLevel="7" x14ac:dyDescent="0.2">
      <c r="A118" s="20"/>
      <c r="B118" s="21" t="s">
        <v>27</v>
      </c>
      <c r="C118" s="22" t="s">
        <v>60</v>
      </c>
      <c r="D118" s="22"/>
      <c r="E118" s="22"/>
      <c r="F118" s="22"/>
      <c r="G118" s="22"/>
      <c r="H118" s="23">
        <v>280.61900000000003</v>
      </c>
      <c r="I118" s="23">
        <v>281.23599999999999</v>
      </c>
      <c r="J118" s="23">
        <v>227.071</v>
      </c>
      <c r="K118" s="23">
        <v>227.071</v>
      </c>
      <c r="L118" s="23">
        <v>281.23599999999999</v>
      </c>
      <c r="M118" s="23">
        <v>280.61900000000003</v>
      </c>
      <c r="N118" s="23">
        <f>$H$118+$I$118+$J$118+$K$118+$L$118+$M$118</f>
        <v>1577.8520000000003</v>
      </c>
      <c r="O118" s="23">
        <v>1</v>
      </c>
      <c r="P118" s="24">
        <f>ROUND($N$118*$O$118,3)</f>
        <v>1577.8520000000001</v>
      </c>
      <c r="Q118" s="60">
        <v>200</v>
      </c>
      <c r="R118" s="61"/>
      <c r="S118" s="48">
        <f>ROUND($R$118+$Q$118,2)</f>
        <v>200</v>
      </c>
      <c r="T118" s="24">
        <f>ROUND($N$118*$Q$118,2)</f>
        <v>315570.40000000002</v>
      </c>
      <c r="U118" s="24">
        <f>ROUND($P$118*$R$118,2)</f>
        <v>0</v>
      </c>
      <c r="V118" s="24">
        <f>ROUND($U$118+$T$118,2)</f>
        <v>315570.40000000002</v>
      </c>
      <c r="W118" s="24"/>
      <c r="X118" s="70"/>
    </row>
    <row r="119" spans="1:24" s="1" customFormat="1" ht="21.95" customHeight="1" outlineLevel="7" x14ac:dyDescent="0.2">
      <c r="A119" s="25"/>
      <c r="B119" s="26" t="s">
        <v>102</v>
      </c>
      <c r="C119" s="27" t="s">
        <v>103</v>
      </c>
      <c r="D119" s="27" t="s">
        <v>104</v>
      </c>
      <c r="E119" s="27"/>
      <c r="F119" s="27"/>
      <c r="G119" s="27"/>
      <c r="H119" s="28">
        <v>14.031000000000001</v>
      </c>
      <c r="I119" s="28">
        <v>14.061999999999999</v>
      </c>
      <c r="J119" s="28">
        <v>11.353999999999999</v>
      </c>
      <c r="K119" s="28">
        <v>11.353999999999999</v>
      </c>
      <c r="L119" s="28">
        <v>14.061999999999999</v>
      </c>
      <c r="M119" s="28">
        <v>14.031000000000001</v>
      </c>
      <c r="N119" s="28">
        <f>$H$119+$I$119+$J$119+$K$119+$L$119+$M$119</f>
        <v>78.894000000000005</v>
      </c>
      <c r="O119" s="30">
        <v>1.05</v>
      </c>
      <c r="P119" s="29">
        <f>ROUND($N$119*$O$119,3)</f>
        <v>82.838999999999999</v>
      </c>
      <c r="Q119" s="62"/>
      <c r="R119" s="62"/>
      <c r="S119" s="29">
        <f>ROUND($R$119+$Q$119,2)</f>
        <v>0</v>
      </c>
      <c r="T119" s="29">
        <f>ROUND($N$119*$Q$119,2)</f>
        <v>0</v>
      </c>
      <c r="U119" s="29">
        <f>ROUND($P$119*$R$119,2)</f>
        <v>0</v>
      </c>
      <c r="V119" s="29">
        <f>ROUND($U$119+$T$119,2)</f>
        <v>0</v>
      </c>
      <c r="W119" s="31"/>
      <c r="X119" s="71"/>
    </row>
    <row r="120" spans="1:24" s="11" customFormat="1" ht="51.95" customHeight="1" outlineLevel="6" x14ac:dyDescent="0.15">
      <c r="A120" s="12">
        <v>16</v>
      </c>
      <c r="B120" s="13" t="s">
        <v>105</v>
      </c>
      <c r="C120" s="14" t="s">
        <v>60</v>
      </c>
      <c r="D120" s="14"/>
      <c r="E120" s="14"/>
      <c r="F120" s="14"/>
      <c r="G120" s="14"/>
      <c r="H120" s="17"/>
      <c r="I120" s="15">
        <v>5.5430000000000001</v>
      </c>
      <c r="J120" s="17"/>
      <c r="K120" s="17"/>
      <c r="L120" s="15">
        <v>5.5430000000000001</v>
      </c>
      <c r="M120" s="17"/>
      <c r="N120" s="15">
        <v>11.086</v>
      </c>
      <c r="O120" s="17"/>
      <c r="P120" s="17">
        <f>$P$121</f>
        <v>11.086</v>
      </c>
      <c r="Q120" s="59"/>
      <c r="R120" s="59"/>
      <c r="S120" s="17">
        <f>ROUND($V$120/$P$120,2)</f>
        <v>200</v>
      </c>
      <c r="T120" s="17">
        <f>ROUND($T$121+$T$122,2)</f>
        <v>2217.1999999999998</v>
      </c>
      <c r="U120" s="17">
        <f>ROUND($U$121+$U$122,2)</f>
        <v>0</v>
      </c>
      <c r="V120" s="17">
        <f>ROUND($V$121+$V$122,2)</f>
        <v>2217.1999999999998</v>
      </c>
      <c r="W120" s="18" t="s">
        <v>106</v>
      </c>
      <c r="X120" s="69"/>
    </row>
    <row r="121" spans="1:24" s="19" customFormat="1" ht="11.1" customHeight="1" outlineLevel="7" x14ac:dyDescent="0.2">
      <c r="A121" s="20"/>
      <c r="B121" s="21" t="s">
        <v>27</v>
      </c>
      <c r="C121" s="22" t="s">
        <v>60</v>
      </c>
      <c r="D121" s="22"/>
      <c r="E121" s="22"/>
      <c r="F121" s="22"/>
      <c r="G121" s="22"/>
      <c r="H121" s="24"/>
      <c r="I121" s="23">
        <v>5.5430000000000001</v>
      </c>
      <c r="J121" s="24"/>
      <c r="K121" s="24"/>
      <c r="L121" s="23">
        <v>5.5430000000000001</v>
      </c>
      <c r="M121" s="24"/>
      <c r="N121" s="23">
        <f>$H$121+$I$121+$J$121+$K$121+$L$121+$M$121</f>
        <v>11.086</v>
      </c>
      <c r="O121" s="23">
        <v>1</v>
      </c>
      <c r="P121" s="24">
        <f>ROUND($N$121*$O$121,3)</f>
        <v>11.086</v>
      </c>
      <c r="Q121" s="60">
        <v>200</v>
      </c>
      <c r="R121" s="61"/>
      <c r="S121" s="48">
        <f>ROUND($R$121+$Q$121,2)</f>
        <v>200</v>
      </c>
      <c r="T121" s="24">
        <f>ROUND($N$121*$Q$121,2)</f>
        <v>2217.1999999999998</v>
      </c>
      <c r="U121" s="24">
        <f>ROUND($P$121*$R$121,2)</f>
        <v>0</v>
      </c>
      <c r="V121" s="24">
        <f>ROUND($U$121+$T$121,2)</f>
        <v>2217.1999999999998</v>
      </c>
      <c r="W121" s="24"/>
      <c r="X121" s="70"/>
    </row>
    <row r="122" spans="1:24" s="1" customFormat="1" ht="21.95" customHeight="1" outlineLevel="7" x14ac:dyDescent="0.2">
      <c r="A122" s="25"/>
      <c r="B122" s="26" t="s">
        <v>107</v>
      </c>
      <c r="C122" s="27" t="s">
        <v>103</v>
      </c>
      <c r="D122" s="27" t="s">
        <v>104</v>
      </c>
      <c r="E122" s="27"/>
      <c r="F122" s="27"/>
      <c r="G122" s="27"/>
      <c r="H122" s="29"/>
      <c r="I122" s="28">
        <v>0.55400000000000005</v>
      </c>
      <c r="J122" s="29"/>
      <c r="K122" s="29"/>
      <c r="L122" s="28">
        <v>0.55400000000000005</v>
      </c>
      <c r="M122" s="29"/>
      <c r="N122" s="28">
        <f>$H$122+$I$122+$J$122+$K$122+$L$122+$M$122</f>
        <v>1.1080000000000001</v>
      </c>
      <c r="O122" s="30">
        <v>1.05</v>
      </c>
      <c r="P122" s="29">
        <f>ROUND($N$122*$O$122,3)</f>
        <v>1.163</v>
      </c>
      <c r="Q122" s="62"/>
      <c r="R122" s="62"/>
      <c r="S122" s="29">
        <f>ROUND($R$122+$Q$122,2)</f>
        <v>0</v>
      </c>
      <c r="T122" s="29">
        <f>ROUND($N$122*$Q$122,2)</f>
        <v>0</v>
      </c>
      <c r="U122" s="29">
        <f>ROUND($P$122*$R$122,2)</f>
        <v>0</v>
      </c>
      <c r="V122" s="29">
        <f>ROUND($U$122+$T$122,2)</f>
        <v>0</v>
      </c>
      <c r="W122" s="31"/>
      <c r="X122" s="71"/>
    </row>
    <row r="123" spans="1:24" s="11" customFormat="1" ht="51.95" customHeight="1" outlineLevel="6" x14ac:dyDescent="0.15">
      <c r="A123" s="12">
        <v>17</v>
      </c>
      <c r="B123" s="13" t="s">
        <v>108</v>
      </c>
      <c r="C123" s="14" t="s">
        <v>60</v>
      </c>
      <c r="D123" s="14"/>
      <c r="E123" s="14"/>
      <c r="F123" s="14"/>
      <c r="G123" s="14"/>
      <c r="H123" s="15">
        <v>8.9949999999999992</v>
      </c>
      <c r="I123" s="17"/>
      <c r="J123" s="17"/>
      <c r="K123" s="17"/>
      <c r="L123" s="17"/>
      <c r="M123" s="15">
        <v>8.9949999999999992</v>
      </c>
      <c r="N123" s="15">
        <v>17.989999999999998</v>
      </c>
      <c r="O123" s="17"/>
      <c r="P123" s="17">
        <f>$P$124</f>
        <v>17.989999999999998</v>
      </c>
      <c r="Q123" s="59"/>
      <c r="R123" s="59"/>
      <c r="S123" s="17">
        <f>ROUND($V$123/$P$123,2)</f>
        <v>200</v>
      </c>
      <c r="T123" s="17">
        <f>ROUND($T$124+$T$125,2)</f>
        <v>3598</v>
      </c>
      <c r="U123" s="17">
        <f>ROUND($U$124+$U$125,2)</f>
        <v>0</v>
      </c>
      <c r="V123" s="17">
        <f>ROUND($V$124+$V$125,2)</f>
        <v>3598</v>
      </c>
      <c r="W123" s="18" t="s">
        <v>109</v>
      </c>
      <c r="X123" s="69"/>
    </row>
    <row r="124" spans="1:24" s="19" customFormat="1" ht="11.1" customHeight="1" outlineLevel="7" x14ac:dyDescent="0.2">
      <c r="A124" s="20"/>
      <c r="B124" s="21" t="s">
        <v>27</v>
      </c>
      <c r="C124" s="22" t="s">
        <v>60</v>
      </c>
      <c r="D124" s="22"/>
      <c r="E124" s="22"/>
      <c r="F124" s="22"/>
      <c r="G124" s="22"/>
      <c r="H124" s="23">
        <v>8.9949999999999992</v>
      </c>
      <c r="I124" s="24"/>
      <c r="J124" s="24"/>
      <c r="K124" s="24"/>
      <c r="L124" s="24"/>
      <c r="M124" s="23">
        <v>8.9949999999999992</v>
      </c>
      <c r="N124" s="23">
        <f>$H$124+$I$124+$J$124+$K$124+$L$124+$M$124</f>
        <v>17.989999999999998</v>
      </c>
      <c r="O124" s="23">
        <v>1</v>
      </c>
      <c r="P124" s="24">
        <f>ROUND($N$124*$O$124,3)</f>
        <v>17.989999999999998</v>
      </c>
      <c r="Q124" s="60">
        <v>200</v>
      </c>
      <c r="R124" s="61"/>
      <c r="S124" s="48">
        <f>ROUND($R$124+$Q$124,2)</f>
        <v>200</v>
      </c>
      <c r="T124" s="24">
        <f>ROUND($N$124*$Q$124,2)</f>
        <v>3598</v>
      </c>
      <c r="U124" s="24">
        <f>ROUND($P$124*$R$124,2)</f>
        <v>0</v>
      </c>
      <c r="V124" s="24">
        <f>ROUND($U$124+$T$124,2)</f>
        <v>3598</v>
      </c>
      <c r="W124" s="24"/>
      <c r="X124" s="70"/>
    </row>
    <row r="125" spans="1:24" s="1" customFormat="1" ht="21.95" customHeight="1" outlineLevel="7" x14ac:dyDescent="0.2">
      <c r="A125" s="25"/>
      <c r="B125" s="26" t="s">
        <v>110</v>
      </c>
      <c r="C125" s="27" t="s">
        <v>103</v>
      </c>
      <c r="D125" s="27" t="s">
        <v>104</v>
      </c>
      <c r="E125" s="27"/>
      <c r="F125" s="27"/>
      <c r="G125" s="27"/>
      <c r="H125" s="28">
        <v>1.349</v>
      </c>
      <c r="I125" s="29"/>
      <c r="J125" s="29"/>
      <c r="K125" s="29"/>
      <c r="L125" s="29"/>
      <c r="M125" s="28">
        <v>1.349</v>
      </c>
      <c r="N125" s="28">
        <f>$H$125+$I$125+$J$125+$K$125+$L$125+$M$125</f>
        <v>2.698</v>
      </c>
      <c r="O125" s="30">
        <v>1.05</v>
      </c>
      <c r="P125" s="29">
        <f>ROUND($N$125*$O$125,3)</f>
        <v>2.8330000000000002</v>
      </c>
      <c r="Q125" s="62"/>
      <c r="R125" s="62"/>
      <c r="S125" s="29">
        <f>ROUND($R$125+$Q$125,2)</f>
        <v>0</v>
      </c>
      <c r="T125" s="29">
        <f>ROUND($N$125*$Q$125,2)</f>
        <v>0</v>
      </c>
      <c r="U125" s="29">
        <f>ROUND($P$125*$R$125,2)</f>
        <v>0</v>
      </c>
      <c r="V125" s="29">
        <f>ROUND($U$125+$T$125,2)</f>
        <v>0</v>
      </c>
      <c r="W125" s="31"/>
      <c r="X125" s="71"/>
    </row>
    <row r="126" spans="1:24" s="11" customFormat="1" ht="51.95" customHeight="1" outlineLevel="6" x14ac:dyDescent="0.15">
      <c r="A126" s="12">
        <v>18</v>
      </c>
      <c r="B126" s="13" t="s">
        <v>111</v>
      </c>
      <c r="C126" s="14" t="s">
        <v>60</v>
      </c>
      <c r="D126" s="14"/>
      <c r="E126" s="14"/>
      <c r="F126" s="14"/>
      <c r="G126" s="14"/>
      <c r="H126" s="15">
        <v>167.20099999999999</v>
      </c>
      <c r="I126" s="15">
        <v>149.31899999999999</v>
      </c>
      <c r="J126" s="15">
        <v>148.17699999999999</v>
      </c>
      <c r="K126" s="15">
        <v>148.17699999999999</v>
      </c>
      <c r="L126" s="15">
        <v>149.37299999999999</v>
      </c>
      <c r="M126" s="15">
        <v>167.20099999999999</v>
      </c>
      <c r="N126" s="15">
        <v>929.44799999999998</v>
      </c>
      <c r="O126" s="17"/>
      <c r="P126" s="17">
        <f>$P$127</f>
        <v>929.44799999999998</v>
      </c>
      <c r="Q126" s="59"/>
      <c r="R126" s="59"/>
      <c r="S126" s="17">
        <f>ROUND($V$126/$P$126,2)</f>
        <v>240</v>
      </c>
      <c r="T126" s="17">
        <f>ROUND($T$127+$T$128,2)</f>
        <v>223067.51999999999</v>
      </c>
      <c r="U126" s="17">
        <f>ROUND($U$127+$U$128,2)</f>
        <v>0</v>
      </c>
      <c r="V126" s="17">
        <f>ROUND($V$127+$V$128,2)</f>
        <v>223067.51999999999</v>
      </c>
      <c r="W126" s="18" t="s">
        <v>112</v>
      </c>
      <c r="X126" s="69"/>
    </row>
    <row r="127" spans="1:24" s="19" customFormat="1" ht="11.1" customHeight="1" outlineLevel="7" x14ac:dyDescent="0.2">
      <c r="A127" s="20"/>
      <c r="B127" s="21" t="s">
        <v>27</v>
      </c>
      <c r="C127" s="22" t="s">
        <v>60</v>
      </c>
      <c r="D127" s="22"/>
      <c r="E127" s="22"/>
      <c r="F127" s="22"/>
      <c r="G127" s="22"/>
      <c r="H127" s="23">
        <v>167.20099999999999</v>
      </c>
      <c r="I127" s="23">
        <v>149.31899999999999</v>
      </c>
      <c r="J127" s="23">
        <v>148.17699999999999</v>
      </c>
      <c r="K127" s="23">
        <v>148.17699999999999</v>
      </c>
      <c r="L127" s="23">
        <v>149.37299999999999</v>
      </c>
      <c r="M127" s="23">
        <v>167.20099999999999</v>
      </c>
      <c r="N127" s="23">
        <f>$H$127+$I$127+$J$127+$K$127+$L$127+$M$127</f>
        <v>929.44800000000009</v>
      </c>
      <c r="O127" s="23">
        <v>1</v>
      </c>
      <c r="P127" s="24">
        <f>ROUND($N$127*$O$127,3)</f>
        <v>929.44799999999998</v>
      </c>
      <c r="Q127" s="60">
        <v>240</v>
      </c>
      <c r="R127" s="61"/>
      <c r="S127" s="48">
        <f>ROUND($R$127+$Q$127,2)</f>
        <v>240</v>
      </c>
      <c r="T127" s="24">
        <f>ROUND($N$127*$Q$127,2)</f>
        <v>223067.51999999999</v>
      </c>
      <c r="U127" s="24">
        <f>ROUND($P$127*$R$127,2)</f>
        <v>0</v>
      </c>
      <c r="V127" s="24">
        <f>ROUND($U$127+$T$127,2)</f>
        <v>223067.51999999999</v>
      </c>
      <c r="W127" s="24"/>
      <c r="X127" s="70"/>
    </row>
    <row r="128" spans="1:24" s="1" customFormat="1" ht="21.95" customHeight="1" outlineLevel="7" x14ac:dyDescent="0.2">
      <c r="A128" s="25"/>
      <c r="B128" s="26" t="s">
        <v>113</v>
      </c>
      <c r="C128" s="27" t="s">
        <v>70</v>
      </c>
      <c r="D128" s="27" t="s">
        <v>114</v>
      </c>
      <c r="E128" s="27"/>
      <c r="F128" s="27"/>
      <c r="G128" s="27"/>
      <c r="H128" s="28">
        <v>167.20099999999999</v>
      </c>
      <c r="I128" s="28">
        <v>149.31899999999999</v>
      </c>
      <c r="J128" s="28">
        <v>148.17699999999999</v>
      </c>
      <c r="K128" s="28">
        <v>148.17699999999999</v>
      </c>
      <c r="L128" s="28">
        <v>149.37299999999999</v>
      </c>
      <c r="M128" s="28">
        <v>167.20099999999999</v>
      </c>
      <c r="N128" s="28">
        <f>$H$128+$I$128+$J$128+$K$128+$L$128+$M$128</f>
        <v>929.44800000000009</v>
      </c>
      <c r="O128" s="32">
        <v>2.8</v>
      </c>
      <c r="P128" s="29">
        <f>ROUND($N$128*$O$128,3)</f>
        <v>2602.4540000000002</v>
      </c>
      <c r="Q128" s="62"/>
      <c r="R128" s="62"/>
      <c r="S128" s="29">
        <f>ROUND($R$128+$Q$128,2)</f>
        <v>0</v>
      </c>
      <c r="T128" s="29">
        <f>ROUND($N$128*$Q$128,2)</f>
        <v>0</v>
      </c>
      <c r="U128" s="29">
        <f>ROUND($P$128*$R$128,2)</f>
        <v>0</v>
      </c>
      <c r="V128" s="29">
        <f>ROUND($U$128+$T$128,2)</f>
        <v>0</v>
      </c>
      <c r="W128" s="31" t="s">
        <v>115</v>
      </c>
      <c r="X128" s="71"/>
    </row>
    <row r="129" spans="1:24" s="4" customFormat="1" ht="12" customHeight="1" x14ac:dyDescent="0.2">
      <c r="A129" s="33"/>
      <c r="B129" s="34" t="s">
        <v>116</v>
      </c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64"/>
      <c r="R129" s="64"/>
      <c r="S129" s="35"/>
      <c r="T129" s="36"/>
      <c r="U129" s="36"/>
      <c r="V129" s="36">
        <f>ROUND($V$13,2)</f>
        <v>7520586.9800000004</v>
      </c>
      <c r="W129" s="36"/>
      <c r="X129" s="72"/>
    </row>
    <row r="130" spans="1:24" s="1" customFormat="1" ht="11.1" customHeight="1" x14ac:dyDescent="0.2">
      <c r="A130" s="37"/>
      <c r="B130" s="38" t="s">
        <v>117</v>
      </c>
      <c r="C130" s="39"/>
      <c r="D130" s="39"/>
      <c r="E130" s="39"/>
      <c r="F130" s="39"/>
      <c r="G130" s="39"/>
      <c r="H130" s="39"/>
      <c r="I130" s="39"/>
      <c r="J130" s="39"/>
      <c r="K130" s="39"/>
      <c r="L130" s="39"/>
      <c r="M130" s="39"/>
      <c r="N130" s="39"/>
      <c r="O130" s="39"/>
      <c r="P130" s="39"/>
      <c r="Q130" s="65"/>
      <c r="R130" s="65"/>
      <c r="S130" s="39"/>
      <c r="T130" s="39"/>
      <c r="V130" s="29"/>
      <c r="W130" s="29"/>
      <c r="X130" s="67"/>
    </row>
    <row r="131" spans="1:24" s="19" customFormat="1" ht="11.1" customHeight="1" x14ac:dyDescent="0.2">
      <c r="A131" s="40"/>
      <c r="B131" s="41" t="s">
        <v>118</v>
      </c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66"/>
      <c r="R131" s="66"/>
      <c r="S131" s="42"/>
      <c r="T131" s="42"/>
      <c r="U131" s="42"/>
      <c r="V131" s="43">
        <f>ROUND($U$13,2)</f>
        <v>0</v>
      </c>
      <c r="W131" s="44"/>
      <c r="X131" s="70"/>
    </row>
    <row r="132" spans="1:24" s="19" customFormat="1" ht="11.1" customHeight="1" x14ac:dyDescent="0.2">
      <c r="A132" s="40"/>
      <c r="B132" s="41" t="s">
        <v>119</v>
      </c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66"/>
      <c r="R132" s="66"/>
      <c r="S132" s="42"/>
      <c r="T132" s="42"/>
      <c r="U132" s="42"/>
      <c r="V132" s="45">
        <f>ROUND($T$13,2)</f>
        <v>7520586.9800000004</v>
      </c>
      <c r="W132" s="24"/>
      <c r="X132" s="70"/>
    </row>
    <row r="133" spans="1:24" s="19" customFormat="1" ht="11.1" customHeight="1" x14ac:dyDescent="0.2">
      <c r="A133" s="40"/>
      <c r="B133" s="41" t="s">
        <v>120</v>
      </c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66"/>
      <c r="R133" s="66"/>
      <c r="S133" s="42"/>
      <c r="T133" s="42"/>
      <c r="U133" s="42"/>
      <c r="V133" s="45">
        <f>ROUND(($V$129)*0.166666666666666,2)</f>
        <v>1253431.1599999999</v>
      </c>
      <c r="W133" s="24"/>
      <c r="X133" s="70"/>
    </row>
    <row r="134" spans="1:24" s="1" customFormat="1" ht="44.1" customHeight="1" x14ac:dyDescent="0.2">
      <c r="A134" s="39"/>
      <c r="B134" s="46" t="s">
        <v>121</v>
      </c>
      <c r="C134" s="39"/>
      <c r="D134" s="39"/>
      <c r="E134" s="39"/>
      <c r="F134" s="39"/>
      <c r="G134" s="39"/>
      <c r="H134" s="39"/>
      <c r="I134" s="39"/>
      <c r="J134" s="39"/>
      <c r="K134" s="39"/>
      <c r="L134" s="39"/>
      <c r="M134" s="39"/>
      <c r="N134" s="39"/>
      <c r="O134" s="39"/>
      <c r="P134" s="39"/>
      <c r="Q134" s="65"/>
      <c r="R134" s="65"/>
      <c r="S134" s="39"/>
      <c r="T134" s="42">
        <f>ROUND($T$135+$T$136+$T$137+$T$138+$T$139+$T$140+$T$141+$T$142+$T$143+$T$144+$T$145+$T$146,2)</f>
        <v>0</v>
      </c>
      <c r="U134" s="42">
        <f>ROUND($U$135+$U$136+$U$137+$U$138+$U$139+$U$140+$U$141+$U$142+$U$143+$U$144+$U$145+$U$146,2)</f>
        <v>0</v>
      </c>
      <c r="V134" s="42">
        <f>ROUND($V$135+$V$136+$V$137+$V$138+$V$139+$V$140+$V$141+$V$142+$V$143+$V$144+$V$145+$V$146,2)</f>
        <v>0</v>
      </c>
      <c r="W134" s="39"/>
      <c r="X134" s="65"/>
    </row>
    <row r="135" spans="1:24" s="1" customFormat="1" ht="11.1" customHeight="1" x14ac:dyDescent="0.2">
      <c r="A135" s="62"/>
      <c r="B135" s="62"/>
      <c r="C135" s="62"/>
      <c r="D135" s="65"/>
      <c r="E135" s="65"/>
      <c r="F135" s="65"/>
      <c r="G135" s="65"/>
      <c r="H135" s="62"/>
      <c r="I135" s="62"/>
      <c r="J135" s="62"/>
      <c r="K135" s="62"/>
      <c r="L135" s="62"/>
      <c r="M135" s="62"/>
      <c r="N135" s="67">
        <f>$F$135+$G$135+$H$135+$I$135+$J$135+$K$135+$L$135+$M$135</f>
        <v>0</v>
      </c>
      <c r="O135" s="68">
        <v>1</v>
      </c>
      <c r="P135" s="67">
        <f>ROUND($N$135*$O$135,3)</f>
        <v>0</v>
      </c>
      <c r="Q135" s="62"/>
      <c r="R135" s="62"/>
      <c r="S135" s="67">
        <f>ROUND($R$135+$Q$135,2)</f>
        <v>0</v>
      </c>
      <c r="T135" s="67">
        <f>ROUND($N$135*$Q$135,2)</f>
        <v>0</v>
      </c>
      <c r="U135" s="67">
        <f>ROUND($P$135*$R$135,2)</f>
        <v>0</v>
      </c>
      <c r="V135" s="67">
        <f>ROUND($U$135+$T$135,2)</f>
        <v>0</v>
      </c>
      <c r="W135" s="65"/>
      <c r="X135" s="62"/>
    </row>
    <row r="136" spans="1:24" s="1" customFormat="1" ht="11.1" customHeight="1" x14ac:dyDescent="0.2">
      <c r="A136" s="62"/>
      <c r="B136" s="62"/>
      <c r="C136" s="62"/>
      <c r="D136" s="65"/>
      <c r="E136" s="65"/>
      <c r="F136" s="65"/>
      <c r="G136" s="65"/>
      <c r="H136" s="62"/>
      <c r="I136" s="62"/>
      <c r="J136" s="62"/>
      <c r="K136" s="62"/>
      <c r="L136" s="62"/>
      <c r="M136" s="62"/>
      <c r="N136" s="67">
        <f>$F$136+$G$136+$H$136+$I$136+$J$136+$K$136+$L$136+$M$136</f>
        <v>0</v>
      </c>
      <c r="O136" s="68">
        <v>1</v>
      </c>
      <c r="P136" s="67">
        <f>ROUND($N$136*$O$136,3)</f>
        <v>0</v>
      </c>
      <c r="Q136" s="62"/>
      <c r="R136" s="62"/>
      <c r="S136" s="67">
        <f>ROUND($R$136+$Q$136,2)</f>
        <v>0</v>
      </c>
      <c r="T136" s="67">
        <f>ROUND($N$136*$Q$136,2)</f>
        <v>0</v>
      </c>
      <c r="U136" s="67">
        <f>ROUND($P$136*$R$136,2)</f>
        <v>0</v>
      </c>
      <c r="V136" s="67">
        <f>ROUND($U$136+$T$136,2)</f>
        <v>0</v>
      </c>
      <c r="W136" s="65"/>
      <c r="X136" s="62"/>
    </row>
    <row r="137" spans="1:24" s="1" customFormat="1" ht="11.1" customHeight="1" x14ac:dyDescent="0.2">
      <c r="A137" s="62"/>
      <c r="B137" s="62"/>
      <c r="C137" s="62"/>
      <c r="D137" s="65"/>
      <c r="E137" s="65"/>
      <c r="F137" s="65"/>
      <c r="G137" s="65"/>
      <c r="H137" s="62"/>
      <c r="I137" s="62"/>
      <c r="J137" s="62"/>
      <c r="K137" s="62"/>
      <c r="L137" s="62"/>
      <c r="M137" s="62"/>
      <c r="N137" s="67">
        <f>$F$137+$G$137+$H$137+$I$137+$J$137+$K$137+$L$137+$M$137</f>
        <v>0</v>
      </c>
      <c r="O137" s="68">
        <v>1</v>
      </c>
      <c r="P137" s="67">
        <f>ROUND($N$137*$O$137,3)</f>
        <v>0</v>
      </c>
      <c r="Q137" s="62"/>
      <c r="R137" s="62"/>
      <c r="S137" s="67">
        <f>ROUND($R$137+$Q$137,2)</f>
        <v>0</v>
      </c>
      <c r="T137" s="67">
        <f>ROUND($N$137*$Q$137,2)</f>
        <v>0</v>
      </c>
      <c r="U137" s="67">
        <f>ROUND($P$137*$R$137,2)</f>
        <v>0</v>
      </c>
      <c r="V137" s="67">
        <f>ROUND($U$137+$T$137,2)</f>
        <v>0</v>
      </c>
      <c r="W137" s="65"/>
      <c r="X137" s="62"/>
    </row>
    <row r="138" spans="1:24" s="1" customFormat="1" ht="11.1" customHeight="1" x14ac:dyDescent="0.2">
      <c r="A138" s="62"/>
      <c r="B138" s="62"/>
      <c r="C138" s="62"/>
      <c r="D138" s="65"/>
      <c r="E138" s="65"/>
      <c r="F138" s="65"/>
      <c r="G138" s="65"/>
      <c r="H138" s="62"/>
      <c r="I138" s="62"/>
      <c r="J138" s="62"/>
      <c r="K138" s="62"/>
      <c r="L138" s="62"/>
      <c r="M138" s="62"/>
      <c r="N138" s="67">
        <f>$F$138+$G$138+$H$138+$I$138+$J$138+$K$138+$L$138+$M$138</f>
        <v>0</v>
      </c>
      <c r="O138" s="68">
        <v>1</v>
      </c>
      <c r="P138" s="67">
        <f>ROUND($N$138*$O$138,3)</f>
        <v>0</v>
      </c>
      <c r="Q138" s="62"/>
      <c r="R138" s="62"/>
      <c r="S138" s="67">
        <f>ROUND($R$138+$Q$138,2)</f>
        <v>0</v>
      </c>
      <c r="T138" s="67">
        <f>ROUND($N$138*$Q$138,2)</f>
        <v>0</v>
      </c>
      <c r="U138" s="67">
        <f>ROUND($P$138*$R$138,2)</f>
        <v>0</v>
      </c>
      <c r="V138" s="67">
        <f>ROUND($U$138+$T$138,2)</f>
        <v>0</v>
      </c>
      <c r="W138" s="65"/>
      <c r="X138" s="62"/>
    </row>
    <row r="139" spans="1:24" s="1" customFormat="1" ht="11.1" customHeight="1" x14ac:dyDescent="0.2">
      <c r="A139" s="62"/>
      <c r="B139" s="62"/>
      <c r="C139" s="62"/>
      <c r="D139" s="65"/>
      <c r="E139" s="65"/>
      <c r="F139" s="65"/>
      <c r="G139" s="65"/>
      <c r="H139" s="62"/>
      <c r="I139" s="62"/>
      <c r="J139" s="62"/>
      <c r="K139" s="62"/>
      <c r="L139" s="62"/>
      <c r="M139" s="62"/>
      <c r="N139" s="67">
        <f>$F$139+$G$139+$H$139+$I$139+$J$139+$K$139+$L$139+$M$139</f>
        <v>0</v>
      </c>
      <c r="O139" s="68">
        <v>1</v>
      </c>
      <c r="P139" s="67">
        <f>ROUND($N$139*$O$139,3)</f>
        <v>0</v>
      </c>
      <c r="Q139" s="62"/>
      <c r="R139" s="62"/>
      <c r="S139" s="67">
        <f>ROUND($R$139+$Q$139,2)</f>
        <v>0</v>
      </c>
      <c r="T139" s="67">
        <f>ROUND($N$139*$Q$139,2)</f>
        <v>0</v>
      </c>
      <c r="U139" s="67">
        <f>ROUND($P$139*$R$139,2)</f>
        <v>0</v>
      </c>
      <c r="V139" s="67">
        <f>ROUND($U$139+$T$139,2)</f>
        <v>0</v>
      </c>
      <c r="W139" s="65"/>
      <c r="X139" s="62"/>
    </row>
    <row r="140" spans="1:24" s="1" customFormat="1" ht="11.1" customHeight="1" x14ac:dyDescent="0.2">
      <c r="A140" s="62"/>
      <c r="B140" s="62"/>
      <c r="C140" s="62"/>
      <c r="D140" s="65"/>
      <c r="E140" s="65"/>
      <c r="F140" s="65"/>
      <c r="G140" s="65"/>
      <c r="H140" s="62"/>
      <c r="I140" s="62"/>
      <c r="J140" s="62"/>
      <c r="K140" s="62"/>
      <c r="L140" s="62"/>
      <c r="M140" s="62"/>
      <c r="N140" s="67">
        <f>$F$140+$G$140+$H$140+$I$140+$J$140+$K$140+$L$140+$M$140</f>
        <v>0</v>
      </c>
      <c r="O140" s="68">
        <v>1</v>
      </c>
      <c r="P140" s="67">
        <f>ROUND($N$140*$O$140,3)</f>
        <v>0</v>
      </c>
      <c r="Q140" s="62"/>
      <c r="R140" s="62"/>
      <c r="S140" s="67">
        <f>ROUND($R$140+$Q$140,2)</f>
        <v>0</v>
      </c>
      <c r="T140" s="67">
        <f>ROUND($N$140*$Q$140,2)</f>
        <v>0</v>
      </c>
      <c r="U140" s="67">
        <f>ROUND($P$140*$R$140,2)</f>
        <v>0</v>
      </c>
      <c r="V140" s="67">
        <f>ROUND($U$140+$T$140,2)</f>
        <v>0</v>
      </c>
      <c r="W140" s="65"/>
      <c r="X140" s="62"/>
    </row>
    <row r="141" spans="1:24" s="1" customFormat="1" ht="11.1" customHeight="1" x14ac:dyDescent="0.2">
      <c r="A141" s="62"/>
      <c r="B141" s="62"/>
      <c r="C141" s="62"/>
      <c r="D141" s="65"/>
      <c r="E141" s="65"/>
      <c r="F141" s="65"/>
      <c r="G141" s="65"/>
      <c r="H141" s="62"/>
      <c r="I141" s="62"/>
      <c r="J141" s="62"/>
      <c r="K141" s="62"/>
      <c r="L141" s="62"/>
      <c r="M141" s="62"/>
      <c r="N141" s="67">
        <f>$F$141+$G$141+$H$141+$I$141+$J$141+$K$141+$L$141+$M$141</f>
        <v>0</v>
      </c>
      <c r="O141" s="68">
        <v>1</v>
      </c>
      <c r="P141" s="67">
        <f>ROUND($N$141*$O$141,3)</f>
        <v>0</v>
      </c>
      <c r="Q141" s="62"/>
      <c r="R141" s="62"/>
      <c r="S141" s="67">
        <f>ROUND($R$141+$Q$141,2)</f>
        <v>0</v>
      </c>
      <c r="T141" s="67">
        <f>ROUND($N$141*$Q$141,2)</f>
        <v>0</v>
      </c>
      <c r="U141" s="67">
        <f>ROUND($P$141*$R$141,2)</f>
        <v>0</v>
      </c>
      <c r="V141" s="67">
        <f>ROUND($U$141+$T$141,2)</f>
        <v>0</v>
      </c>
      <c r="W141" s="65"/>
      <c r="X141" s="62"/>
    </row>
    <row r="142" spans="1:24" s="1" customFormat="1" ht="11.1" customHeight="1" x14ac:dyDescent="0.2">
      <c r="A142" s="62"/>
      <c r="B142" s="62"/>
      <c r="C142" s="62"/>
      <c r="D142" s="65"/>
      <c r="E142" s="65"/>
      <c r="F142" s="65"/>
      <c r="G142" s="65"/>
      <c r="H142" s="62"/>
      <c r="I142" s="62"/>
      <c r="J142" s="62"/>
      <c r="K142" s="62"/>
      <c r="L142" s="62"/>
      <c r="M142" s="62"/>
      <c r="N142" s="67">
        <f>$F$142+$G$142+$H$142+$I$142+$J$142+$K$142+$L$142+$M$142</f>
        <v>0</v>
      </c>
      <c r="O142" s="68">
        <v>1</v>
      </c>
      <c r="P142" s="67">
        <f>ROUND($N$142*$O$142,3)</f>
        <v>0</v>
      </c>
      <c r="Q142" s="62"/>
      <c r="R142" s="62"/>
      <c r="S142" s="67">
        <f>ROUND($R$142+$Q$142,2)</f>
        <v>0</v>
      </c>
      <c r="T142" s="67">
        <f>ROUND($N$142*$Q$142,2)</f>
        <v>0</v>
      </c>
      <c r="U142" s="67">
        <f>ROUND($P$142*$R$142,2)</f>
        <v>0</v>
      </c>
      <c r="V142" s="67">
        <f>ROUND($U$142+$T$142,2)</f>
        <v>0</v>
      </c>
      <c r="W142" s="65"/>
      <c r="X142" s="62"/>
    </row>
    <row r="143" spans="1:24" s="1" customFormat="1" ht="11.1" customHeight="1" x14ac:dyDescent="0.2">
      <c r="A143" s="62"/>
      <c r="B143" s="62"/>
      <c r="C143" s="62"/>
      <c r="D143" s="65"/>
      <c r="E143" s="65"/>
      <c r="F143" s="65"/>
      <c r="G143" s="65"/>
      <c r="H143" s="62"/>
      <c r="I143" s="62"/>
      <c r="J143" s="62"/>
      <c r="K143" s="62"/>
      <c r="L143" s="62"/>
      <c r="M143" s="62"/>
      <c r="N143" s="67">
        <f>$F$143+$G$143+$H$143+$I$143+$J$143+$K$143+$L$143+$M$143</f>
        <v>0</v>
      </c>
      <c r="O143" s="68">
        <v>1</v>
      </c>
      <c r="P143" s="67">
        <f>ROUND($N$143*$O$143,3)</f>
        <v>0</v>
      </c>
      <c r="Q143" s="62"/>
      <c r="R143" s="62"/>
      <c r="S143" s="67">
        <f>ROUND($R$143+$Q$143,2)</f>
        <v>0</v>
      </c>
      <c r="T143" s="67">
        <f>ROUND($N$143*$Q$143,2)</f>
        <v>0</v>
      </c>
      <c r="U143" s="67">
        <f>ROUND($P$143*$R$143,2)</f>
        <v>0</v>
      </c>
      <c r="V143" s="67">
        <f>ROUND($U$143+$T$143,2)</f>
        <v>0</v>
      </c>
      <c r="W143" s="65"/>
      <c r="X143" s="62"/>
    </row>
    <row r="144" spans="1:24" s="1" customFormat="1" ht="11.1" customHeight="1" x14ac:dyDescent="0.2">
      <c r="A144" s="62"/>
      <c r="B144" s="62"/>
      <c r="C144" s="62"/>
      <c r="D144" s="65"/>
      <c r="E144" s="65"/>
      <c r="F144" s="65"/>
      <c r="G144" s="65"/>
      <c r="H144" s="62"/>
      <c r="I144" s="62"/>
      <c r="J144" s="62"/>
      <c r="K144" s="62"/>
      <c r="L144" s="62"/>
      <c r="M144" s="62"/>
      <c r="N144" s="67">
        <f>$F$144+$G$144+$H$144+$I$144+$J$144+$K$144+$L$144+$M$144</f>
        <v>0</v>
      </c>
      <c r="O144" s="68">
        <v>1</v>
      </c>
      <c r="P144" s="67">
        <f>ROUND($N$144*$O$144,3)</f>
        <v>0</v>
      </c>
      <c r="Q144" s="62"/>
      <c r="R144" s="62"/>
      <c r="S144" s="67">
        <f>ROUND($R$144+$Q$144,2)</f>
        <v>0</v>
      </c>
      <c r="T144" s="67">
        <f>ROUND($N$144*$Q$144,2)</f>
        <v>0</v>
      </c>
      <c r="U144" s="67">
        <f>ROUND($P$144*$R$144,2)</f>
        <v>0</v>
      </c>
      <c r="V144" s="67">
        <f>ROUND($U$144+$T$144,2)</f>
        <v>0</v>
      </c>
      <c r="W144" s="65"/>
      <c r="X144" s="62"/>
    </row>
    <row r="145" spans="1:24" s="1" customFormat="1" ht="11.1" customHeight="1" x14ac:dyDescent="0.2">
      <c r="A145" s="62"/>
      <c r="B145" s="62"/>
      <c r="C145" s="62"/>
      <c r="D145" s="65"/>
      <c r="E145" s="65"/>
      <c r="F145" s="65"/>
      <c r="G145" s="65"/>
      <c r="H145" s="62"/>
      <c r="I145" s="62"/>
      <c r="J145" s="62"/>
      <c r="K145" s="62"/>
      <c r="L145" s="62"/>
      <c r="M145" s="62"/>
      <c r="N145" s="67">
        <f>$F$145+$G$145+$H$145+$I$145+$J$145+$K$145+$L$145+$M$145</f>
        <v>0</v>
      </c>
      <c r="O145" s="68">
        <v>1</v>
      </c>
      <c r="P145" s="67">
        <f>ROUND($N$145*$O$145,3)</f>
        <v>0</v>
      </c>
      <c r="Q145" s="62"/>
      <c r="R145" s="62"/>
      <c r="S145" s="67">
        <f>ROUND($R$145+$Q$145,2)</f>
        <v>0</v>
      </c>
      <c r="T145" s="67">
        <f>ROUND($N$145*$Q$145,2)</f>
        <v>0</v>
      </c>
      <c r="U145" s="67">
        <f>ROUND($P$145*$R$145,2)</f>
        <v>0</v>
      </c>
      <c r="V145" s="67">
        <f>ROUND($U$145+$T$145,2)</f>
        <v>0</v>
      </c>
      <c r="W145" s="65"/>
      <c r="X145" s="62"/>
    </row>
    <row r="146" spans="1:24" s="1" customFormat="1" ht="11.1" customHeight="1" x14ac:dyDescent="0.2">
      <c r="A146" s="62"/>
      <c r="B146" s="62"/>
      <c r="C146" s="62"/>
      <c r="D146" s="65"/>
      <c r="E146" s="65"/>
      <c r="F146" s="65"/>
      <c r="G146" s="65"/>
      <c r="H146" s="62"/>
      <c r="I146" s="62"/>
      <c r="J146" s="62"/>
      <c r="K146" s="62"/>
      <c r="L146" s="62"/>
      <c r="M146" s="62"/>
      <c r="N146" s="67">
        <f>$F$146+$G$146+$H$146+$I$146+$J$146+$K$146+$L$146+$M$146</f>
        <v>0</v>
      </c>
      <c r="O146" s="68">
        <v>1</v>
      </c>
      <c r="P146" s="67">
        <f>ROUND($N$146*$O$146,3)</f>
        <v>0</v>
      </c>
      <c r="Q146" s="62"/>
      <c r="R146" s="62"/>
      <c r="S146" s="67">
        <f>ROUND($R$146+$Q$146,2)</f>
        <v>0</v>
      </c>
      <c r="T146" s="67">
        <f>ROUND($N$146*$Q$146,2)</f>
        <v>0</v>
      </c>
      <c r="U146" s="67">
        <f>ROUND($P$146*$R$146,2)</f>
        <v>0</v>
      </c>
      <c r="V146" s="67">
        <f>ROUND($U$146+$T$146,2)</f>
        <v>0</v>
      </c>
      <c r="W146" s="65"/>
      <c r="X146" s="62"/>
    </row>
    <row r="147" spans="1:24" s="1" customFormat="1" ht="11.1" customHeight="1" x14ac:dyDescent="0.2"/>
    <row r="148" spans="1:24" s="1" customFormat="1" ht="11.1" customHeight="1" x14ac:dyDescent="0.2">
      <c r="A148" s="19" t="s">
        <v>122</v>
      </c>
    </row>
    <row r="149" spans="1:24" s="1" customFormat="1" ht="11.1" customHeight="1" x14ac:dyDescent="0.2"/>
    <row r="150" spans="1:24" s="1" customFormat="1" ht="11.1" customHeight="1" x14ac:dyDescent="0.2">
      <c r="A150" s="47"/>
      <c r="B150" s="1" t="s">
        <v>123</v>
      </c>
    </row>
    <row r="151" spans="1:24" s="1" customFormat="1" ht="11.1" customHeight="1" x14ac:dyDescent="0.2">
      <c r="A151" s="1" t="s">
        <v>124</v>
      </c>
    </row>
  </sheetData>
  <sheetProtection algorithmName="SHA-512" hashValue="E6Kk59bFSScoNyUoYmhxnUF3faUPfAKs8HpiSFJrmJMZacdp2442JlKjZ9zTgKVcON9vqmSx07idtlFAEUE3sw==" saltValue="CrCyAyw2g1FYClL21en/eQ==" spinCount="100000" sheet="1" objects="1" scenarios="1" selectLockedCells="1"/>
  <mergeCells count="19"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  <mergeCell ref="T10:U10"/>
    <mergeCell ref="V10:V11"/>
    <mergeCell ref="W10:W11"/>
    <mergeCell ref="X10:X11"/>
    <mergeCell ref="H10:M10"/>
    <mergeCell ref="N10:N11"/>
    <mergeCell ref="O10:O11"/>
    <mergeCell ref="P10:P11"/>
    <mergeCell ref="Q10:S10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Друзякина Алёна Айдаровна</cp:lastModifiedBy>
  <dcterms:modified xsi:type="dcterms:W3CDTF">2025-08-13T06:27:06Z</dcterms:modified>
</cp:coreProperties>
</file>