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1\Черновая отделка\претенденту Черновая отедкла ГП-1 Таежный\"/>
    </mc:Choice>
  </mc:AlternateContent>
  <xr:revisionPtr revIDLastSave="0" documentId="13_ncr:1_{73920F36-FA88-43D8-91EB-78D6B087FDA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DSheet" sheetId="1" r:id="rId1"/>
  </sheets>
  <calcPr calcId="191029" refMode="R1C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18" i="1" l="1"/>
  <c r="M118" i="1"/>
  <c r="S118" i="1" s="1"/>
  <c r="T117" i="1"/>
  <c r="U117" i="1" s="1"/>
  <c r="S117" i="1"/>
  <c r="R117" i="1"/>
  <c r="O117" i="1"/>
  <c r="M117" i="1"/>
  <c r="R116" i="1"/>
  <c r="M116" i="1"/>
  <c r="O116" i="1" s="1"/>
  <c r="T116" i="1" s="1"/>
  <c r="T115" i="1"/>
  <c r="U115" i="1" s="1"/>
  <c r="S115" i="1"/>
  <c r="R115" i="1"/>
  <c r="O115" i="1"/>
  <c r="M115" i="1"/>
  <c r="R114" i="1"/>
  <c r="M114" i="1"/>
  <c r="O114" i="1" s="1"/>
  <c r="T114" i="1" s="1"/>
  <c r="T113" i="1"/>
  <c r="U113" i="1" s="1"/>
  <c r="S113" i="1"/>
  <c r="R113" i="1"/>
  <c r="O113" i="1"/>
  <c r="M113" i="1"/>
  <c r="R112" i="1"/>
  <c r="M112" i="1"/>
  <c r="S112" i="1" s="1"/>
  <c r="T111" i="1"/>
  <c r="U111" i="1" s="1"/>
  <c r="S111" i="1"/>
  <c r="R111" i="1"/>
  <c r="O111" i="1"/>
  <c r="M111" i="1"/>
  <c r="R110" i="1"/>
  <c r="M110" i="1"/>
  <c r="S110" i="1" s="1"/>
  <c r="T109" i="1"/>
  <c r="U109" i="1" s="1"/>
  <c r="S109" i="1"/>
  <c r="R109" i="1"/>
  <c r="O109" i="1"/>
  <c r="M109" i="1"/>
  <c r="R108" i="1"/>
  <c r="M108" i="1"/>
  <c r="S108" i="1" s="1"/>
  <c r="T107" i="1"/>
  <c r="U107" i="1" s="1"/>
  <c r="S107" i="1"/>
  <c r="R107" i="1"/>
  <c r="O107" i="1"/>
  <c r="M107" i="1"/>
  <c r="S100" i="1"/>
  <c r="R100" i="1"/>
  <c r="M100" i="1"/>
  <c r="O100" i="1" s="1"/>
  <c r="T100" i="1" s="1"/>
  <c r="S99" i="1"/>
  <c r="R99" i="1"/>
  <c r="O99" i="1"/>
  <c r="T99" i="1" s="1"/>
  <c r="U99" i="1" s="1"/>
  <c r="M99" i="1"/>
  <c r="S98" i="1"/>
  <c r="S97" i="1" s="1"/>
  <c r="R98" i="1"/>
  <c r="M98" i="1"/>
  <c r="O98" i="1" s="1"/>
  <c r="T96" i="1"/>
  <c r="U96" i="1" s="1"/>
  <c r="S96" i="1"/>
  <c r="R96" i="1"/>
  <c r="O96" i="1"/>
  <c r="M96" i="1"/>
  <c r="R95" i="1"/>
  <c r="M95" i="1"/>
  <c r="S95" i="1" s="1"/>
  <c r="T94" i="1"/>
  <c r="U94" i="1" s="1"/>
  <c r="S94" i="1"/>
  <c r="R94" i="1"/>
  <c r="O94" i="1"/>
  <c r="M94" i="1"/>
  <c r="O93" i="1"/>
  <c r="S92" i="1"/>
  <c r="R92" i="1"/>
  <c r="O92" i="1"/>
  <c r="T92" i="1" s="1"/>
  <c r="U92" i="1" s="1"/>
  <c r="M92" i="1"/>
  <c r="R91" i="1"/>
  <c r="M91" i="1"/>
  <c r="S91" i="1" s="1"/>
  <c r="S90" i="1"/>
  <c r="R90" i="1"/>
  <c r="O90" i="1"/>
  <c r="T90" i="1" s="1"/>
  <c r="U90" i="1" s="1"/>
  <c r="M90" i="1"/>
  <c r="R89" i="1"/>
  <c r="M89" i="1"/>
  <c r="O89" i="1" s="1"/>
  <c r="R87" i="1"/>
  <c r="O87" i="1"/>
  <c r="T87" i="1" s="1"/>
  <c r="M87" i="1"/>
  <c r="S87" i="1" s="1"/>
  <c r="R86" i="1"/>
  <c r="M86" i="1"/>
  <c r="S86" i="1" s="1"/>
  <c r="R85" i="1"/>
  <c r="O85" i="1"/>
  <c r="T85" i="1" s="1"/>
  <c r="M85" i="1"/>
  <c r="S85" i="1" s="1"/>
  <c r="R84" i="1"/>
  <c r="M84" i="1"/>
  <c r="S84" i="1" s="1"/>
  <c r="S82" i="1"/>
  <c r="R82" i="1"/>
  <c r="O82" i="1"/>
  <c r="T82" i="1" s="1"/>
  <c r="M82" i="1"/>
  <c r="R81" i="1"/>
  <c r="M81" i="1"/>
  <c r="S81" i="1" s="1"/>
  <c r="S80" i="1"/>
  <c r="R80" i="1"/>
  <c r="O80" i="1"/>
  <c r="O79" i="1" s="1"/>
  <c r="M80" i="1"/>
  <c r="R78" i="1"/>
  <c r="M78" i="1"/>
  <c r="S78" i="1" s="1"/>
  <c r="R77" i="1"/>
  <c r="M77" i="1"/>
  <c r="O77" i="1" s="1"/>
  <c r="S75" i="1"/>
  <c r="R75" i="1"/>
  <c r="M75" i="1"/>
  <c r="O75" i="1" s="1"/>
  <c r="T75" i="1" s="1"/>
  <c r="U75" i="1" s="1"/>
  <c r="R74" i="1"/>
  <c r="O74" i="1"/>
  <c r="T74" i="1" s="1"/>
  <c r="M74" i="1"/>
  <c r="S74" i="1" s="1"/>
  <c r="S73" i="1"/>
  <c r="S72" i="1" s="1"/>
  <c r="R73" i="1"/>
  <c r="M73" i="1"/>
  <c r="O73" i="1" s="1"/>
  <c r="T71" i="1"/>
  <c r="S71" i="1"/>
  <c r="R71" i="1"/>
  <c r="O71" i="1"/>
  <c r="M71" i="1"/>
  <c r="R70" i="1"/>
  <c r="M70" i="1"/>
  <c r="O70" i="1" s="1"/>
  <c r="R68" i="1"/>
  <c r="M68" i="1"/>
  <c r="O68" i="1" s="1"/>
  <c r="T68" i="1" s="1"/>
  <c r="S67" i="1"/>
  <c r="R67" i="1"/>
  <c r="O67" i="1"/>
  <c r="T67" i="1" s="1"/>
  <c r="U67" i="1" s="1"/>
  <c r="M67" i="1"/>
  <c r="R66" i="1"/>
  <c r="M66" i="1"/>
  <c r="S66" i="1" s="1"/>
  <c r="R64" i="1"/>
  <c r="O64" i="1"/>
  <c r="T64" i="1" s="1"/>
  <c r="M64" i="1"/>
  <c r="S64" i="1" s="1"/>
  <c r="R63" i="1"/>
  <c r="M63" i="1"/>
  <c r="S63" i="1" s="1"/>
  <c r="T60" i="1"/>
  <c r="S60" i="1"/>
  <c r="R60" i="1"/>
  <c r="O60" i="1"/>
  <c r="M60" i="1"/>
  <c r="R59" i="1"/>
  <c r="M59" i="1"/>
  <c r="S59" i="1" s="1"/>
  <c r="T58" i="1"/>
  <c r="S58" i="1"/>
  <c r="R58" i="1"/>
  <c r="O58" i="1"/>
  <c r="M58" i="1"/>
  <c r="O57" i="1"/>
  <c r="S56" i="1"/>
  <c r="R56" i="1"/>
  <c r="O56" i="1"/>
  <c r="T56" i="1" s="1"/>
  <c r="U56" i="1" s="1"/>
  <c r="M56" i="1"/>
  <c r="R55" i="1"/>
  <c r="M55" i="1"/>
  <c r="S55" i="1" s="1"/>
  <c r="S54" i="1"/>
  <c r="R54" i="1"/>
  <c r="O54" i="1"/>
  <c r="O53" i="1" s="1"/>
  <c r="M54" i="1"/>
  <c r="R52" i="1"/>
  <c r="M52" i="1"/>
  <c r="S52" i="1" s="1"/>
  <c r="R51" i="1"/>
  <c r="O51" i="1"/>
  <c r="O50" i="1" s="1"/>
  <c r="M51" i="1"/>
  <c r="S51" i="1" s="1"/>
  <c r="R49" i="1"/>
  <c r="M49" i="1"/>
  <c r="O49" i="1" s="1"/>
  <c r="T49" i="1" s="1"/>
  <c r="S48" i="1"/>
  <c r="R48" i="1"/>
  <c r="O48" i="1"/>
  <c r="T48" i="1" s="1"/>
  <c r="M48" i="1"/>
  <c r="R46" i="1"/>
  <c r="M46" i="1"/>
  <c r="S46" i="1" s="1"/>
  <c r="R45" i="1"/>
  <c r="M45" i="1"/>
  <c r="O45" i="1" s="1"/>
  <c r="S43" i="1"/>
  <c r="R43" i="1"/>
  <c r="M43" i="1"/>
  <c r="O43" i="1" s="1"/>
  <c r="T43" i="1" s="1"/>
  <c r="R42" i="1"/>
  <c r="O42" i="1"/>
  <c r="T42" i="1" s="1"/>
  <c r="M42" i="1"/>
  <c r="S42" i="1" s="1"/>
  <c r="R40" i="1"/>
  <c r="M40" i="1"/>
  <c r="S40" i="1" s="1"/>
  <c r="T39" i="1"/>
  <c r="S39" i="1"/>
  <c r="R39" i="1"/>
  <c r="O39" i="1"/>
  <c r="M39" i="1"/>
  <c r="O38" i="1"/>
  <c r="S37" i="1"/>
  <c r="R37" i="1"/>
  <c r="O37" i="1"/>
  <c r="T37" i="1" s="1"/>
  <c r="U37" i="1" s="1"/>
  <c r="M37" i="1"/>
  <c r="R36" i="1"/>
  <c r="M36" i="1"/>
  <c r="O36" i="1" s="1"/>
  <c r="T36" i="1" s="1"/>
  <c r="S35" i="1"/>
  <c r="R35" i="1"/>
  <c r="O35" i="1"/>
  <c r="O34" i="1" s="1"/>
  <c r="M35" i="1"/>
  <c r="R31" i="1"/>
  <c r="O31" i="1"/>
  <c r="T31" i="1" s="1"/>
  <c r="U31" i="1" s="1"/>
  <c r="M31" i="1"/>
  <c r="S31" i="1" s="1"/>
  <c r="R30" i="1"/>
  <c r="M30" i="1"/>
  <c r="S30" i="1" s="1"/>
  <c r="S29" i="1" s="1"/>
  <c r="S28" i="1"/>
  <c r="R28" i="1"/>
  <c r="O28" i="1"/>
  <c r="T28" i="1" s="1"/>
  <c r="U28" i="1" s="1"/>
  <c r="M28" i="1"/>
  <c r="R27" i="1"/>
  <c r="M27" i="1"/>
  <c r="S27" i="1" s="1"/>
  <c r="S26" i="1" s="1"/>
  <c r="R25" i="1"/>
  <c r="M25" i="1"/>
  <c r="O25" i="1" s="1"/>
  <c r="T25" i="1" s="1"/>
  <c r="R24" i="1"/>
  <c r="M24" i="1"/>
  <c r="S24" i="1" s="1"/>
  <c r="R23" i="1"/>
  <c r="M23" i="1"/>
  <c r="O23" i="1" s="1"/>
  <c r="S21" i="1"/>
  <c r="R21" i="1"/>
  <c r="M21" i="1"/>
  <c r="O21" i="1" s="1"/>
  <c r="T21" i="1" s="1"/>
  <c r="U21" i="1" s="1"/>
  <c r="R20" i="1"/>
  <c r="O20" i="1"/>
  <c r="T20" i="1" s="1"/>
  <c r="M20" i="1"/>
  <c r="S20" i="1" s="1"/>
  <c r="R19" i="1"/>
  <c r="M19" i="1"/>
  <c r="O19" i="1" s="1"/>
  <c r="T19" i="1" s="1"/>
  <c r="R18" i="1"/>
  <c r="O18" i="1"/>
  <c r="T18" i="1" s="1"/>
  <c r="M18" i="1"/>
  <c r="S18" i="1" s="1"/>
  <c r="S19" i="1" l="1"/>
  <c r="S17" i="1" s="1"/>
  <c r="U100" i="1"/>
  <c r="U60" i="1"/>
  <c r="S93" i="1"/>
  <c r="S38" i="1"/>
  <c r="U85" i="1"/>
  <c r="S41" i="1"/>
  <c r="S53" i="1"/>
  <c r="U58" i="1"/>
  <c r="U57" i="1" s="1"/>
  <c r="R57" i="1" s="1"/>
  <c r="U82" i="1"/>
  <c r="S57" i="1"/>
  <c r="U43" i="1"/>
  <c r="U71" i="1"/>
  <c r="U20" i="1"/>
  <c r="S62" i="1"/>
  <c r="U74" i="1"/>
  <c r="S79" i="1"/>
  <c r="U48" i="1"/>
  <c r="T47" i="1"/>
  <c r="U64" i="1"/>
  <c r="U87" i="1"/>
  <c r="O22" i="1"/>
  <c r="T23" i="1"/>
  <c r="O76" i="1"/>
  <c r="T77" i="1"/>
  <c r="T89" i="1"/>
  <c r="O88" i="1"/>
  <c r="O44" i="1"/>
  <c r="T45" i="1"/>
  <c r="T70" i="1"/>
  <c r="O69" i="1"/>
  <c r="T41" i="1"/>
  <c r="U42" i="1"/>
  <c r="T17" i="1"/>
  <c r="U18" i="1"/>
  <c r="U49" i="1"/>
  <c r="O97" i="1"/>
  <c r="T98" i="1"/>
  <c r="S83" i="1"/>
  <c r="S50" i="1"/>
  <c r="O72" i="1"/>
  <c r="T73" i="1"/>
  <c r="S114" i="1"/>
  <c r="U114" i="1" s="1"/>
  <c r="O27" i="1"/>
  <c r="S36" i="1"/>
  <c r="S34" i="1" s="1"/>
  <c r="O47" i="1"/>
  <c r="S68" i="1"/>
  <c r="S61" i="1" s="1"/>
  <c r="O81" i="1"/>
  <c r="T81" i="1" s="1"/>
  <c r="U81" i="1" s="1"/>
  <c r="S89" i="1"/>
  <c r="S88" i="1" s="1"/>
  <c r="O17" i="1"/>
  <c r="O41" i="1"/>
  <c r="S49" i="1"/>
  <c r="S47" i="1" s="1"/>
  <c r="T51" i="1"/>
  <c r="S70" i="1"/>
  <c r="S69" i="1" s="1"/>
  <c r="S116" i="1"/>
  <c r="U116" i="1" s="1"/>
  <c r="S23" i="1"/>
  <c r="S25" i="1"/>
  <c r="U25" i="1" s="1"/>
  <c r="S45" i="1"/>
  <c r="S44" i="1" s="1"/>
  <c r="S77" i="1"/>
  <c r="S76" i="1" s="1"/>
  <c r="O30" i="1"/>
  <c r="O52" i="1"/>
  <c r="T52" i="1" s="1"/>
  <c r="U52" i="1" s="1"/>
  <c r="O63" i="1"/>
  <c r="O84" i="1"/>
  <c r="O86" i="1"/>
  <c r="T86" i="1" s="1"/>
  <c r="U86" i="1" s="1"/>
  <c r="O24" i="1"/>
  <c r="T24" i="1" s="1"/>
  <c r="U24" i="1" s="1"/>
  <c r="T35" i="1"/>
  <c r="U39" i="1"/>
  <c r="O46" i="1"/>
  <c r="T46" i="1" s="1"/>
  <c r="U46" i="1" s="1"/>
  <c r="T54" i="1"/>
  <c r="O78" i="1"/>
  <c r="T78" i="1" s="1"/>
  <c r="U78" i="1" s="1"/>
  <c r="O118" i="1"/>
  <c r="T118" i="1" s="1"/>
  <c r="U118" i="1" s="1"/>
  <c r="O40" i="1"/>
  <c r="T40" i="1" s="1"/>
  <c r="U40" i="1" s="1"/>
  <c r="O59" i="1"/>
  <c r="T59" i="1" s="1"/>
  <c r="U59" i="1" s="1"/>
  <c r="T80" i="1"/>
  <c r="O95" i="1"/>
  <c r="T95" i="1" s="1"/>
  <c r="U95" i="1" s="1"/>
  <c r="U93" i="1" s="1"/>
  <c r="R93" i="1" s="1"/>
  <c r="O108" i="1"/>
  <c r="T108" i="1" s="1"/>
  <c r="U108" i="1" s="1"/>
  <c r="O110" i="1"/>
  <c r="T110" i="1" s="1"/>
  <c r="U110" i="1" s="1"/>
  <c r="O112" i="1"/>
  <c r="T112" i="1" s="1"/>
  <c r="U112" i="1" s="1"/>
  <c r="O55" i="1"/>
  <c r="T55" i="1" s="1"/>
  <c r="U55" i="1" s="1"/>
  <c r="O66" i="1"/>
  <c r="O91" i="1"/>
  <c r="T91" i="1" s="1"/>
  <c r="U91" i="1" s="1"/>
  <c r="U19" i="1" l="1"/>
  <c r="U41" i="1"/>
  <c r="R41" i="1" s="1"/>
  <c r="U106" i="1"/>
  <c r="S13" i="1"/>
  <c r="U104" i="1" s="1"/>
  <c r="U98" i="1"/>
  <c r="U97" i="1" s="1"/>
  <c r="R97" i="1" s="1"/>
  <c r="T97" i="1"/>
  <c r="S22" i="1"/>
  <c r="U38" i="1"/>
  <c r="R38" i="1" s="1"/>
  <c r="T106" i="1"/>
  <c r="T57" i="1"/>
  <c r="S65" i="1"/>
  <c r="O83" i="1"/>
  <c r="T84" i="1"/>
  <c r="U70" i="1"/>
  <c r="U69" i="1" s="1"/>
  <c r="R69" i="1" s="1"/>
  <c r="T69" i="1"/>
  <c r="T34" i="1"/>
  <c r="U35" i="1"/>
  <c r="T33" i="1"/>
  <c r="T93" i="1"/>
  <c r="U17" i="1"/>
  <c r="R17" i="1" s="1"/>
  <c r="T88" i="1"/>
  <c r="U89" i="1"/>
  <c r="U88" i="1" s="1"/>
  <c r="R88" i="1" s="1"/>
  <c r="U47" i="1"/>
  <c r="R47" i="1" s="1"/>
  <c r="T53" i="1"/>
  <c r="U54" i="1"/>
  <c r="U53" i="1" s="1"/>
  <c r="R53" i="1" s="1"/>
  <c r="T44" i="1"/>
  <c r="U45" i="1"/>
  <c r="U44" i="1" s="1"/>
  <c r="R44" i="1" s="1"/>
  <c r="T66" i="1"/>
  <c r="T32" i="1" s="1"/>
  <c r="O65" i="1"/>
  <c r="S32" i="1"/>
  <c r="S15" i="1"/>
  <c r="T76" i="1"/>
  <c r="U77" i="1"/>
  <c r="U76" i="1" s="1"/>
  <c r="R76" i="1" s="1"/>
  <c r="T22" i="1"/>
  <c r="U23" i="1"/>
  <c r="U22" i="1" s="1"/>
  <c r="R22" i="1" s="1"/>
  <c r="O26" i="1"/>
  <c r="T27" i="1"/>
  <c r="S16" i="1"/>
  <c r="U36" i="1"/>
  <c r="U80" i="1"/>
  <c r="U79" i="1" s="1"/>
  <c r="R79" i="1" s="1"/>
  <c r="T79" i="1"/>
  <c r="O62" i="1"/>
  <c r="T63" i="1"/>
  <c r="T50" i="1"/>
  <c r="U51" i="1"/>
  <c r="U50" i="1" s="1"/>
  <c r="R50" i="1" s="1"/>
  <c r="S106" i="1"/>
  <c r="S14" i="1"/>
  <c r="U68" i="1"/>
  <c r="O29" i="1"/>
  <c r="T30" i="1"/>
  <c r="T16" i="1" s="1"/>
  <c r="T38" i="1"/>
  <c r="T72" i="1"/>
  <c r="U73" i="1"/>
  <c r="U72" i="1" s="1"/>
  <c r="R72" i="1" s="1"/>
  <c r="S33" i="1"/>
  <c r="T14" i="1" l="1"/>
  <c r="U30" i="1"/>
  <c r="U29" i="1" s="1"/>
  <c r="R29" i="1" s="1"/>
  <c r="T29" i="1"/>
  <c r="T65" i="1"/>
  <c r="U66" i="1"/>
  <c r="U65" i="1" s="1"/>
  <c r="R65" i="1" s="1"/>
  <c r="T26" i="1"/>
  <c r="U27" i="1"/>
  <c r="U33" i="1"/>
  <c r="U34" i="1"/>
  <c r="R34" i="1" s="1"/>
  <c r="T15" i="1"/>
  <c r="U84" i="1"/>
  <c r="U83" i="1" s="1"/>
  <c r="R83" i="1" s="1"/>
  <c r="T83" i="1"/>
  <c r="U63" i="1"/>
  <c r="T61" i="1"/>
  <c r="T62" i="1"/>
  <c r="T13" i="1"/>
  <c r="U103" i="1" s="1"/>
  <c r="U26" i="1" l="1"/>
  <c r="R26" i="1" s="1"/>
  <c r="U16" i="1"/>
  <c r="U15" i="1"/>
  <c r="U32" i="1"/>
  <c r="U14" i="1"/>
  <c r="U61" i="1"/>
  <c r="U62" i="1"/>
  <c r="R62" i="1" s="1"/>
  <c r="U13" i="1"/>
  <c r="U101" i="1" s="1"/>
  <c r="U105" i="1" s="1"/>
</calcChain>
</file>

<file path=xl/sharedStrings.xml><?xml version="1.0" encoding="utf-8"?>
<sst xmlns="http://schemas.openxmlformats.org/spreadsheetml/2006/main" count="311" uniqueCount="122">
  <si>
    <t>Приложение</t>
  </si>
  <si>
    <t>К договору</t>
  </si>
  <si>
    <t>Расшифровка стоимости работ</t>
  </si>
  <si>
    <t>Таежный ГП-1</t>
  </si>
  <si>
    <t>Черновая отделка ГП-1, (стены+потолок) все секции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</si>
  <si>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</si>
  <si>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</si>
  <si>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</si>
  <si>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</si>
  <si>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</si>
  <si>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</si>
  <si>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</si>
  <si>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</si>
  <si>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</si>
  <si>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</si>
  <si>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</si>
  <si>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</si>
  <si>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</si>
  <si>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</si>
  <si>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</si>
  <si>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</si>
  <si>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ГП-1,  1</t>
  </si>
  <si>
    <t>ГП-1,  2</t>
  </si>
  <si>
    <t>ГП-1,  3</t>
  </si>
  <si>
    <t>ГП-1,  4</t>
  </si>
  <si>
    <t>ГП-1,  5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</si>
  <si>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</si>
  <si>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</si>
  <si>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</si>
  <si>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</si>
  <si>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</si>
  <si>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</si>
  <si>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</si>
  <si>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</si>
  <si>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</si>
  <si>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</si>
  <si>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</si>
  <si>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</si>
  <si>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</si>
  <si>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</si>
  <si>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</si>
  <si>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</si>
  <si>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</si>
  <si>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</si>
  <si>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</si>
  <si>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</si>
  <si>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</si>
  <si>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</si>
  <si>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</si>
  <si>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</si>
  <si>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</si>
  <si>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</si>
  <si>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Строительно-монтажные работы</t>
  </si>
  <si>
    <t>Внутренняя отделка</t>
  </si>
  <si>
    <t>Черновая отделка</t>
  </si>
  <si>
    <t>Черновая отделка поверхности потолков</t>
  </si>
  <si>
    <t>Утепление потолков МОП</t>
  </si>
  <si>
    <t>м2</t>
  </si>
  <si>
    <t>Проект Э-11-1-23 – АР2, лист 31. В ФОТ учесть все расходные материалы. Тамбуры</t>
  </si>
  <si>
    <t>Утеплитель минераловатный плотность 130 кг/м³ толщина 100 мм</t>
  </si>
  <si>
    <t>м3</t>
  </si>
  <si>
    <t>марка и производитель материала возможно будут изменены по решению РП, НР исходя из материала возможно изменится.</t>
  </si>
  <si>
    <t>Дюбель с увеличенной зоной распора, со стальным сердечником, КI-160/10N</t>
  </si>
  <si>
    <t>шт</t>
  </si>
  <si>
    <t>Штукатурно-клеевая смесь Isofix</t>
  </si>
  <si>
    <t>кг</t>
  </si>
  <si>
    <t>Улучшенная штукатурка поверхности потолков по сетке</t>
  </si>
  <si>
    <t>Штукатурка цементная S11</t>
  </si>
  <si>
    <t>Bitex</t>
  </si>
  <si>
    <t>Стеклосетка армирующая фасадная</t>
  </si>
  <si>
    <t>Грунтовка потолков в МОП под улучшенную цементную штукатурку</t>
  </si>
  <si>
    <t>Проект Э-11-1-23 – АР2, лист 31. В ФОТ учесть все расходные материалы. МОПы: Коридор, ПУИ, колясочная, электрощитовая, выход на кровлю</t>
  </si>
  <si>
    <t>Грунтовка Миттельгрунд</t>
  </si>
  <si>
    <t>цена за разведенный концентрат, разводить для использования 1:4, т.е. стоимость грунтовки - это цена производителя / 5частей. марка и производитель материала возможно будут изменены по решению РП, НР исходя из материала возможно изменится.</t>
  </si>
  <si>
    <t>Улучшенная цементная штукатурка потолков в МОП</t>
  </si>
  <si>
    <t>Проект Э-11-1-23 – АР2, лист 31. В ФОТ учесть все расходные материалы, в т.ч. затирку швов плит перекрытий. МОПы: Коридор, ПУИ, колясочная, электрощитовая, выход на кровлю</t>
  </si>
  <si>
    <t>Черновая отделка поверхностей стен</t>
  </si>
  <si>
    <t>Черновая отделка поверхностей стен. Жилые помещения</t>
  </si>
  <si>
    <t>Улучшенная гипсовая штукатурка поверхности стен квартир толщиной до 10мм</t>
  </si>
  <si>
    <t>Проект Э-11-1-23 – АР2, лист 31. В ФОТ учесть все расходные материалы. Коридоры, гостиные,спальни,гардеробы. Объем ориентировочный возможно изменение РД</t>
  </si>
  <si>
    <t>Профиль угловой перфорированный ПВХ белый 25х25</t>
  </si>
  <si>
    <t>м.п.</t>
  </si>
  <si>
    <t>Штукатурка гипсовая МП 75</t>
  </si>
  <si>
    <t>KNAUF</t>
  </si>
  <si>
    <t>Грунтовка дверных откосов стен</t>
  </si>
  <si>
    <t>В ФОТ учесть все расходные материалы. Объем ориентировочный возможно изменение РД. Откосы входных дверей в квартиру</t>
  </si>
  <si>
    <t>Грунтовка поверхностей стен под улучшенную цементно-песчаную штукатурку</t>
  </si>
  <si>
    <t>Проект Э-11-1-23 – АР2, лист 31. В ФОТ учесть все расходные материалы. Кухни,кухонные зоны, туалеты, уборные, ванные комнаты, совмещенные санузлы. Объем ориентировочный возможно изменение РД</t>
  </si>
  <si>
    <t>Грунтовка поверхности стен под улучшенную штукатурку</t>
  </si>
  <si>
    <t>Улучшенная цементно-песчаная штукатурка поверхности стен квартир с влажным режимом толщиной до 10мм</t>
  </si>
  <si>
    <t>Plitonit</t>
  </si>
  <si>
    <t>Грунтовка поверхности оконных откосов квартир</t>
  </si>
  <si>
    <t>В ФОТ учесть все расходные материалы. Объем ориентировочный возможно изменение РД. Откосы проемов марки ОК, ДБ, ОДБ</t>
  </si>
  <si>
    <t>Улучшенная штукатурка оконных откосов квартир</t>
  </si>
  <si>
    <t>В ФОТ учесть все расходные материалы, в т.ч. заделку отверстия между подоконником и стеной к конструкциях марки ОК, ОДБ. Объем ориентировочный возможно изменение РД. Откосы проемов марки ОК, ДБ, ОДБ</t>
  </si>
  <si>
    <t>Улучшенная штукатурка дверных откосов</t>
  </si>
  <si>
    <t>Черновая отделка поверхностей стен. МОП</t>
  </si>
  <si>
    <t>Грунтовка поверхности оконных откосов МОП</t>
  </si>
  <si>
    <t>В ФОТ учесть все расходные материалы. Объем ориентировочный возможно изменение РД.</t>
  </si>
  <si>
    <t>Улучшенная штукатурка поверхности оконных откосов</t>
  </si>
  <si>
    <t>В ФОТ учесть все расходные материалы, в т.ч. заделку отверстия между подоконником и стеной к конструкциях марки ОК, ОДБ. Объем ориентировочный возможно изменение РД.</t>
  </si>
  <si>
    <t>Проект Э-11-1-23 – АР2, лист 31. В ФОТ учесть все расходные материалы. Тамбуры, коридоры, колясочные, ПУИ, лестничные клетки, санузлы, выходы на кровлю</t>
  </si>
  <si>
    <t>Улучшенная цементно-песчаная штукатурка поверхности стен МОП до 10мм</t>
  </si>
  <si>
    <t>Проект Э-11-1-23 – АР2, лист 31. В ФОТ учесть все расходные материалы. Коридоры, колясочные, ПУИ, лестничные клетки, санузлы, выходы на кровлю</t>
  </si>
  <si>
    <t>Утепление стен МОП</t>
  </si>
  <si>
    <t>Проект Э-11-1-23 – АР2, лист 31. В ФОТ учесть все расходные материалы. Тамбуры на первых этажах подъездов во всех секциях</t>
  </si>
  <si>
    <t>Улучшенная штукатурка поверхности стен МОП по сетке</t>
  </si>
  <si>
    <t>Проект Э-11-1-23 – АР2, лист 31. В ФОТ учесть все расходные материалы. Тамбуры на первых этажах подъездов во всех секциях, по утеплителю</t>
  </si>
  <si>
    <t>Затирка поверхностей торцов лестничных  маршей</t>
  </si>
  <si>
    <t>В ФОТ учесть все расходные материалы. Объем ориентировочный возможно изменение РД. Учтены ЛМ и торцы ЛП</t>
  </si>
  <si>
    <t>цена за разведенный концентрат, разводить для использования 1:4, т.е. стоимость грунтовки - это цена производителя / 5частей. марка и производитель материала возможно будут изменены по решению РП, НР исходя из материала возможно изменится. \ ОС: Грунтовка КРЕПС Бетон-контакт</t>
  </si>
  <si>
    <t>Затирка поверхностей потолков под окраску</t>
  </si>
  <si>
    <t>В ФОТ учесть все расходные материалы. Объем ориентировочный возможно изменение РД. Уучтены потолок ЛМ, потолок межэтажной плиты перекрытия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</si>
  <si>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</si>
  <si>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</si>
  <si>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</si>
  <si>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</si>
  <si>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</si>
  <si>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</si>
  <si>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Дедюхина Валентина Александровна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</si>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</sst>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166" fontId="6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4" fontId="6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W123"/>
  <sheetViews>
    <sheetView tabSelected="1" topLeftCell="A46" workbookViewId="0">
      <selection activeCell="J110" sqref="J110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2" width="12.5" style="1" customWidth="1"/>
    <col min="13" max="13" width="10.83203125" style="1" customWidth="1"/>
    <col min="14" max="14" width="8" style="1" customWidth="1"/>
    <col min="15" max="15" width="12.1640625" style="1" customWidth="1"/>
    <col min="16" max="16" width="9.6640625" style="1" customWidth="1"/>
    <col min="17" max="17" width="11.33203125" style="1" customWidth="1"/>
    <col min="18" max="18" width="12.83203125" style="1" customWidth="1"/>
    <col min="19" max="20" width="14.1640625" style="1" customWidth="1"/>
    <col min="21" max="21" width="16" style="1" customWidth="1"/>
    <col min="22" max="23" width="36.1640625" style="1" customWidth="1"/>
  </cols>
  <sheetData>
    <row r="1" spans="1:23" s="1" customFormat="1" ht="11.1" hidden="1" customHeight="1" x14ac:dyDescent="0.2"/>
    <row r="2" spans="1:23" s="1" customFormat="1" ht="11.1" hidden="1" customHeight="1" x14ac:dyDescent="0.2"/>
    <row r="3" spans="1:23" s="1" customFormat="1" ht="11.1" hidden="1" customHeight="1" x14ac:dyDescent="0.2"/>
    <row r="4" spans="1:23" s="2" customFormat="1" ht="12.95" customHeight="1" x14ac:dyDescent="0.2">
      <c r="V4" s="2" t="s">
        <v>0</v>
      </c>
    </row>
    <row r="5" spans="1:23" s="2" customFormat="1" ht="12.95" customHeight="1" x14ac:dyDescent="0.2">
      <c r="V5" s="3" t="s">
        <v>1</v>
      </c>
    </row>
    <row r="6" spans="1:23" s="2" customFormat="1" ht="12.95" customHeight="1" x14ac:dyDescent="0.2">
      <c r="A6" s="56" t="s">
        <v>2</v>
      </c>
      <c r="B6" s="56"/>
      <c r="C6" s="56"/>
      <c r="D6" s="56"/>
      <c r="E6" s="56"/>
      <c r="F6" s="56"/>
      <c r="G6" s="56"/>
    </row>
    <row r="7" spans="1:23" s="2" customFormat="1" ht="12.95" customHeight="1" x14ac:dyDescent="0.2">
      <c r="A7" s="57" t="s">
        <v>3</v>
      </c>
      <c r="B7" s="57"/>
      <c r="C7" s="57"/>
      <c r="D7" s="57"/>
      <c r="E7" s="57"/>
      <c r="F7" s="57"/>
      <c r="G7" s="57"/>
    </row>
    <row r="8" spans="1:23" s="2" customFormat="1" ht="12.95" customHeight="1" x14ac:dyDescent="0.2">
      <c r="A8" s="57" t="s">
        <v>4</v>
      </c>
      <c r="B8" s="57"/>
      <c r="C8" s="57"/>
      <c r="D8" s="57"/>
      <c r="E8" s="57"/>
      <c r="F8" s="57"/>
      <c r="G8" s="57"/>
    </row>
    <row r="9" spans="1:23" s="1" customFormat="1" ht="11.1" customHeight="1" x14ac:dyDescent="0.2"/>
    <row r="10" spans="1:23" s="4" customFormat="1" ht="30" customHeight="1" x14ac:dyDescent="0.2">
      <c r="A10" s="58" t="s">
        <v>5</v>
      </c>
      <c r="B10" s="54" t="s">
        <v>6</v>
      </c>
      <c r="C10" s="58" t="s">
        <v>7</v>
      </c>
      <c r="D10" s="60" t="s">
        <v>8</v>
      </c>
      <c r="E10" s="60" t="s">
        <v>9</v>
      </c>
      <c r="F10" s="60" t="s">
        <v>10</v>
      </c>
      <c r="G10" s="58" t="s">
        <v>11</v>
      </c>
      <c r="H10" s="53" t="s">
        <v>12</v>
      </c>
      <c r="I10" s="53"/>
      <c r="J10" s="53"/>
      <c r="K10" s="53"/>
      <c r="L10" s="53"/>
      <c r="M10" s="54" t="s">
        <v>13</v>
      </c>
      <c r="N10" s="54" t="s">
        <v>14</v>
      </c>
      <c r="O10" s="54" t="s">
        <v>15</v>
      </c>
      <c r="P10" s="53" t="s">
        <v>16</v>
      </c>
      <c r="Q10" s="53"/>
      <c r="R10" s="53"/>
      <c r="S10" s="53" t="s">
        <v>17</v>
      </c>
      <c r="T10" s="53"/>
      <c r="U10" s="54" t="s">
        <v>18</v>
      </c>
      <c r="V10" s="54" t="s">
        <v>19</v>
      </c>
      <c r="W10" s="54" t="s">
        <v>20</v>
      </c>
    </row>
    <row r="11" spans="1:23" s="4" customFormat="1" ht="36.950000000000003" customHeight="1" x14ac:dyDescent="0.2">
      <c r="A11" s="59"/>
      <c r="B11" s="55"/>
      <c r="C11" s="59"/>
      <c r="D11" s="61"/>
      <c r="E11" s="61"/>
      <c r="F11" s="61"/>
      <c r="G11" s="59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5"/>
      <c r="N11" s="55"/>
      <c r="O11" s="55"/>
      <c r="P11" s="5" t="s">
        <v>26</v>
      </c>
      <c r="Q11" s="5" t="s">
        <v>27</v>
      </c>
      <c r="R11" s="5" t="s">
        <v>28</v>
      </c>
      <c r="S11" s="5" t="s">
        <v>26</v>
      </c>
      <c r="T11" s="5" t="s">
        <v>27</v>
      </c>
      <c r="U11" s="55"/>
      <c r="V11" s="55"/>
      <c r="W11" s="55"/>
    </row>
    <row r="12" spans="1:23" s="1" customFormat="1" ht="11.1" customHeight="1" x14ac:dyDescent="0.2">
      <c r="A12" s="6" t="s">
        <v>29</v>
      </c>
      <c r="B12" s="6" t="s">
        <v>30</v>
      </c>
      <c r="C12" s="6" t="s">
        <v>31</v>
      </c>
      <c r="D12" s="6" t="s">
        <v>32</v>
      </c>
      <c r="E12" s="6" t="s">
        <v>33</v>
      </c>
      <c r="F12" s="6" t="s">
        <v>34</v>
      </c>
      <c r="G12" s="6" t="s">
        <v>35</v>
      </c>
      <c r="H12" s="6" t="s">
        <v>36</v>
      </c>
      <c r="I12" s="6" t="s">
        <v>37</v>
      </c>
      <c r="J12" s="6" t="s">
        <v>38</v>
      </c>
      <c r="K12" s="6" t="s">
        <v>39</v>
      </c>
      <c r="L12" s="6" t="s">
        <v>40</v>
      </c>
      <c r="M12" s="6" t="s">
        <v>41</v>
      </c>
      <c r="N12" s="6" t="s">
        <v>42</v>
      </c>
      <c r="O12" s="6" t="s">
        <v>43</v>
      </c>
      <c r="P12" s="6" t="s">
        <v>44</v>
      </c>
      <c r="Q12" s="6" t="s">
        <v>45</v>
      </c>
      <c r="R12" s="6" t="s">
        <v>46</v>
      </c>
      <c r="S12" s="6" t="s">
        <v>47</v>
      </c>
      <c r="T12" s="6" t="s">
        <v>48</v>
      </c>
      <c r="U12" s="6" t="s">
        <v>49</v>
      </c>
      <c r="V12" s="6" t="s">
        <v>50</v>
      </c>
      <c r="W12" s="6" t="s">
        <v>51</v>
      </c>
    </row>
    <row r="13" spans="1:23" s="1" customFormat="1" ht="12" customHeight="1" outlineLevel="1" x14ac:dyDescent="0.2">
      <c r="A13" s="7"/>
      <c r="B13" s="8" t="s">
        <v>52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>
        <f>ROUND($S$18+$S$19+$S$20+$S$21+$S$23+$S$24+$S$25+$S$27+$S$28+$S$30+$S$31+$S$35+$S$36+$S$37+$S$39+$S$40+$S$42+$S$43+$S$45+$S$46+$S$48+$S$49+$S$51+$S$52+$S$54+$S$55+$S$56+$S$58+$S$59+$S$60+$S$63+$S$64+$S$66+$S$67+$S$68+$S$70+$S$71+$S$73+$S$74+$S$75+$S$77+$S$78+$S$80+$S$81+$S$82+$S$84+$S$85+$S$86+$S$87+$S$89+$S$90+$S$91+$S$92+$S$94+$S$95+$S$96+$S$98+$S$99+$S$100,2)</f>
        <v>0</v>
      </c>
      <c r="T13" s="10">
        <f>ROUND($T$18+$T$19+$T$20+$T$21+$T$23+$T$24+$T$25+$T$27+$T$28+$T$30+$T$31+$T$35+$T$36+$T$37+$T$39+$T$40+$T$42+$T$43+$T$45+$T$46+$T$48+$T$49+$T$51+$T$52+$T$54+$T$55+$T$56+$T$58+$T$59+$T$60+$T$63+$T$64+$T$66+$T$67+$T$68+$T$70+$T$71+$T$73+$T$74+$T$75+$T$77+$T$78+$T$80+$T$81+$T$82+$T$84+$T$85+$T$86+$T$87+$T$89+$T$90+$T$91+$T$92+$T$94+$T$95+$T$96+$T$98+$T$99+$T$100,2)</f>
        <v>0</v>
      </c>
      <c r="U13" s="10">
        <f>ROUND($U$18+$U$19+$U$20+$U$21+$U$23+$U$24+$U$25+$U$27+$U$28+$U$30+$U$31+$U$35+$U$36+$U$37+$U$39+$U$40+$U$42+$U$43+$U$45+$U$46+$U$48+$U$49+$U$51+$U$52+$U$54+$U$55+$U$56+$U$58+$U$59+$U$60+$U$63+$U$64+$U$66+$U$67+$U$68+$U$70+$U$71+$U$73+$U$74+$U$75+$U$77+$U$78+$U$80+$U$81+$U$82+$U$84+$U$85+$U$86+$U$87+$U$89+$U$90+$U$91+$U$92+$U$94+$U$95+$U$96+$U$98+$U$99+$U$100,2)</f>
        <v>0</v>
      </c>
      <c r="V13" s="10"/>
      <c r="W13" s="10"/>
    </row>
    <row r="14" spans="1:23" s="1" customFormat="1" ht="12" customHeight="1" outlineLevel="2" x14ac:dyDescent="0.2">
      <c r="A14" s="7"/>
      <c r="B14" s="8" t="s">
        <v>53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>
        <f>ROUND($S$18+$S$19+$S$20+$S$21+$S$23+$S$24+$S$25+$S$27+$S$28+$S$30+$S$31+$S$35+$S$36+$S$37+$S$39+$S$40+$S$42+$S$43+$S$45+$S$46+$S$48+$S$49+$S$51+$S$52+$S$54+$S$55+$S$56+$S$58+$S$59+$S$60+$S$63+$S$64+$S$66+$S$67+$S$68+$S$70+$S$71+$S$73+$S$74+$S$75+$S$77+$S$78+$S$80+$S$81+$S$82+$S$84+$S$85+$S$86+$S$87+$S$89+$S$90+$S$91+$S$92+$S$94+$S$95+$S$96+$S$98+$S$99+$S$100,2)</f>
        <v>0</v>
      </c>
      <c r="T14" s="10">
        <f>ROUND($T$18+$T$19+$T$20+$T$21+$T$23+$T$24+$T$25+$T$27+$T$28+$T$30+$T$31+$T$35+$T$36+$T$37+$T$39+$T$40+$T$42+$T$43+$T$45+$T$46+$T$48+$T$49+$T$51+$T$52+$T$54+$T$55+$T$56+$T$58+$T$59+$T$60+$T$63+$T$64+$T$66+$T$67+$T$68+$T$70+$T$71+$T$73+$T$74+$T$75+$T$77+$T$78+$T$80+$T$81+$T$82+$T$84+$T$85+$T$86+$T$87+$T$89+$T$90+$T$91+$T$92+$T$94+$T$95+$T$96+$T$98+$T$99+$T$100,2)</f>
        <v>0</v>
      </c>
      <c r="U14" s="10">
        <f>ROUND($U$18+$U$19+$U$20+$U$21+$U$23+$U$24+$U$25+$U$27+$U$28+$U$30+$U$31+$U$35+$U$36+$U$37+$U$39+$U$40+$U$42+$U$43+$U$45+$U$46+$U$48+$U$49+$U$51+$U$52+$U$54+$U$55+$U$56+$U$58+$U$59+$U$60+$U$63+$U$64+$U$66+$U$67+$U$68+$U$70+$U$71+$U$73+$U$74+$U$75+$U$77+$U$78+$U$80+$U$81+$U$82+$U$84+$U$85+$U$86+$U$87+$U$89+$U$90+$U$91+$U$92+$U$94+$U$95+$U$96+$U$98+$U$99+$U$100,2)</f>
        <v>0</v>
      </c>
      <c r="V14" s="10"/>
      <c r="W14" s="10"/>
    </row>
    <row r="15" spans="1:23" s="1" customFormat="1" ht="12" customHeight="1" outlineLevel="3" x14ac:dyDescent="0.2">
      <c r="A15" s="7"/>
      <c r="B15" s="8" t="s">
        <v>54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>
        <f>ROUND($S$18+$S$19+$S$20+$S$21+$S$23+$S$24+$S$25+$S$27+$S$28+$S$30+$S$31+$S$35+$S$36+$S$37+$S$39+$S$40+$S$42+$S$43+$S$45+$S$46+$S$48+$S$49+$S$51+$S$52+$S$54+$S$55+$S$56+$S$58+$S$59+$S$60+$S$63+$S$64+$S$66+$S$67+$S$68+$S$70+$S$71+$S$73+$S$74+$S$75+$S$77+$S$78+$S$80+$S$81+$S$82+$S$84+$S$85+$S$86+$S$87+$S$89+$S$90+$S$91+$S$92+$S$94+$S$95+$S$96+$S$98+$S$99+$S$100,2)</f>
        <v>0</v>
      </c>
      <c r="T15" s="10">
        <f>ROUND($T$18+$T$19+$T$20+$T$21+$T$23+$T$24+$T$25+$T$27+$T$28+$T$30+$T$31+$T$35+$T$36+$T$37+$T$39+$T$40+$T$42+$T$43+$T$45+$T$46+$T$48+$T$49+$T$51+$T$52+$T$54+$T$55+$T$56+$T$58+$T$59+$T$60+$T$63+$T$64+$T$66+$T$67+$T$68+$T$70+$T$71+$T$73+$T$74+$T$75+$T$77+$T$78+$T$80+$T$81+$T$82+$T$84+$T$85+$T$86+$T$87+$T$89+$T$90+$T$91+$T$92+$T$94+$T$95+$T$96+$T$98+$T$99+$T$100,2)</f>
        <v>0</v>
      </c>
      <c r="U15" s="10">
        <f>ROUND($U$18+$U$19+$U$20+$U$21+$U$23+$U$24+$U$25+$U$27+$U$28+$U$30+$U$31+$U$35+$U$36+$U$37+$U$39+$U$40+$U$42+$U$43+$U$45+$U$46+$U$48+$U$49+$U$51+$U$52+$U$54+$U$55+$U$56+$U$58+$U$59+$U$60+$U$63+$U$64+$U$66+$U$67+$U$68+$U$70+$U$71+$U$73+$U$74+$U$75+$U$77+$U$78+$U$80+$U$81+$U$82+$U$84+$U$85+$U$86+$U$87+$U$89+$U$90+$U$91+$U$92+$U$94+$U$95+$U$96+$U$98+$U$99+$U$100,2)</f>
        <v>0</v>
      </c>
      <c r="V15" s="10"/>
      <c r="W15" s="10"/>
    </row>
    <row r="16" spans="1:23" s="1" customFormat="1" ht="12" customHeight="1" outlineLevel="4" x14ac:dyDescent="0.2">
      <c r="A16" s="7"/>
      <c r="B16" s="8" t="s">
        <v>55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>
        <f>ROUND($S$18+$S$19+$S$20+$S$21+$S$23+$S$24+$S$25+$S$27+$S$28+$S$30+$S$31,2)</f>
        <v>0</v>
      </c>
      <c r="T16" s="10">
        <f>ROUND($T$18+$T$19+$T$20+$T$21+$T$23+$T$24+$T$25+$T$27+$T$28+$T$30+$T$31,2)</f>
        <v>0</v>
      </c>
      <c r="U16" s="10">
        <f>ROUND($U$18+$U$19+$U$20+$U$21+$U$23+$U$24+$U$25+$U$27+$U$28+$U$30+$U$31,2)</f>
        <v>0</v>
      </c>
      <c r="V16" s="10"/>
      <c r="W16" s="10"/>
    </row>
    <row r="17" spans="1:23" s="11" customFormat="1" ht="32.1" customHeight="1" outlineLevel="5" x14ac:dyDescent="0.15">
      <c r="A17" s="12">
        <v>1</v>
      </c>
      <c r="B17" s="13" t="s">
        <v>56</v>
      </c>
      <c r="C17" s="14" t="s">
        <v>57</v>
      </c>
      <c r="D17" s="14"/>
      <c r="E17" s="14"/>
      <c r="F17" s="14"/>
      <c r="G17" s="14"/>
      <c r="H17" s="15">
        <v>19.47</v>
      </c>
      <c r="I17" s="15">
        <v>18.712</v>
      </c>
      <c r="J17" s="15">
        <v>17.753</v>
      </c>
      <c r="K17" s="15">
        <v>18.763000000000002</v>
      </c>
      <c r="L17" s="15">
        <v>19.47</v>
      </c>
      <c r="M17" s="15">
        <v>94.168000000000006</v>
      </c>
      <c r="N17" s="16"/>
      <c r="O17" s="16">
        <f>$O$18</f>
        <v>94.168000000000006</v>
      </c>
      <c r="P17" s="16"/>
      <c r="Q17" s="16"/>
      <c r="R17" s="16">
        <f>ROUND($U$17/$O$17,2)</f>
        <v>0</v>
      </c>
      <c r="S17" s="16">
        <f>ROUND($S$18+$S$19+$S$20+$S$21,2)</f>
        <v>0</v>
      </c>
      <c r="T17" s="16">
        <f>ROUND($T$18+$T$19+$T$20+$T$21,2)</f>
        <v>0</v>
      </c>
      <c r="U17" s="16">
        <f>ROUND($U$18+$U$19+$U$20+$U$21,2)</f>
        <v>0</v>
      </c>
      <c r="V17" s="17" t="s">
        <v>58</v>
      </c>
      <c r="W17" s="72"/>
    </row>
    <row r="18" spans="1:23" s="18" customFormat="1" ht="11.1" customHeight="1" outlineLevel="6" x14ac:dyDescent="0.2">
      <c r="A18" s="19"/>
      <c r="B18" s="20" t="s">
        <v>26</v>
      </c>
      <c r="C18" s="21" t="s">
        <v>57</v>
      </c>
      <c r="D18" s="21"/>
      <c r="E18" s="21"/>
      <c r="F18" s="21"/>
      <c r="G18" s="21"/>
      <c r="H18" s="22">
        <v>19.47</v>
      </c>
      <c r="I18" s="22">
        <v>18.712</v>
      </c>
      <c r="J18" s="22">
        <v>17.753</v>
      </c>
      <c r="K18" s="22">
        <v>18.763000000000002</v>
      </c>
      <c r="L18" s="22">
        <v>19.47</v>
      </c>
      <c r="M18" s="22">
        <f>$H$18+$I$18+$J$18+$K$18+$L$18</f>
        <v>94.168000000000006</v>
      </c>
      <c r="N18" s="22">
        <v>1</v>
      </c>
      <c r="O18" s="23">
        <f>ROUND($M$18*$N$18,3)</f>
        <v>94.168000000000006</v>
      </c>
      <c r="P18" s="62"/>
      <c r="Q18" s="63"/>
      <c r="R18" s="51">
        <f>ROUND($Q$18+$P$18,2)</f>
        <v>0</v>
      </c>
      <c r="S18" s="23">
        <f>ROUND($M$18*$P$18,2)</f>
        <v>0</v>
      </c>
      <c r="T18" s="23">
        <f>ROUND($O$18*$Q$18,2)</f>
        <v>0</v>
      </c>
      <c r="U18" s="23">
        <f>ROUND($T$18+$S$18,2)</f>
        <v>0</v>
      </c>
      <c r="V18" s="23"/>
      <c r="W18" s="73"/>
    </row>
    <row r="19" spans="1:23" s="1" customFormat="1" ht="44.1" customHeight="1" outlineLevel="6" x14ac:dyDescent="0.2">
      <c r="A19" s="24"/>
      <c r="B19" s="25" t="s">
        <v>59</v>
      </c>
      <c r="C19" s="26" t="s">
        <v>60</v>
      </c>
      <c r="D19" s="26"/>
      <c r="E19" s="26"/>
      <c r="F19" s="26"/>
      <c r="G19" s="26"/>
      <c r="H19" s="27">
        <v>1.9470000000000001</v>
      </c>
      <c r="I19" s="27">
        <v>1.871</v>
      </c>
      <c r="J19" s="27">
        <v>1.7749999999999999</v>
      </c>
      <c r="K19" s="27">
        <v>1.8759999999999999</v>
      </c>
      <c r="L19" s="27">
        <v>1.9470000000000001</v>
      </c>
      <c r="M19" s="27">
        <f>$H$19+$I$19+$J$19+$K$19+$L$19</f>
        <v>9.4160000000000004</v>
      </c>
      <c r="N19" s="29">
        <v>1.05</v>
      </c>
      <c r="O19" s="28">
        <f>ROUND($M$19*$N$19,3)</f>
        <v>9.8870000000000005</v>
      </c>
      <c r="P19" s="64"/>
      <c r="Q19" s="64"/>
      <c r="R19" s="28">
        <f>ROUND($Q$19+$P$19,2)</f>
        <v>0</v>
      </c>
      <c r="S19" s="28">
        <f>ROUND($M$19*$P$19,2)</f>
        <v>0</v>
      </c>
      <c r="T19" s="28">
        <f>ROUND($O$19*$Q$19,2)</f>
        <v>0</v>
      </c>
      <c r="U19" s="28">
        <f>ROUND($T$19+$S$19,2)</f>
        <v>0</v>
      </c>
      <c r="V19" s="30" t="s">
        <v>61</v>
      </c>
      <c r="W19" s="74"/>
    </row>
    <row r="20" spans="1:23" s="1" customFormat="1" ht="44.1" customHeight="1" outlineLevel="6" x14ac:dyDescent="0.2">
      <c r="A20" s="24"/>
      <c r="B20" s="25" t="s">
        <v>62</v>
      </c>
      <c r="C20" s="26" t="s">
        <v>63</v>
      </c>
      <c r="D20" s="26"/>
      <c r="E20" s="26"/>
      <c r="F20" s="26"/>
      <c r="G20" s="26"/>
      <c r="H20" s="27">
        <v>19.47</v>
      </c>
      <c r="I20" s="27">
        <v>18.712</v>
      </c>
      <c r="J20" s="27">
        <v>17.753</v>
      </c>
      <c r="K20" s="27">
        <v>18.763000000000002</v>
      </c>
      <c r="L20" s="27">
        <v>19.47</v>
      </c>
      <c r="M20" s="27">
        <f>$H$20+$I$20+$J$20+$K$20+$L$20</f>
        <v>94.168000000000006</v>
      </c>
      <c r="N20" s="31">
        <v>10</v>
      </c>
      <c r="O20" s="28">
        <f>ROUND($M$20*$N$20,3)</f>
        <v>941.68</v>
      </c>
      <c r="P20" s="64"/>
      <c r="Q20" s="64"/>
      <c r="R20" s="28">
        <f>ROUND($Q$20+$P$20,2)</f>
        <v>0</v>
      </c>
      <c r="S20" s="28">
        <f>ROUND($M$20*$P$20,2)</f>
        <v>0</v>
      </c>
      <c r="T20" s="28">
        <f>ROUND($O$20*$Q$20,2)</f>
        <v>0</v>
      </c>
      <c r="U20" s="28">
        <f>ROUND($T$20+$S$20,2)</f>
        <v>0</v>
      </c>
      <c r="V20" s="30" t="s">
        <v>61</v>
      </c>
      <c r="W20" s="74"/>
    </row>
    <row r="21" spans="1:23" s="1" customFormat="1" ht="44.1" customHeight="1" outlineLevel="6" x14ac:dyDescent="0.2">
      <c r="A21" s="24"/>
      <c r="B21" s="25" t="s">
        <v>64</v>
      </c>
      <c r="C21" s="26" t="s">
        <v>65</v>
      </c>
      <c r="D21" s="26"/>
      <c r="E21" s="26"/>
      <c r="F21" s="26"/>
      <c r="G21" s="26"/>
      <c r="H21" s="27">
        <v>19.47</v>
      </c>
      <c r="I21" s="27">
        <v>18.712</v>
      </c>
      <c r="J21" s="27">
        <v>17.753</v>
      </c>
      <c r="K21" s="27">
        <v>18.763000000000002</v>
      </c>
      <c r="L21" s="27">
        <v>19.47</v>
      </c>
      <c r="M21" s="27">
        <f>$H$21+$I$21+$J$21+$K$21+$L$21</f>
        <v>94.168000000000006</v>
      </c>
      <c r="N21" s="31">
        <v>6</v>
      </c>
      <c r="O21" s="28">
        <f>ROUND($M$21*$N$21,3)</f>
        <v>565.00800000000004</v>
      </c>
      <c r="P21" s="64"/>
      <c r="Q21" s="64"/>
      <c r="R21" s="28">
        <f>ROUND($Q$21+$P$21,2)</f>
        <v>0</v>
      </c>
      <c r="S21" s="28">
        <f>ROUND($M$21*$P$21,2)</f>
        <v>0</v>
      </c>
      <c r="T21" s="28">
        <f>ROUND($O$21*$Q$21,2)</f>
        <v>0</v>
      </c>
      <c r="U21" s="28">
        <f>ROUND($T$21+$S$21,2)</f>
        <v>0</v>
      </c>
      <c r="V21" s="30" t="s">
        <v>61</v>
      </c>
      <c r="W21" s="74"/>
    </row>
    <row r="22" spans="1:23" s="11" customFormat="1" ht="32.1" customHeight="1" outlineLevel="5" x14ac:dyDescent="0.15">
      <c r="A22" s="12">
        <v>2</v>
      </c>
      <c r="B22" s="13" t="s">
        <v>66</v>
      </c>
      <c r="C22" s="14" t="s">
        <v>57</v>
      </c>
      <c r="D22" s="14"/>
      <c r="E22" s="14"/>
      <c r="F22" s="14"/>
      <c r="G22" s="14"/>
      <c r="H22" s="15">
        <v>19.47</v>
      </c>
      <c r="I22" s="15">
        <v>18.712</v>
      </c>
      <c r="J22" s="15">
        <v>17.753</v>
      </c>
      <c r="K22" s="15">
        <v>18.763000000000002</v>
      </c>
      <c r="L22" s="15">
        <v>19.47</v>
      </c>
      <c r="M22" s="15">
        <v>94.168000000000006</v>
      </c>
      <c r="N22" s="16"/>
      <c r="O22" s="16">
        <f>$O$23</f>
        <v>94.168000000000006</v>
      </c>
      <c r="P22" s="65"/>
      <c r="Q22" s="65"/>
      <c r="R22" s="16">
        <f>ROUND($U$22/$O$22,2)</f>
        <v>0</v>
      </c>
      <c r="S22" s="16">
        <f>ROUND($S$23+$S$24+$S$25,2)</f>
        <v>0</v>
      </c>
      <c r="T22" s="16">
        <f>ROUND($T$23+$T$24+$T$25,2)</f>
        <v>0</v>
      </c>
      <c r="U22" s="16">
        <f>ROUND($U$23+$U$24+$U$25,2)</f>
        <v>0</v>
      </c>
      <c r="V22" s="17" t="s">
        <v>58</v>
      </c>
      <c r="W22" s="72"/>
    </row>
    <row r="23" spans="1:23" s="18" customFormat="1" ht="11.1" customHeight="1" outlineLevel="6" x14ac:dyDescent="0.2">
      <c r="A23" s="19"/>
      <c r="B23" s="20" t="s">
        <v>26</v>
      </c>
      <c r="C23" s="21" t="s">
        <v>57</v>
      </c>
      <c r="D23" s="21"/>
      <c r="E23" s="21"/>
      <c r="F23" s="21"/>
      <c r="G23" s="21"/>
      <c r="H23" s="22">
        <v>19.47</v>
      </c>
      <c r="I23" s="22">
        <v>18.712</v>
      </c>
      <c r="J23" s="22">
        <v>17.753</v>
      </c>
      <c r="K23" s="22">
        <v>18.763000000000002</v>
      </c>
      <c r="L23" s="22">
        <v>19.47</v>
      </c>
      <c r="M23" s="22">
        <f>$H$23+$I$23+$J$23+$K$23+$L$23</f>
        <v>94.168000000000006</v>
      </c>
      <c r="N23" s="22">
        <v>1</v>
      </c>
      <c r="O23" s="23">
        <f>ROUND($M$23*$N$23,3)</f>
        <v>94.168000000000006</v>
      </c>
      <c r="P23" s="66"/>
      <c r="Q23" s="63"/>
      <c r="R23" s="52">
        <f>ROUND($Q$23+$P$23,2)</f>
        <v>0</v>
      </c>
      <c r="S23" s="23">
        <f>ROUND($M$23*$P$23,2)</f>
        <v>0</v>
      </c>
      <c r="T23" s="23">
        <f>ROUND($O$23*$Q$23,2)</f>
        <v>0</v>
      </c>
      <c r="U23" s="23">
        <f>ROUND($T$23+$S$23,2)</f>
        <v>0</v>
      </c>
      <c r="V23" s="23"/>
      <c r="W23" s="73"/>
    </row>
    <row r="24" spans="1:23" s="1" customFormat="1" ht="44.1" customHeight="1" outlineLevel="6" x14ac:dyDescent="0.2">
      <c r="A24" s="24"/>
      <c r="B24" s="25" t="s">
        <v>67</v>
      </c>
      <c r="C24" s="26" t="s">
        <v>65</v>
      </c>
      <c r="D24" s="26" t="s">
        <v>68</v>
      </c>
      <c r="E24" s="26"/>
      <c r="F24" s="26"/>
      <c r="G24" s="26"/>
      <c r="H24" s="27">
        <v>19.47</v>
      </c>
      <c r="I24" s="27">
        <v>18.712</v>
      </c>
      <c r="J24" s="27">
        <v>17.753</v>
      </c>
      <c r="K24" s="27">
        <v>18.763000000000002</v>
      </c>
      <c r="L24" s="27">
        <v>19.47</v>
      </c>
      <c r="M24" s="27">
        <f>$H$24+$I$24+$J$24+$K$24+$L$24</f>
        <v>94.168000000000006</v>
      </c>
      <c r="N24" s="31">
        <v>14</v>
      </c>
      <c r="O24" s="28">
        <f>ROUND($M$24*$N$24,3)</f>
        <v>1318.3520000000001</v>
      </c>
      <c r="P24" s="64"/>
      <c r="Q24" s="64"/>
      <c r="R24" s="28">
        <f>ROUND($Q$24+$P$24,2)</f>
        <v>0</v>
      </c>
      <c r="S24" s="28">
        <f>ROUND($M$24*$P$24,2)</f>
        <v>0</v>
      </c>
      <c r="T24" s="28">
        <f>ROUND($O$24*$Q$24,2)</f>
        <v>0</v>
      </c>
      <c r="U24" s="28">
        <f>ROUND($T$24+$S$24,2)</f>
        <v>0</v>
      </c>
      <c r="V24" s="30" t="s">
        <v>61</v>
      </c>
      <c r="W24" s="74"/>
    </row>
    <row r="25" spans="1:23" s="1" customFormat="1" ht="44.1" customHeight="1" outlineLevel="6" x14ac:dyDescent="0.2">
      <c r="A25" s="24"/>
      <c r="B25" s="25" t="s">
        <v>69</v>
      </c>
      <c r="C25" s="26" t="s">
        <v>57</v>
      </c>
      <c r="D25" s="26"/>
      <c r="E25" s="26"/>
      <c r="F25" s="26"/>
      <c r="G25" s="26"/>
      <c r="H25" s="27">
        <v>19.47</v>
      </c>
      <c r="I25" s="27">
        <v>18.712</v>
      </c>
      <c r="J25" s="27">
        <v>17.753</v>
      </c>
      <c r="K25" s="27">
        <v>18.763000000000002</v>
      </c>
      <c r="L25" s="27">
        <v>19.47</v>
      </c>
      <c r="M25" s="27">
        <f>$H$25+$I$25+$J$25+$K$25+$L$25</f>
        <v>94.168000000000006</v>
      </c>
      <c r="N25" s="32">
        <v>1.2</v>
      </c>
      <c r="O25" s="28">
        <f>ROUND($M$25*$N$25,3)</f>
        <v>113.002</v>
      </c>
      <c r="P25" s="64"/>
      <c r="Q25" s="64"/>
      <c r="R25" s="28">
        <f>ROUND($Q$25+$P$25,2)</f>
        <v>0</v>
      </c>
      <c r="S25" s="28">
        <f>ROUND($M$25*$P$25,2)</f>
        <v>0</v>
      </c>
      <c r="T25" s="28">
        <f>ROUND($O$25*$Q$25,2)</f>
        <v>0</v>
      </c>
      <c r="U25" s="28">
        <f>ROUND($T$25+$S$25,2)</f>
        <v>0</v>
      </c>
      <c r="V25" s="30" t="s">
        <v>61</v>
      </c>
      <c r="W25" s="74"/>
    </row>
    <row r="26" spans="1:23" s="11" customFormat="1" ht="42" customHeight="1" outlineLevel="5" x14ac:dyDescent="0.15">
      <c r="A26" s="12">
        <v>3</v>
      </c>
      <c r="B26" s="13" t="s">
        <v>70</v>
      </c>
      <c r="C26" s="14" t="s">
        <v>57</v>
      </c>
      <c r="D26" s="14"/>
      <c r="E26" s="14"/>
      <c r="F26" s="14"/>
      <c r="G26" s="14"/>
      <c r="H26" s="15">
        <v>100.724</v>
      </c>
      <c r="I26" s="15">
        <v>226.733</v>
      </c>
      <c r="J26" s="15">
        <v>108.435</v>
      </c>
      <c r="K26" s="15">
        <v>204.08600000000001</v>
      </c>
      <c r="L26" s="15">
        <v>100.724</v>
      </c>
      <c r="M26" s="15">
        <v>740.702</v>
      </c>
      <c r="N26" s="16"/>
      <c r="O26" s="16">
        <f>$O$27</f>
        <v>740.702</v>
      </c>
      <c r="P26" s="65"/>
      <c r="Q26" s="65"/>
      <c r="R26" s="16">
        <f>ROUND($U$26/$O$26,2)</f>
        <v>0</v>
      </c>
      <c r="S26" s="16">
        <f>ROUND($S$27+$S$28,2)</f>
        <v>0</v>
      </c>
      <c r="T26" s="16">
        <f>ROUND($T$27+$T$28,2)</f>
        <v>0</v>
      </c>
      <c r="U26" s="16">
        <f>ROUND($U$27+$U$28,2)</f>
        <v>0</v>
      </c>
      <c r="V26" s="17" t="s">
        <v>71</v>
      </c>
      <c r="W26" s="72"/>
    </row>
    <row r="27" spans="1:23" s="18" customFormat="1" ht="11.1" customHeight="1" outlineLevel="6" x14ac:dyDescent="0.2">
      <c r="A27" s="19"/>
      <c r="B27" s="20" t="s">
        <v>26</v>
      </c>
      <c r="C27" s="21" t="s">
        <v>57</v>
      </c>
      <c r="D27" s="21"/>
      <c r="E27" s="21"/>
      <c r="F27" s="21"/>
      <c r="G27" s="21"/>
      <c r="H27" s="22">
        <v>100.724</v>
      </c>
      <c r="I27" s="22">
        <v>226.733</v>
      </c>
      <c r="J27" s="22">
        <v>108.435</v>
      </c>
      <c r="K27" s="22">
        <v>204.08600000000001</v>
      </c>
      <c r="L27" s="22">
        <v>100.724</v>
      </c>
      <c r="M27" s="22">
        <f>$H$27+$I$27+$J$27+$K$27+$L$27</f>
        <v>740.70200000000011</v>
      </c>
      <c r="N27" s="22">
        <v>1</v>
      </c>
      <c r="O27" s="23">
        <f>ROUND($M$27*$N$27,3)</f>
        <v>740.702</v>
      </c>
      <c r="P27" s="66"/>
      <c r="Q27" s="63"/>
      <c r="R27" s="52">
        <f>ROUND($Q$27+$P$27,2)</f>
        <v>0</v>
      </c>
      <c r="S27" s="23">
        <f>ROUND($M$27*$P$27,2)</f>
        <v>0</v>
      </c>
      <c r="T27" s="23">
        <f>ROUND($O$27*$Q$27,2)</f>
        <v>0</v>
      </c>
      <c r="U27" s="23">
        <f>ROUND($T$27+$S$27,2)</f>
        <v>0</v>
      </c>
      <c r="V27" s="23"/>
      <c r="W27" s="73"/>
    </row>
    <row r="28" spans="1:23" s="1" customFormat="1" ht="78" customHeight="1" outlineLevel="6" x14ac:dyDescent="0.2">
      <c r="A28" s="24"/>
      <c r="B28" s="25" t="s">
        <v>72</v>
      </c>
      <c r="C28" s="26" t="s">
        <v>65</v>
      </c>
      <c r="D28" s="26"/>
      <c r="E28" s="26"/>
      <c r="F28" s="26"/>
      <c r="G28" s="26"/>
      <c r="H28" s="27">
        <v>100.724</v>
      </c>
      <c r="I28" s="27">
        <v>226.733</v>
      </c>
      <c r="J28" s="27">
        <v>108.435</v>
      </c>
      <c r="K28" s="27">
        <v>204.08600000000001</v>
      </c>
      <c r="L28" s="27">
        <v>100.724</v>
      </c>
      <c r="M28" s="27">
        <f>$H$28+$I$28+$J$28+$K$28+$L$28</f>
        <v>740.70200000000011</v>
      </c>
      <c r="N28" s="29">
        <v>0.15</v>
      </c>
      <c r="O28" s="28">
        <f>ROUND($M$28*$N$28,3)</f>
        <v>111.105</v>
      </c>
      <c r="P28" s="64"/>
      <c r="Q28" s="64"/>
      <c r="R28" s="28">
        <f>ROUND($Q$28+$P$28,2)</f>
        <v>0</v>
      </c>
      <c r="S28" s="28">
        <f>ROUND($M$28*$P$28,2)</f>
        <v>0</v>
      </c>
      <c r="T28" s="28">
        <f>ROUND($O$28*$Q$28,2)</f>
        <v>0</v>
      </c>
      <c r="U28" s="28">
        <f>ROUND($T$28+$S$28,2)</f>
        <v>0</v>
      </c>
      <c r="V28" s="30" t="s">
        <v>73</v>
      </c>
      <c r="W28" s="74"/>
    </row>
    <row r="29" spans="1:23" s="11" customFormat="1" ht="51.95" customHeight="1" outlineLevel="5" x14ac:dyDescent="0.15">
      <c r="A29" s="12">
        <v>4</v>
      </c>
      <c r="B29" s="13" t="s">
        <v>74</v>
      </c>
      <c r="C29" s="14" t="s">
        <v>57</v>
      </c>
      <c r="D29" s="14"/>
      <c r="E29" s="14"/>
      <c r="F29" s="14"/>
      <c r="G29" s="14"/>
      <c r="H29" s="15">
        <v>100.724</v>
      </c>
      <c r="I29" s="15">
        <v>226.733</v>
      </c>
      <c r="J29" s="15">
        <v>108.435</v>
      </c>
      <c r="K29" s="15">
        <v>204.08600000000001</v>
      </c>
      <c r="L29" s="15">
        <v>100.724</v>
      </c>
      <c r="M29" s="15">
        <v>740.702</v>
      </c>
      <c r="N29" s="16"/>
      <c r="O29" s="16">
        <f>$O$30</f>
        <v>740.702</v>
      </c>
      <c r="P29" s="65"/>
      <c r="Q29" s="65"/>
      <c r="R29" s="16">
        <f>ROUND($U$29/$O$29,2)</f>
        <v>0</v>
      </c>
      <c r="S29" s="16">
        <f>ROUND($S$30+$S$31,2)</f>
        <v>0</v>
      </c>
      <c r="T29" s="16">
        <f>ROUND($T$30+$T$31,2)</f>
        <v>0</v>
      </c>
      <c r="U29" s="16">
        <f>ROUND($U$30+$U$31,2)</f>
        <v>0</v>
      </c>
      <c r="V29" s="17" t="s">
        <v>75</v>
      </c>
      <c r="W29" s="72"/>
    </row>
    <row r="30" spans="1:23" s="18" customFormat="1" ht="11.1" customHeight="1" outlineLevel="6" x14ac:dyDescent="0.2">
      <c r="A30" s="19"/>
      <c r="B30" s="20" t="s">
        <v>26</v>
      </c>
      <c r="C30" s="21" t="s">
        <v>57</v>
      </c>
      <c r="D30" s="21"/>
      <c r="E30" s="21"/>
      <c r="F30" s="21"/>
      <c r="G30" s="21"/>
      <c r="H30" s="22">
        <v>100.724</v>
      </c>
      <c r="I30" s="22">
        <v>226.733</v>
      </c>
      <c r="J30" s="22">
        <v>108.435</v>
      </c>
      <c r="K30" s="22">
        <v>204.08600000000001</v>
      </c>
      <c r="L30" s="22">
        <v>100.724</v>
      </c>
      <c r="M30" s="22">
        <f>$H$30+$I$30+$J$30+$K$30+$L$30</f>
        <v>740.70200000000011</v>
      </c>
      <c r="N30" s="22">
        <v>1</v>
      </c>
      <c r="O30" s="23">
        <f>ROUND($M$30*$N$30,3)</f>
        <v>740.702</v>
      </c>
      <c r="P30" s="66"/>
      <c r="Q30" s="63"/>
      <c r="R30" s="52">
        <f>ROUND($Q$30+$P$30,2)</f>
        <v>0</v>
      </c>
      <c r="S30" s="23">
        <f>ROUND($M$30*$P$30,2)</f>
        <v>0</v>
      </c>
      <c r="T30" s="23">
        <f>ROUND($O$30*$Q$30,2)</f>
        <v>0</v>
      </c>
      <c r="U30" s="23">
        <f>ROUND($T$30+$S$30,2)</f>
        <v>0</v>
      </c>
      <c r="V30" s="23"/>
      <c r="W30" s="73"/>
    </row>
    <row r="31" spans="1:23" s="1" customFormat="1" ht="44.1" customHeight="1" outlineLevel="6" x14ac:dyDescent="0.2">
      <c r="A31" s="24"/>
      <c r="B31" s="25" t="s">
        <v>67</v>
      </c>
      <c r="C31" s="26" t="s">
        <v>65</v>
      </c>
      <c r="D31" s="26" t="s">
        <v>68</v>
      </c>
      <c r="E31" s="26"/>
      <c r="F31" s="26"/>
      <c r="G31" s="26"/>
      <c r="H31" s="27">
        <v>100.724</v>
      </c>
      <c r="I31" s="27">
        <v>226.733</v>
      </c>
      <c r="J31" s="27">
        <v>108.435</v>
      </c>
      <c r="K31" s="27">
        <v>204.08600000000001</v>
      </c>
      <c r="L31" s="27">
        <v>100.724</v>
      </c>
      <c r="M31" s="27">
        <f>$H$31+$I$31+$J$31+$K$31+$L$31</f>
        <v>740.70200000000011</v>
      </c>
      <c r="N31" s="31">
        <v>14</v>
      </c>
      <c r="O31" s="28">
        <f>ROUND($M$31*$N$31,3)</f>
        <v>10369.828</v>
      </c>
      <c r="P31" s="64"/>
      <c r="Q31" s="64"/>
      <c r="R31" s="28">
        <f>ROUND($Q$31+$P$31,2)</f>
        <v>0</v>
      </c>
      <c r="S31" s="28">
        <f>ROUND($M$31*$P$31,2)</f>
        <v>0</v>
      </c>
      <c r="T31" s="28">
        <f>ROUND($O$31*$Q$31,2)</f>
        <v>0</v>
      </c>
      <c r="U31" s="28">
        <f>ROUND($T$31+$S$31,2)</f>
        <v>0</v>
      </c>
      <c r="V31" s="30" t="s">
        <v>61</v>
      </c>
      <c r="W31" s="74"/>
    </row>
    <row r="32" spans="1:23" s="1" customFormat="1" ht="12" customHeight="1" outlineLevel="4" x14ac:dyDescent="0.2">
      <c r="A32" s="7"/>
      <c r="B32" s="8" t="s">
        <v>76</v>
      </c>
      <c r="C32" s="9"/>
      <c r="D32" s="9"/>
      <c r="E32" s="9"/>
      <c r="F32" s="9"/>
      <c r="G32" s="9"/>
      <c r="H32" s="10"/>
      <c r="I32" s="10"/>
      <c r="J32" s="10"/>
      <c r="K32" s="10"/>
      <c r="L32" s="10"/>
      <c r="M32" s="10"/>
      <c r="N32" s="10"/>
      <c r="O32" s="10"/>
      <c r="P32" s="67"/>
      <c r="Q32" s="67"/>
      <c r="R32" s="10"/>
      <c r="S32" s="10">
        <f>ROUND($S$35+$S$36+$S$37+$S$39+$S$40+$S$42+$S$43+$S$45+$S$46+$S$48+$S$49+$S$51+$S$52+$S$54+$S$55+$S$56+$S$58+$S$59+$S$60+$S$63+$S$64+$S$66+$S$67+$S$68+$S$70+$S$71+$S$73+$S$74+$S$75+$S$77+$S$78+$S$80+$S$81+$S$82+$S$84+$S$85+$S$86+$S$87+$S$89+$S$90+$S$91+$S$92+$S$94+$S$95+$S$96+$S$98+$S$99+$S$100,2)</f>
        <v>0</v>
      </c>
      <c r="T32" s="10">
        <f>ROUND($T$35+$T$36+$T$37+$T$39+$T$40+$T$42+$T$43+$T$45+$T$46+$T$48+$T$49+$T$51+$T$52+$T$54+$T$55+$T$56+$T$58+$T$59+$T$60+$T$63+$T$64+$T$66+$T$67+$T$68+$T$70+$T$71+$T$73+$T$74+$T$75+$T$77+$T$78+$T$80+$T$81+$T$82+$T$84+$T$85+$T$86+$T$87+$T$89+$T$90+$T$91+$T$92+$T$94+$T$95+$T$96+$T$98+$T$99+$T$100,2)</f>
        <v>0</v>
      </c>
      <c r="U32" s="10">
        <f>ROUND($U$35+$U$36+$U$37+$U$39+$U$40+$U$42+$U$43+$U$45+$U$46+$U$48+$U$49+$U$51+$U$52+$U$54+$U$55+$U$56+$U$58+$U$59+$U$60+$U$63+$U$64+$U$66+$U$67+$U$68+$U$70+$U$71+$U$73+$U$74+$U$75+$U$77+$U$78+$U$80+$U$81+$U$82+$U$84+$U$85+$U$86+$U$87+$U$89+$U$90+$U$91+$U$92+$U$94+$U$95+$U$96+$U$98+$U$99+$U$100,2)</f>
        <v>0</v>
      </c>
      <c r="V32" s="10"/>
      <c r="W32" s="67"/>
    </row>
    <row r="33" spans="1:23" s="1" customFormat="1" ht="12" customHeight="1" outlineLevel="5" x14ac:dyDescent="0.2">
      <c r="A33" s="7"/>
      <c r="B33" s="8" t="s">
        <v>77</v>
      </c>
      <c r="C33" s="9"/>
      <c r="D33" s="9"/>
      <c r="E33" s="9"/>
      <c r="F33" s="9"/>
      <c r="G33" s="9"/>
      <c r="H33" s="10"/>
      <c r="I33" s="10"/>
      <c r="J33" s="10"/>
      <c r="K33" s="10"/>
      <c r="L33" s="10"/>
      <c r="M33" s="10"/>
      <c r="N33" s="10"/>
      <c r="O33" s="10"/>
      <c r="P33" s="67"/>
      <c r="Q33" s="67"/>
      <c r="R33" s="10"/>
      <c r="S33" s="10">
        <f>ROUND($S$35+$S$36+$S$37+$S$39+$S$40+$S$42+$S$43+$S$45+$S$46+$S$48+$S$49+$S$51+$S$52+$S$54+$S$55+$S$56+$S$58+$S$59+$S$60,2)</f>
        <v>0</v>
      </c>
      <c r="T33" s="10">
        <f>ROUND($T$35+$T$36+$T$37+$T$39+$T$40+$T$42+$T$43+$T$45+$T$46+$T$48+$T$49+$T$51+$T$52+$T$54+$T$55+$T$56+$T$58+$T$59+$T$60,2)</f>
        <v>0</v>
      </c>
      <c r="U33" s="10">
        <f>ROUND($U$35+$U$36+$U$37+$U$39+$U$40+$U$42+$U$43+$U$45+$U$46+$U$48+$U$49+$U$51+$U$52+$U$54+$U$55+$U$56+$U$58+$U$59+$U$60,2)</f>
        <v>0</v>
      </c>
      <c r="V33" s="10"/>
      <c r="W33" s="67"/>
    </row>
    <row r="34" spans="1:23" s="11" customFormat="1" ht="63" customHeight="1" outlineLevel="6" x14ac:dyDescent="0.15">
      <c r="A34" s="12">
        <v>5</v>
      </c>
      <c r="B34" s="13" t="s">
        <v>78</v>
      </c>
      <c r="C34" s="14" t="s">
        <v>57</v>
      </c>
      <c r="D34" s="14"/>
      <c r="E34" s="14"/>
      <c r="F34" s="14"/>
      <c r="G34" s="14"/>
      <c r="H34" s="33">
        <v>1679.1880000000001</v>
      </c>
      <c r="I34" s="33">
        <v>2194.5680000000002</v>
      </c>
      <c r="J34" s="33">
        <v>1216.97</v>
      </c>
      <c r="K34" s="33">
        <v>2181.9839999999999</v>
      </c>
      <c r="L34" s="33">
        <v>1679.2819999999999</v>
      </c>
      <c r="M34" s="33">
        <v>8951.9920000000002</v>
      </c>
      <c r="N34" s="16"/>
      <c r="O34" s="16">
        <f>$O$35</f>
        <v>8951.9920000000002</v>
      </c>
      <c r="P34" s="65"/>
      <c r="Q34" s="65"/>
      <c r="R34" s="16">
        <f>ROUND($U$34/$O$34,2)</f>
        <v>0</v>
      </c>
      <c r="S34" s="16">
        <f>ROUND($S$35+$S$36+$S$37,2)</f>
        <v>0</v>
      </c>
      <c r="T34" s="16">
        <f>ROUND($T$35+$T$36+$T$37,2)</f>
        <v>0</v>
      </c>
      <c r="U34" s="16">
        <f>ROUND($U$35+$U$36+$U$37,2)</f>
        <v>0</v>
      </c>
      <c r="V34" s="17" t="s">
        <v>79</v>
      </c>
      <c r="W34" s="72"/>
    </row>
    <row r="35" spans="1:23" s="18" customFormat="1" ht="11.1" customHeight="1" outlineLevel="7" x14ac:dyDescent="0.2">
      <c r="A35" s="19"/>
      <c r="B35" s="20" t="s">
        <v>26</v>
      </c>
      <c r="C35" s="21" t="s">
        <v>57</v>
      </c>
      <c r="D35" s="21"/>
      <c r="E35" s="21"/>
      <c r="F35" s="21"/>
      <c r="G35" s="21"/>
      <c r="H35" s="34">
        <v>1679.1880000000001</v>
      </c>
      <c r="I35" s="34">
        <v>2194.5680000000002</v>
      </c>
      <c r="J35" s="34">
        <v>1216.97</v>
      </c>
      <c r="K35" s="34">
        <v>2181.9839999999999</v>
      </c>
      <c r="L35" s="34">
        <v>1679.2819999999999</v>
      </c>
      <c r="M35" s="34">
        <f>$H$35+$I$35+$J$35+$K$35+$L$35</f>
        <v>8951.9920000000002</v>
      </c>
      <c r="N35" s="22">
        <v>1</v>
      </c>
      <c r="O35" s="23">
        <f>ROUND($M$35*$N$35,3)</f>
        <v>8951.9920000000002</v>
      </c>
      <c r="P35" s="66"/>
      <c r="Q35" s="63"/>
      <c r="R35" s="52">
        <f>ROUND($Q$35+$P$35,2)</f>
        <v>0</v>
      </c>
      <c r="S35" s="23">
        <f>ROUND($M$35*$P$35,2)</f>
        <v>0</v>
      </c>
      <c r="T35" s="23">
        <f>ROUND($O$35*$Q$35,2)</f>
        <v>0</v>
      </c>
      <c r="U35" s="23">
        <f>ROUND($T$35+$S$35,2)</f>
        <v>0</v>
      </c>
      <c r="V35" s="23"/>
      <c r="W35" s="73"/>
    </row>
    <row r="36" spans="1:23" s="1" customFormat="1" ht="44.1" customHeight="1" outlineLevel="7" x14ac:dyDescent="0.2">
      <c r="A36" s="24"/>
      <c r="B36" s="25" t="s">
        <v>80</v>
      </c>
      <c r="C36" s="26" t="s">
        <v>81</v>
      </c>
      <c r="D36" s="26"/>
      <c r="E36" s="26"/>
      <c r="F36" s="26"/>
      <c r="G36" s="26"/>
      <c r="H36" s="35">
        <v>1679.1880000000001</v>
      </c>
      <c r="I36" s="35">
        <v>2194.5680000000002</v>
      </c>
      <c r="J36" s="35">
        <v>1216.97</v>
      </c>
      <c r="K36" s="35">
        <v>2181.9839999999999</v>
      </c>
      <c r="L36" s="35">
        <v>1679.2819999999999</v>
      </c>
      <c r="M36" s="35">
        <f>$H$36+$I$36+$J$36+$K$36+$L$36</f>
        <v>8951.9920000000002</v>
      </c>
      <c r="N36" s="29">
        <v>0.03</v>
      </c>
      <c r="O36" s="28">
        <f>ROUND($M$36*$N$36,3)</f>
        <v>268.56</v>
      </c>
      <c r="P36" s="64"/>
      <c r="Q36" s="64"/>
      <c r="R36" s="28">
        <f>ROUND($Q$36+$P$36,2)</f>
        <v>0</v>
      </c>
      <c r="S36" s="28">
        <f>ROUND($M$36*$P$36,2)</f>
        <v>0</v>
      </c>
      <c r="T36" s="28">
        <f>ROUND($O$36*$Q$36,2)</f>
        <v>0</v>
      </c>
      <c r="U36" s="28">
        <f>ROUND($T$36+$S$36,2)</f>
        <v>0</v>
      </c>
      <c r="V36" s="30" t="s">
        <v>61</v>
      </c>
      <c r="W36" s="74"/>
    </row>
    <row r="37" spans="1:23" s="1" customFormat="1" ht="44.1" customHeight="1" outlineLevel="7" x14ac:dyDescent="0.2">
      <c r="A37" s="24"/>
      <c r="B37" s="25" t="s">
        <v>82</v>
      </c>
      <c r="C37" s="26" t="s">
        <v>65</v>
      </c>
      <c r="D37" s="26" t="s">
        <v>83</v>
      </c>
      <c r="E37" s="26"/>
      <c r="F37" s="26"/>
      <c r="G37" s="26"/>
      <c r="H37" s="35">
        <v>1679.1880000000001</v>
      </c>
      <c r="I37" s="35">
        <v>2194.5680000000002</v>
      </c>
      <c r="J37" s="35">
        <v>1216.97</v>
      </c>
      <c r="K37" s="35">
        <v>2181.9839999999999</v>
      </c>
      <c r="L37" s="35">
        <v>1679.2819999999999</v>
      </c>
      <c r="M37" s="35">
        <f>$H$37+$I$37+$J$37+$K$37+$L$37</f>
        <v>8951.9920000000002</v>
      </c>
      <c r="N37" s="31">
        <v>11</v>
      </c>
      <c r="O37" s="28">
        <f>ROUND($M$37*$N$37,3)</f>
        <v>98471.911999999997</v>
      </c>
      <c r="P37" s="64"/>
      <c r="Q37" s="64"/>
      <c r="R37" s="28">
        <f>ROUND($Q$37+$P$37,2)</f>
        <v>0</v>
      </c>
      <c r="S37" s="28">
        <f>ROUND($M$37*$P$37,2)</f>
        <v>0</v>
      </c>
      <c r="T37" s="28">
        <f>ROUND($O$37*$Q$37,2)</f>
        <v>0</v>
      </c>
      <c r="U37" s="28">
        <f>ROUND($T$37+$S$37,2)</f>
        <v>0</v>
      </c>
      <c r="V37" s="30" t="s">
        <v>61</v>
      </c>
      <c r="W37" s="74"/>
    </row>
    <row r="38" spans="1:23" s="11" customFormat="1" ht="42" customHeight="1" outlineLevel="6" x14ac:dyDescent="0.15">
      <c r="A38" s="12">
        <v>6</v>
      </c>
      <c r="B38" s="13" t="s">
        <v>84</v>
      </c>
      <c r="C38" s="14" t="s">
        <v>57</v>
      </c>
      <c r="D38" s="14"/>
      <c r="E38" s="14"/>
      <c r="F38" s="14"/>
      <c r="G38" s="14"/>
      <c r="H38" s="15">
        <v>19.538</v>
      </c>
      <c r="I38" s="15">
        <v>35.167999999999999</v>
      </c>
      <c r="J38" s="15">
        <v>19.538</v>
      </c>
      <c r="K38" s="15">
        <v>27.353000000000002</v>
      </c>
      <c r="L38" s="15">
        <v>19.538</v>
      </c>
      <c r="M38" s="15">
        <v>121.13500000000001</v>
      </c>
      <c r="N38" s="16"/>
      <c r="O38" s="16">
        <f>$O$39</f>
        <v>121.13500000000001</v>
      </c>
      <c r="P38" s="65"/>
      <c r="Q38" s="65"/>
      <c r="R38" s="16">
        <f>ROUND($U$38/$O$38,2)</f>
        <v>0</v>
      </c>
      <c r="S38" s="16">
        <f>ROUND($S$39+$S$40,2)</f>
        <v>0</v>
      </c>
      <c r="T38" s="16">
        <f>ROUND($T$39+$T$40,2)</f>
        <v>0</v>
      </c>
      <c r="U38" s="16">
        <f>ROUND($U$39+$U$40,2)</f>
        <v>0</v>
      </c>
      <c r="V38" s="17" t="s">
        <v>85</v>
      </c>
      <c r="W38" s="72"/>
    </row>
    <row r="39" spans="1:23" s="18" customFormat="1" ht="11.1" customHeight="1" outlineLevel="7" x14ac:dyDescent="0.2">
      <c r="A39" s="19"/>
      <c r="B39" s="20" t="s">
        <v>26</v>
      </c>
      <c r="C39" s="21" t="s">
        <v>57</v>
      </c>
      <c r="D39" s="21"/>
      <c r="E39" s="21"/>
      <c r="F39" s="21"/>
      <c r="G39" s="21"/>
      <c r="H39" s="22">
        <v>19.538</v>
      </c>
      <c r="I39" s="22">
        <v>35.167999999999999</v>
      </c>
      <c r="J39" s="22">
        <v>19.538</v>
      </c>
      <c r="K39" s="22">
        <v>27.353000000000002</v>
      </c>
      <c r="L39" s="22">
        <v>19.538</v>
      </c>
      <c r="M39" s="22">
        <f>$H$39+$I$39+$J$39+$K$39+$L$39</f>
        <v>121.13500000000001</v>
      </c>
      <c r="N39" s="22">
        <v>1</v>
      </c>
      <c r="O39" s="23">
        <f>ROUND($M$39*$N$39,3)</f>
        <v>121.13500000000001</v>
      </c>
      <c r="P39" s="66"/>
      <c r="Q39" s="63"/>
      <c r="R39" s="52">
        <f>ROUND($Q$39+$P$39,2)</f>
        <v>0</v>
      </c>
      <c r="S39" s="23">
        <f>ROUND($M$39*$P$39,2)</f>
        <v>0</v>
      </c>
      <c r="T39" s="23">
        <f>ROUND($O$39*$Q$39,2)</f>
        <v>0</v>
      </c>
      <c r="U39" s="23">
        <f>ROUND($T$39+$S$39,2)</f>
        <v>0</v>
      </c>
      <c r="V39" s="23"/>
      <c r="W39" s="73"/>
    </row>
    <row r="40" spans="1:23" s="1" customFormat="1" ht="78" customHeight="1" outlineLevel="7" x14ac:dyDescent="0.2">
      <c r="A40" s="24"/>
      <c r="B40" s="25" t="s">
        <v>72</v>
      </c>
      <c r="C40" s="26" t="s">
        <v>65</v>
      </c>
      <c r="D40" s="26" t="s">
        <v>83</v>
      </c>
      <c r="E40" s="26"/>
      <c r="F40" s="26"/>
      <c r="G40" s="26"/>
      <c r="H40" s="27">
        <v>19.538</v>
      </c>
      <c r="I40" s="27">
        <v>35.167999999999999</v>
      </c>
      <c r="J40" s="27">
        <v>19.538</v>
      </c>
      <c r="K40" s="27">
        <v>27.353000000000002</v>
      </c>
      <c r="L40" s="27">
        <v>19.538</v>
      </c>
      <c r="M40" s="27">
        <f>$H$40+$I$40+$J$40+$K$40+$L$40</f>
        <v>121.13500000000001</v>
      </c>
      <c r="N40" s="29">
        <v>0.15</v>
      </c>
      <c r="O40" s="28">
        <f>ROUND($M$40*$N$40,3)</f>
        <v>18.170000000000002</v>
      </c>
      <c r="P40" s="64"/>
      <c r="Q40" s="64"/>
      <c r="R40" s="28">
        <f>ROUND($Q$40+$P$40,2)</f>
        <v>0</v>
      </c>
      <c r="S40" s="28">
        <f>ROUND($M$40*$P$40,2)</f>
        <v>0</v>
      </c>
      <c r="T40" s="28">
        <f>ROUND($O$40*$Q$40,2)</f>
        <v>0</v>
      </c>
      <c r="U40" s="28">
        <f>ROUND($T$40+$S$40,2)</f>
        <v>0</v>
      </c>
      <c r="V40" s="30" t="s">
        <v>73</v>
      </c>
      <c r="W40" s="74"/>
    </row>
    <row r="41" spans="1:23" s="11" customFormat="1" ht="72.95" customHeight="1" outlineLevel="6" x14ac:dyDescent="0.15">
      <c r="A41" s="12">
        <v>7</v>
      </c>
      <c r="B41" s="13" t="s">
        <v>86</v>
      </c>
      <c r="C41" s="14" t="s">
        <v>57</v>
      </c>
      <c r="D41" s="14"/>
      <c r="E41" s="14"/>
      <c r="F41" s="14"/>
      <c r="G41" s="14"/>
      <c r="H41" s="15">
        <v>953.57500000000005</v>
      </c>
      <c r="I41" s="33">
        <v>1366.6510000000001</v>
      </c>
      <c r="J41" s="15">
        <v>758.57399999999996</v>
      </c>
      <c r="K41" s="33">
        <v>1115.809</v>
      </c>
      <c r="L41" s="15">
        <v>953.57500000000005</v>
      </c>
      <c r="M41" s="33">
        <v>5148.1840000000002</v>
      </c>
      <c r="N41" s="16"/>
      <c r="O41" s="16">
        <f>$O$42</f>
        <v>5148.1840000000002</v>
      </c>
      <c r="P41" s="65"/>
      <c r="Q41" s="65"/>
      <c r="R41" s="16">
        <f>ROUND($U$41/$O$41,2)</f>
        <v>0</v>
      </c>
      <c r="S41" s="16">
        <f>ROUND($S$42+$S$43,2)</f>
        <v>0</v>
      </c>
      <c r="T41" s="16">
        <f>ROUND($T$42+$T$43,2)</f>
        <v>0</v>
      </c>
      <c r="U41" s="16">
        <f>ROUND($U$42+$U$43,2)</f>
        <v>0</v>
      </c>
      <c r="V41" s="17" t="s">
        <v>87</v>
      </c>
      <c r="W41" s="72"/>
    </row>
    <row r="42" spans="1:23" s="18" customFormat="1" ht="11.1" customHeight="1" outlineLevel="7" x14ac:dyDescent="0.2">
      <c r="A42" s="19"/>
      <c r="B42" s="20" t="s">
        <v>26</v>
      </c>
      <c r="C42" s="21" t="s">
        <v>57</v>
      </c>
      <c r="D42" s="21"/>
      <c r="E42" s="21"/>
      <c r="F42" s="21"/>
      <c r="G42" s="21"/>
      <c r="H42" s="22">
        <v>953.57500000000005</v>
      </c>
      <c r="I42" s="34">
        <v>1366.6510000000001</v>
      </c>
      <c r="J42" s="22">
        <v>758.57399999999996</v>
      </c>
      <c r="K42" s="34">
        <v>1115.809</v>
      </c>
      <c r="L42" s="22">
        <v>953.57500000000005</v>
      </c>
      <c r="M42" s="22">
        <f>$H$42+$I$42+$J$42+$K$42+$L$42</f>
        <v>5148.1840000000002</v>
      </c>
      <c r="N42" s="22">
        <v>1</v>
      </c>
      <c r="O42" s="23">
        <f>ROUND($M$42*$N$42,3)</f>
        <v>5148.1840000000002</v>
      </c>
      <c r="P42" s="66"/>
      <c r="Q42" s="63"/>
      <c r="R42" s="52">
        <f>ROUND($Q$42+$P$42,2)</f>
        <v>0</v>
      </c>
      <c r="S42" s="23">
        <f>ROUND($M$42*$P$42,2)</f>
        <v>0</v>
      </c>
      <c r="T42" s="23">
        <f>ROUND($O$42*$Q$42,2)</f>
        <v>0</v>
      </c>
      <c r="U42" s="23">
        <f>ROUND($T$42+$S$42,2)</f>
        <v>0</v>
      </c>
      <c r="V42" s="23"/>
      <c r="W42" s="73"/>
    </row>
    <row r="43" spans="1:23" s="1" customFormat="1" ht="78" customHeight="1" outlineLevel="7" x14ac:dyDescent="0.2">
      <c r="A43" s="24"/>
      <c r="B43" s="25" t="s">
        <v>72</v>
      </c>
      <c r="C43" s="26" t="s">
        <v>65</v>
      </c>
      <c r="D43" s="26" t="s">
        <v>83</v>
      </c>
      <c r="E43" s="26"/>
      <c r="F43" s="26"/>
      <c r="G43" s="26"/>
      <c r="H43" s="27">
        <v>953.57500000000005</v>
      </c>
      <c r="I43" s="35">
        <v>1366.6510000000001</v>
      </c>
      <c r="J43" s="27">
        <v>758.57399999999996</v>
      </c>
      <c r="K43" s="35">
        <v>1115.809</v>
      </c>
      <c r="L43" s="27">
        <v>953.57500000000005</v>
      </c>
      <c r="M43" s="27">
        <f>$H$43+$I$43+$J$43+$K$43+$L$43</f>
        <v>5148.1840000000002</v>
      </c>
      <c r="N43" s="29">
        <v>0.15</v>
      </c>
      <c r="O43" s="28">
        <f>ROUND($M$43*$N$43,3)</f>
        <v>772.22799999999995</v>
      </c>
      <c r="P43" s="64"/>
      <c r="Q43" s="64"/>
      <c r="R43" s="28">
        <f>ROUND($Q$43+$P$43,2)</f>
        <v>0</v>
      </c>
      <c r="S43" s="28">
        <f>ROUND($M$43*$P$43,2)</f>
        <v>0</v>
      </c>
      <c r="T43" s="28">
        <f>ROUND($O$43*$Q$43,2)</f>
        <v>0</v>
      </c>
      <c r="U43" s="28">
        <f>ROUND($T$43+$S$43,2)</f>
        <v>0</v>
      </c>
      <c r="V43" s="30" t="s">
        <v>73</v>
      </c>
      <c r="W43" s="74"/>
    </row>
    <row r="44" spans="1:23" s="11" customFormat="1" ht="63" customHeight="1" outlineLevel="6" x14ac:dyDescent="0.15">
      <c r="A44" s="12">
        <v>8</v>
      </c>
      <c r="B44" s="13" t="s">
        <v>88</v>
      </c>
      <c r="C44" s="14" t="s">
        <v>57</v>
      </c>
      <c r="D44" s="14"/>
      <c r="E44" s="14"/>
      <c r="F44" s="14"/>
      <c r="G44" s="14"/>
      <c r="H44" s="33">
        <v>1679.1880000000001</v>
      </c>
      <c r="I44" s="33">
        <v>2194.5680000000002</v>
      </c>
      <c r="J44" s="33">
        <v>1216.97</v>
      </c>
      <c r="K44" s="33">
        <v>2181.9839999999999</v>
      </c>
      <c r="L44" s="33">
        <v>1679.2819999999999</v>
      </c>
      <c r="M44" s="33">
        <v>8951.9920000000002</v>
      </c>
      <c r="N44" s="16"/>
      <c r="O44" s="16">
        <f>$O$45</f>
        <v>8951.9920000000002</v>
      </c>
      <c r="P44" s="65"/>
      <c r="Q44" s="65"/>
      <c r="R44" s="16">
        <f>ROUND($U$44/$O$44,2)</f>
        <v>0</v>
      </c>
      <c r="S44" s="16">
        <f>ROUND($S$45+$S$46,2)</f>
        <v>0</v>
      </c>
      <c r="T44" s="16">
        <f>ROUND($T$45+$T$46,2)</f>
        <v>0</v>
      </c>
      <c r="U44" s="16">
        <f>ROUND($U$45+$U$46,2)</f>
        <v>0</v>
      </c>
      <c r="V44" s="17" t="s">
        <v>79</v>
      </c>
      <c r="W44" s="72"/>
    </row>
    <row r="45" spans="1:23" s="18" customFormat="1" ht="11.1" customHeight="1" outlineLevel="7" x14ac:dyDescent="0.2">
      <c r="A45" s="19"/>
      <c r="B45" s="20" t="s">
        <v>26</v>
      </c>
      <c r="C45" s="21" t="s">
        <v>57</v>
      </c>
      <c r="D45" s="21"/>
      <c r="E45" s="21"/>
      <c r="F45" s="21"/>
      <c r="G45" s="21"/>
      <c r="H45" s="34">
        <v>1679.1880000000001</v>
      </c>
      <c r="I45" s="34">
        <v>2194.5680000000002</v>
      </c>
      <c r="J45" s="34">
        <v>1216.97</v>
      </c>
      <c r="K45" s="34">
        <v>2181.9839999999999</v>
      </c>
      <c r="L45" s="34">
        <v>1679.2819999999999</v>
      </c>
      <c r="M45" s="34">
        <f>$H$45+$I$45+$J$45+$K$45+$L$45</f>
        <v>8951.9920000000002</v>
      </c>
      <c r="N45" s="22">
        <v>1</v>
      </c>
      <c r="O45" s="23">
        <f>ROUND($M$45*$N$45,3)</f>
        <v>8951.9920000000002</v>
      </c>
      <c r="P45" s="66"/>
      <c r="Q45" s="63"/>
      <c r="R45" s="52">
        <f>ROUND($Q$45+$P$45,2)</f>
        <v>0</v>
      </c>
      <c r="S45" s="23">
        <f>ROUND($M$45*$P$45,2)</f>
        <v>0</v>
      </c>
      <c r="T45" s="23">
        <f>ROUND($O$45*$Q$45,2)</f>
        <v>0</v>
      </c>
      <c r="U45" s="23">
        <f>ROUND($T$45+$S$45,2)</f>
        <v>0</v>
      </c>
      <c r="V45" s="23"/>
      <c r="W45" s="73"/>
    </row>
    <row r="46" spans="1:23" s="1" customFormat="1" ht="78" customHeight="1" outlineLevel="7" x14ac:dyDescent="0.2">
      <c r="A46" s="24"/>
      <c r="B46" s="25" t="s">
        <v>72</v>
      </c>
      <c r="C46" s="26" t="s">
        <v>65</v>
      </c>
      <c r="D46" s="26" t="s">
        <v>83</v>
      </c>
      <c r="E46" s="26"/>
      <c r="F46" s="26"/>
      <c r="G46" s="26"/>
      <c r="H46" s="35">
        <v>1679.1880000000001</v>
      </c>
      <c r="I46" s="35">
        <v>2194.5680000000002</v>
      </c>
      <c r="J46" s="35">
        <v>1216.97</v>
      </c>
      <c r="K46" s="35">
        <v>2181.9839999999999</v>
      </c>
      <c r="L46" s="35">
        <v>1679.2819999999999</v>
      </c>
      <c r="M46" s="35">
        <f>$H$46+$I$46+$J$46+$K$46+$L$46</f>
        <v>8951.9920000000002</v>
      </c>
      <c r="N46" s="29">
        <v>0.15</v>
      </c>
      <c r="O46" s="28">
        <f>ROUND($M$46*$N$46,3)</f>
        <v>1342.799</v>
      </c>
      <c r="P46" s="64"/>
      <c r="Q46" s="64"/>
      <c r="R46" s="28">
        <f>ROUND($Q$46+$P$46,2)</f>
        <v>0</v>
      </c>
      <c r="S46" s="28">
        <f>ROUND($M$46*$P$46,2)</f>
        <v>0</v>
      </c>
      <c r="T46" s="28">
        <f>ROUND($O$46*$Q$46,2)</f>
        <v>0</v>
      </c>
      <c r="U46" s="28">
        <f>ROUND($T$46+$S$46,2)</f>
        <v>0</v>
      </c>
      <c r="V46" s="30" t="s">
        <v>73</v>
      </c>
      <c r="W46" s="74"/>
    </row>
    <row r="47" spans="1:23" s="11" customFormat="1" ht="72.95" customHeight="1" outlineLevel="6" x14ac:dyDescent="0.15">
      <c r="A47" s="12">
        <v>9</v>
      </c>
      <c r="B47" s="13" t="s">
        <v>89</v>
      </c>
      <c r="C47" s="14" t="s">
        <v>57</v>
      </c>
      <c r="D47" s="14"/>
      <c r="E47" s="14"/>
      <c r="F47" s="14"/>
      <c r="G47" s="14"/>
      <c r="H47" s="15">
        <v>953.57500000000005</v>
      </c>
      <c r="I47" s="33">
        <v>1366.6510000000001</v>
      </c>
      <c r="J47" s="15">
        <v>758.57399999999996</v>
      </c>
      <c r="K47" s="33">
        <v>1115.809</v>
      </c>
      <c r="L47" s="15">
        <v>953.57500000000005</v>
      </c>
      <c r="M47" s="33">
        <v>5148.1840000000002</v>
      </c>
      <c r="N47" s="16"/>
      <c r="O47" s="16">
        <f>$O$48</f>
        <v>5148.1840000000002</v>
      </c>
      <c r="P47" s="65"/>
      <c r="Q47" s="65"/>
      <c r="R47" s="16">
        <f>ROUND($U$47/$O$47,2)</f>
        <v>0</v>
      </c>
      <c r="S47" s="16">
        <f>ROUND($S$48+$S$49,2)</f>
        <v>0</v>
      </c>
      <c r="T47" s="16">
        <f>ROUND($T$48+$T$49,2)</f>
        <v>0</v>
      </c>
      <c r="U47" s="16">
        <f>ROUND($U$48+$U$49,2)</f>
        <v>0</v>
      </c>
      <c r="V47" s="17" t="s">
        <v>87</v>
      </c>
      <c r="W47" s="72"/>
    </row>
    <row r="48" spans="1:23" s="18" customFormat="1" ht="11.1" customHeight="1" outlineLevel="7" x14ac:dyDescent="0.2">
      <c r="A48" s="19"/>
      <c r="B48" s="20" t="s">
        <v>26</v>
      </c>
      <c r="C48" s="21" t="s">
        <v>57</v>
      </c>
      <c r="D48" s="21"/>
      <c r="E48" s="21"/>
      <c r="F48" s="21"/>
      <c r="G48" s="21"/>
      <c r="H48" s="22">
        <v>953.57500000000005</v>
      </c>
      <c r="I48" s="34">
        <v>1366.6510000000001</v>
      </c>
      <c r="J48" s="22">
        <v>758.57399999999996</v>
      </c>
      <c r="K48" s="34">
        <v>1115.809</v>
      </c>
      <c r="L48" s="22">
        <v>953.57500000000005</v>
      </c>
      <c r="M48" s="22">
        <f>$H$48+$I$48+$J$48+$K$48+$L$48</f>
        <v>5148.1840000000002</v>
      </c>
      <c r="N48" s="22">
        <v>1</v>
      </c>
      <c r="O48" s="23">
        <f>ROUND($M$48*$N$48,3)</f>
        <v>5148.1840000000002</v>
      </c>
      <c r="P48" s="66"/>
      <c r="Q48" s="63"/>
      <c r="R48" s="52">
        <f>ROUND($Q$48+$P$48,2)</f>
        <v>0</v>
      </c>
      <c r="S48" s="23">
        <f>ROUND($M$48*$P$48,2)</f>
        <v>0</v>
      </c>
      <c r="T48" s="23">
        <f>ROUND($O$48*$Q$48,2)</f>
        <v>0</v>
      </c>
      <c r="U48" s="23">
        <f>ROUND($T$48+$S$48,2)</f>
        <v>0</v>
      </c>
      <c r="V48" s="23"/>
      <c r="W48" s="73"/>
    </row>
    <row r="49" spans="1:23" s="1" customFormat="1" ht="44.1" customHeight="1" outlineLevel="7" x14ac:dyDescent="0.2">
      <c r="A49" s="24"/>
      <c r="B49" s="25" t="s">
        <v>67</v>
      </c>
      <c r="C49" s="26" t="s">
        <v>65</v>
      </c>
      <c r="D49" s="26" t="s">
        <v>90</v>
      </c>
      <c r="E49" s="26"/>
      <c r="F49" s="26"/>
      <c r="G49" s="26"/>
      <c r="H49" s="27">
        <v>953.57500000000005</v>
      </c>
      <c r="I49" s="35">
        <v>1366.6510000000001</v>
      </c>
      <c r="J49" s="27">
        <v>758.57399999999996</v>
      </c>
      <c r="K49" s="35">
        <v>1115.809</v>
      </c>
      <c r="L49" s="27">
        <v>953.57500000000005</v>
      </c>
      <c r="M49" s="27">
        <f>$H$49+$I$49+$J$49+$K$49+$L$49</f>
        <v>5148.1840000000002</v>
      </c>
      <c r="N49" s="31">
        <v>14</v>
      </c>
      <c r="O49" s="28">
        <f>ROUND($M$49*$N$49,3)</f>
        <v>72074.576000000001</v>
      </c>
      <c r="P49" s="64"/>
      <c r="Q49" s="64"/>
      <c r="R49" s="28">
        <f>ROUND($Q$49+$P$49,2)</f>
        <v>0</v>
      </c>
      <c r="S49" s="28">
        <f>ROUND($M$49*$P$49,2)</f>
        <v>0</v>
      </c>
      <c r="T49" s="28">
        <f>ROUND($O$49*$Q$49,2)</f>
        <v>0</v>
      </c>
      <c r="U49" s="28">
        <f>ROUND($T$49+$S$49,2)</f>
        <v>0</v>
      </c>
      <c r="V49" s="30" t="s">
        <v>61</v>
      </c>
      <c r="W49" s="74"/>
    </row>
    <row r="50" spans="1:23" s="11" customFormat="1" ht="42" customHeight="1" outlineLevel="6" x14ac:dyDescent="0.15">
      <c r="A50" s="12">
        <v>10</v>
      </c>
      <c r="B50" s="13" t="s">
        <v>91</v>
      </c>
      <c r="C50" s="14" t="s">
        <v>57</v>
      </c>
      <c r="D50" s="14"/>
      <c r="E50" s="14"/>
      <c r="F50" s="14"/>
      <c r="G50" s="14"/>
      <c r="H50" s="15">
        <v>36.549999999999997</v>
      </c>
      <c r="I50" s="15">
        <v>50.241999999999997</v>
      </c>
      <c r="J50" s="15">
        <v>29.436</v>
      </c>
      <c r="K50" s="15">
        <v>44.08</v>
      </c>
      <c r="L50" s="15">
        <v>36.549999999999997</v>
      </c>
      <c r="M50" s="15">
        <v>196.858</v>
      </c>
      <c r="N50" s="16"/>
      <c r="O50" s="16">
        <f>$O$51</f>
        <v>196.858</v>
      </c>
      <c r="P50" s="65"/>
      <c r="Q50" s="65"/>
      <c r="R50" s="16">
        <f>ROUND($U$50/$O$50,2)</f>
        <v>0</v>
      </c>
      <c r="S50" s="16">
        <f>ROUND($S$51+$S$52,2)</f>
        <v>0</v>
      </c>
      <c r="T50" s="16">
        <f>ROUND($T$51+$T$52,2)</f>
        <v>0</v>
      </c>
      <c r="U50" s="16">
        <f>ROUND($U$51+$U$52,2)</f>
        <v>0</v>
      </c>
      <c r="V50" s="17" t="s">
        <v>92</v>
      </c>
      <c r="W50" s="72"/>
    </row>
    <row r="51" spans="1:23" s="18" customFormat="1" ht="11.1" customHeight="1" outlineLevel="7" x14ac:dyDescent="0.2">
      <c r="A51" s="19"/>
      <c r="B51" s="20" t="s">
        <v>26</v>
      </c>
      <c r="C51" s="21" t="s">
        <v>57</v>
      </c>
      <c r="D51" s="21"/>
      <c r="E51" s="21"/>
      <c r="F51" s="21"/>
      <c r="G51" s="21"/>
      <c r="H51" s="22">
        <v>36.549999999999997</v>
      </c>
      <c r="I51" s="22">
        <v>50.241999999999997</v>
      </c>
      <c r="J51" s="22">
        <v>29.436</v>
      </c>
      <c r="K51" s="22">
        <v>44.08</v>
      </c>
      <c r="L51" s="22">
        <v>36.549999999999997</v>
      </c>
      <c r="M51" s="22">
        <f>$H$51+$I$51+$J$51+$K$51+$L$51</f>
        <v>196.858</v>
      </c>
      <c r="N51" s="22">
        <v>1</v>
      </c>
      <c r="O51" s="23">
        <f>ROUND($M$51*$N$51,3)</f>
        <v>196.858</v>
      </c>
      <c r="P51" s="66"/>
      <c r="Q51" s="63"/>
      <c r="R51" s="52">
        <f>ROUND($Q$51+$P$51,2)</f>
        <v>0</v>
      </c>
      <c r="S51" s="23">
        <f>ROUND($M$51*$P$51,2)</f>
        <v>0</v>
      </c>
      <c r="T51" s="23">
        <f>ROUND($O$51*$Q$51,2)</f>
        <v>0</v>
      </c>
      <c r="U51" s="23">
        <f>ROUND($T$51+$S$51,2)</f>
        <v>0</v>
      </c>
      <c r="V51" s="23"/>
      <c r="W51" s="73"/>
    </row>
    <row r="52" spans="1:23" s="1" customFormat="1" ht="78" customHeight="1" outlineLevel="7" x14ac:dyDescent="0.2">
      <c r="A52" s="24"/>
      <c r="B52" s="25" t="s">
        <v>72</v>
      </c>
      <c r="C52" s="26" t="s">
        <v>65</v>
      </c>
      <c r="D52" s="26" t="s">
        <v>83</v>
      </c>
      <c r="E52" s="26"/>
      <c r="F52" s="26"/>
      <c r="G52" s="26"/>
      <c r="H52" s="27">
        <v>36.549999999999997</v>
      </c>
      <c r="I52" s="27">
        <v>50.241999999999997</v>
      </c>
      <c r="J52" s="27">
        <v>29.436</v>
      </c>
      <c r="K52" s="27">
        <v>44.08</v>
      </c>
      <c r="L52" s="27">
        <v>36.549999999999997</v>
      </c>
      <c r="M52" s="27">
        <f>$H$52+$I$52+$J$52+$K$52+$L$52</f>
        <v>196.858</v>
      </c>
      <c r="N52" s="29">
        <v>0.15</v>
      </c>
      <c r="O52" s="28">
        <f>ROUND($M$52*$N$52,3)</f>
        <v>29.529</v>
      </c>
      <c r="P52" s="64"/>
      <c r="Q52" s="64"/>
      <c r="R52" s="28">
        <f>ROUND($Q$52+$P$52,2)</f>
        <v>0</v>
      </c>
      <c r="S52" s="28">
        <f>ROUND($M$52*$P$52,2)</f>
        <v>0</v>
      </c>
      <c r="T52" s="28">
        <f>ROUND($O$52*$Q$52,2)</f>
        <v>0</v>
      </c>
      <c r="U52" s="28">
        <f>ROUND($T$52+$S$52,2)</f>
        <v>0</v>
      </c>
      <c r="V52" s="30" t="s">
        <v>73</v>
      </c>
      <c r="W52" s="74"/>
    </row>
    <row r="53" spans="1:23" s="11" customFormat="1" ht="72.95" customHeight="1" outlineLevel="6" x14ac:dyDescent="0.15">
      <c r="A53" s="12">
        <v>11</v>
      </c>
      <c r="B53" s="13" t="s">
        <v>93</v>
      </c>
      <c r="C53" s="14" t="s">
        <v>57</v>
      </c>
      <c r="D53" s="14"/>
      <c r="E53" s="14"/>
      <c r="F53" s="14"/>
      <c r="G53" s="14"/>
      <c r="H53" s="15">
        <v>36.549999999999997</v>
      </c>
      <c r="I53" s="15">
        <v>50.241999999999997</v>
      </c>
      <c r="J53" s="15">
        <v>29.436</v>
      </c>
      <c r="K53" s="15">
        <v>44.08</v>
      </c>
      <c r="L53" s="15">
        <v>36.549999999999997</v>
      </c>
      <c r="M53" s="15">
        <v>196.858</v>
      </c>
      <c r="N53" s="16"/>
      <c r="O53" s="16">
        <f>$O$54</f>
        <v>196.858</v>
      </c>
      <c r="P53" s="65"/>
      <c r="Q53" s="65"/>
      <c r="R53" s="16">
        <f>ROUND($U$53/$O$53,2)</f>
        <v>0</v>
      </c>
      <c r="S53" s="16">
        <f>ROUND($S$54+$S$55+$S$56,2)</f>
        <v>0</v>
      </c>
      <c r="T53" s="16">
        <f>ROUND($T$54+$T$55+$T$56,2)</f>
        <v>0</v>
      </c>
      <c r="U53" s="16">
        <f>ROUND($U$54+$U$55+$U$56,2)</f>
        <v>0</v>
      </c>
      <c r="V53" s="17" t="s">
        <v>94</v>
      </c>
      <c r="W53" s="72"/>
    </row>
    <row r="54" spans="1:23" s="18" customFormat="1" ht="11.1" customHeight="1" outlineLevel="7" x14ac:dyDescent="0.2">
      <c r="A54" s="19"/>
      <c r="B54" s="20" t="s">
        <v>26</v>
      </c>
      <c r="C54" s="21" t="s">
        <v>57</v>
      </c>
      <c r="D54" s="21"/>
      <c r="E54" s="21"/>
      <c r="F54" s="21"/>
      <c r="G54" s="21"/>
      <c r="H54" s="22">
        <v>36.549999999999997</v>
      </c>
      <c r="I54" s="22">
        <v>50.241999999999997</v>
      </c>
      <c r="J54" s="22">
        <v>29.436</v>
      </c>
      <c r="K54" s="22">
        <v>44.08</v>
      </c>
      <c r="L54" s="22">
        <v>36.549999999999997</v>
      </c>
      <c r="M54" s="22">
        <f>$H$54+$I$54+$J$54+$K$54+$L$54</f>
        <v>196.858</v>
      </c>
      <c r="N54" s="22">
        <v>1</v>
      </c>
      <c r="O54" s="23">
        <f>ROUND($M$54*$N$54,3)</f>
        <v>196.858</v>
      </c>
      <c r="P54" s="62"/>
      <c r="Q54" s="63"/>
      <c r="R54" s="51">
        <f>ROUND($Q$54+$P$54,2)</f>
        <v>0</v>
      </c>
      <c r="S54" s="23">
        <f>ROUND($M$54*$P$54,2)</f>
        <v>0</v>
      </c>
      <c r="T54" s="23">
        <f>ROUND($O$54*$Q$54,2)</f>
        <v>0</v>
      </c>
      <c r="U54" s="23">
        <f>ROUND($T$54+$S$54,2)</f>
        <v>0</v>
      </c>
      <c r="V54" s="23"/>
      <c r="W54" s="73"/>
    </row>
    <row r="55" spans="1:23" s="1" customFormat="1" ht="44.1" customHeight="1" outlineLevel="7" x14ac:dyDescent="0.2">
      <c r="A55" s="24"/>
      <c r="B55" s="25" t="s">
        <v>80</v>
      </c>
      <c r="C55" s="26" t="s">
        <v>81</v>
      </c>
      <c r="D55" s="26"/>
      <c r="E55" s="26"/>
      <c r="F55" s="26"/>
      <c r="G55" s="26"/>
      <c r="H55" s="27">
        <v>36.549999999999997</v>
      </c>
      <c r="I55" s="27">
        <v>50.241999999999997</v>
      </c>
      <c r="J55" s="27">
        <v>29.436</v>
      </c>
      <c r="K55" s="27">
        <v>44.08</v>
      </c>
      <c r="L55" s="27">
        <v>36.549999999999997</v>
      </c>
      <c r="M55" s="27">
        <f>$H$55+$I$55+$J$55+$K$55+$L$55</f>
        <v>196.858</v>
      </c>
      <c r="N55" s="31">
        <v>4</v>
      </c>
      <c r="O55" s="28">
        <f>ROUND($M$55*$N$55,3)</f>
        <v>787.43200000000002</v>
      </c>
      <c r="P55" s="64"/>
      <c r="Q55" s="64"/>
      <c r="R55" s="28">
        <f>ROUND($Q$55+$P$55,2)</f>
        <v>0</v>
      </c>
      <c r="S55" s="28">
        <f>ROUND($M$55*$P$55,2)</f>
        <v>0</v>
      </c>
      <c r="T55" s="28">
        <f>ROUND($O$55*$Q$55,2)</f>
        <v>0</v>
      </c>
      <c r="U55" s="28">
        <f>ROUND($T$55+$S$55,2)</f>
        <v>0</v>
      </c>
      <c r="V55" s="30" t="s">
        <v>61</v>
      </c>
      <c r="W55" s="74"/>
    </row>
    <row r="56" spans="1:23" s="1" customFormat="1" ht="44.1" customHeight="1" outlineLevel="7" x14ac:dyDescent="0.2">
      <c r="A56" s="24"/>
      <c r="B56" s="25" t="s">
        <v>82</v>
      </c>
      <c r="C56" s="26" t="s">
        <v>65</v>
      </c>
      <c r="D56" s="26" t="s">
        <v>83</v>
      </c>
      <c r="E56" s="26"/>
      <c r="F56" s="26"/>
      <c r="G56" s="26"/>
      <c r="H56" s="27">
        <v>36.549999999999997</v>
      </c>
      <c r="I56" s="27">
        <v>50.241999999999997</v>
      </c>
      <c r="J56" s="27">
        <v>29.436</v>
      </c>
      <c r="K56" s="27">
        <v>44.08</v>
      </c>
      <c r="L56" s="27">
        <v>36.549999999999997</v>
      </c>
      <c r="M56" s="27">
        <f>$H$56+$I$56+$J$56+$K$56+$L$56</f>
        <v>196.858</v>
      </c>
      <c r="N56" s="31">
        <v>15</v>
      </c>
      <c r="O56" s="28">
        <f>ROUND($M$56*$N$56,3)</f>
        <v>2952.87</v>
      </c>
      <c r="P56" s="64"/>
      <c r="Q56" s="64"/>
      <c r="R56" s="28">
        <f>ROUND($Q$56+$P$56,2)</f>
        <v>0</v>
      </c>
      <c r="S56" s="28">
        <f>ROUND($M$56*$P$56,2)</f>
        <v>0</v>
      </c>
      <c r="T56" s="28">
        <f>ROUND($O$56*$Q$56,2)</f>
        <v>0</v>
      </c>
      <c r="U56" s="28">
        <f>ROUND($T$56+$S$56,2)</f>
        <v>0</v>
      </c>
      <c r="V56" s="30" t="s">
        <v>61</v>
      </c>
      <c r="W56" s="74"/>
    </row>
    <row r="57" spans="1:23" s="11" customFormat="1" ht="42" customHeight="1" outlineLevel="6" x14ac:dyDescent="0.15">
      <c r="A57" s="12">
        <v>12</v>
      </c>
      <c r="B57" s="13" t="s">
        <v>95</v>
      </c>
      <c r="C57" s="14" t="s">
        <v>57</v>
      </c>
      <c r="D57" s="14"/>
      <c r="E57" s="14"/>
      <c r="F57" s="14"/>
      <c r="G57" s="14"/>
      <c r="H57" s="15">
        <v>19.538</v>
      </c>
      <c r="I57" s="15">
        <v>35.167999999999999</v>
      </c>
      <c r="J57" s="15">
        <v>19.538</v>
      </c>
      <c r="K57" s="15">
        <v>27.353000000000002</v>
      </c>
      <c r="L57" s="15">
        <v>19.538</v>
      </c>
      <c r="M57" s="15">
        <v>121.13500000000001</v>
      </c>
      <c r="N57" s="16"/>
      <c r="O57" s="16">
        <f>$O$58</f>
        <v>121.13500000000001</v>
      </c>
      <c r="P57" s="65"/>
      <c r="Q57" s="65"/>
      <c r="R57" s="16">
        <f>ROUND($U$57/$O$57,2)</f>
        <v>0</v>
      </c>
      <c r="S57" s="16">
        <f>ROUND($S$58+$S$59+$S$60,2)</f>
        <v>0</v>
      </c>
      <c r="T57" s="16">
        <f>ROUND($T$58+$T$59+$T$60,2)</f>
        <v>0</v>
      </c>
      <c r="U57" s="16">
        <f>ROUND($U$58+$U$59+$U$60,2)</f>
        <v>0</v>
      </c>
      <c r="V57" s="17" t="s">
        <v>85</v>
      </c>
      <c r="W57" s="72"/>
    </row>
    <row r="58" spans="1:23" s="18" customFormat="1" ht="11.1" customHeight="1" outlineLevel="7" x14ac:dyDescent="0.2">
      <c r="A58" s="19"/>
      <c r="B58" s="20" t="s">
        <v>26</v>
      </c>
      <c r="C58" s="21" t="s">
        <v>57</v>
      </c>
      <c r="D58" s="21"/>
      <c r="E58" s="21"/>
      <c r="F58" s="21"/>
      <c r="G58" s="21"/>
      <c r="H58" s="22">
        <v>19.538</v>
      </c>
      <c r="I58" s="22">
        <v>35.167999999999999</v>
      </c>
      <c r="J58" s="22">
        <v>19.538</v>
      </c>
      <c r="K58" s="22">
        <v>27.353000000000002</v>
      </c>
      <c r="L58" s="22">
        <v>19.538</v>
      </c>
      <c r="M58" s="22">
        <f>$H$58+$I$58+$J$58+$K$58+$L$58</f>
        <v>121.13500000000001</v>
      </c>
      <c r="N58" s="22">
        <v>1</v>
      </c>
      <c r="O58" s="23">
        <f>ROUND($M$58*$N$58,3)</f>
        <v>121.13500000000001</v>
      </c>
      <c r="P58" s="62"/>
      <c r="Q58" s="63"/>
      <c r="R58" s="51">
        <f>ROUND($Q$58+$P$58,2)</f>
        <v>0</v>
      </c>
      <c r="S58" s="23">
        <f>ROUND($M$58*$P$58,2)</f>
        <v>0</v>
      </c>
      <c r="T58" s="23">
        <f>ROUND($O$58*$Q$58,2)</f>
        <v>0</v>
      </c>
      <c r="U58" s="23">
        <f>ROUND($T$58+$S$58,2)</f>
        <v>0</v>
      </c>
      <c r="V58" s="23"/>
      <c r="W58" s="73"/>
    </row>
    <row r="59" spans="1:23" s="1" customFormat="1" ht="44.1" customHeight="1" outlineLevel="7" x14ac:dyDescent="0.2">
      <c r="A59" s="24"/>
      <c r="B59" s="25" t="s">
        <v>80</v>
      </c>
      <c r="C59" s="26" t="s">
        <v>81</v>
      </c>
      <c r="D59" s="26"/>
      <c r="E59" s="26"/>
      <c r="F59" s="26"/>
      <c r="G59" s="26"/>
      <c r="H59" s="27">
        <v>19.538</v>
      </c>
      <c r="I59" s="27">
        <v>35.167999999999999</v>
      </c>
      <c r="J59" s="27">
        <v>19.538</v>
      </c>
      <c r="K59" s="27">
        <v>27.353000000000002</v>
      </c>
      <c r="L59" s="27">
        <v>19.538</v>
      </c>
      <c r="M59" s="27">
        <f>$H$59+$I$59+$J$59+$K$59+$L$59</f>
        <v>121.13500000000001</v>
      </c>
      <c r="N59" s="31">
        <v>4</v>
      </c>
      <c r="O59" s="28">
        <f>ROUND($M$59*$N$59,3)</f>
        <v>484.54</v>
      </c>
      <c r="P59" s="64"/>
      <c r="Q59" s="64"/>
      <c r="R59" s="28">
        <f>ROUND($Q$59+$P$59,2)</f>
        <v>0</v>
      </c>
      <c r="S59" s="28">
        <f>ROUND($M$59*$P$59,2)</f>
        <v>0</v>
      </c>
      <c r="T59" s="28">
        <f>ROUND($O$59*$Q$59,2)</f>
        <v>0</v>
      </c>
      <c r="U59" s="28">
        <f>ROUND($T$59+$S$59,2)</f>
        <v>0</v>
      </c>
      <c r="V59" s="30" t="s">
        <v>61</v>
      </c>
      <c r="W59" s="74"/>
    </row>
    <row r="60" spans="1:23" s="1" customFormat="1" ht="44.1" customHeight="1" outlineLevel="7" x14ac:dyDescent="0.2">
      <c r="A60" s="24"/>
      <c r="B60" s="25" t="s">
        <v>82</v>
      </c>
      <c r="C60" s="26" t="s">
        <v>65</v>
      </c>
      <c r="D60" s="26" t="s">
        <v>83</v>
      </c>
      <c r="E60" s="26"/>
      <c r="F60" s="26"/>
      <c r="G60" s="26"/>
      <c r="H60" s="27">
        <v>19.538</v>
      </c>
      <c r="I60" s="27">
        <v>35.167999999999999</v>
      </c>
      <c r="J60" s="27">
        <v>19.538</v>
      </c>
      <c r="K60" s="27">
        <v>27.353000000000002</v>
      </c>
      <c r="L60" s="27">
        <v>19.538</v>
      </c>
      <c r="M60" s="27">
        <f>$H$60+$I$60+$J$60+$K$60+$L$60</f>
        <v>121.13500000000001</v>
      </c>
      <c r="N60" s="31">
        <v>15</v>
      </c>
      <c r="O60" s="28">
        <f>ROUND($M$60*$N$60,3)</f>
        <v>1817.0250000000001</v>
      </c>
      <c r="P60" s="64"/>
      <c r="Q60" s="64"/>
      <c r="R60" s="28">
        <f>ROUND($Q$60+$P$60,2)</f>
        <v>0</v>
      </c>
      <c r="S60" s="28">
        <f>ROUND($M$60*$P$60,2)</f>
        <v>0</v>
      </c>
      <c r="T60" s="28">
        <f>ROUND($O$60*$Q$60,2)</f>
        <v>0</v>
      </c>
      <c r="U60" s="28">
        <f>ROUND($T$60+$S$60,2)</f>
        <v>0</v>
      </c>
      <c r="V60" s="30" t="s">
        <v>61</v>
      </c>
      <c r="W60" s="74"/>
    </row>
    <row r="61" spans="1:23" s="1" customFormat="1" ht="12" customHeight="1" outlineLevel="5" x14ac:dyDescent="0.2">
      <c r="A61" s="7"/>
      <c r="B61" s="8" t="s">
        <v>96</v>
      </c>
      <c r="C61" s="9"/>
      <c r="D61" s="9"/>
      <c r="E61" s="9"/>
      <c r="F61" s="9"/>
      <c r="G61" s="9"/>
      <c r="H61" s="10"/>
      <c r="I61" s="10"/>
      <c r="J61" s="10"/>
      <c r="K61" s="10"/>
      <c r="L61" s="10"/>
      <c r="M61" s="10"/>
      <c r="N61" s="10"/>
      <c r="O61" s="10"/>
      <c r="P61" s="67"/>
      <c r="Q61" s="67"/>
      <c r="R61" s="10"/>
      <c r="S61" s="10">
        <f>ROUND($S$63+$S$64+$S$66+$S$67+$S$68+$S$70+$S$71+$S$73+$S$74+$S$75+$S$77+$S$78+$S$80+$S$81+$S$82+$S$84+$S$85+$S$86+$S$87+$S$89+$S$90+$S$91+$S$92+$S$94+$S$95+$S$96+$S$98+$S$99+$S$100,2)</f>
        <v>0</v>
      </c>
      <c r="T61" s="10">
        <f>ROUND($T$63+$T$64+$T$66+$T$67+$T$68+$T$70+$T$71+$T$73+$T$74+$T$75+$T$77+$T$78+$T$80+$T$81+$T$82+$T$84+$T$85+$T$86+$T$87+$T$89+$T$90+$T$91+$T$92+$T$94+$T$95+$T$96+$T$98+$T$99+$T$100,2)</f>
        <v>0</v>
      </c>
      <c r="U61" s="10">
        <f>ROUND($U$63+$U$64+$U$66+$U$67+$U$68+$U$70+$U$71+$U$73+$U$74+$U$75+$U$77+$U$78+$U$80+$U$81+$U$82+$U$84+$U$85+$U$86+$U$87+$U$89+$U$90+$U$91+$U$92+$U$94+$U$95+$U$96+$U$98+$U$99+$U$100,2)</f>
        <v>0</v>
      </c>
      <c r="V61" s="10"/>
      <c r="W61" s="67"/>
    </row>
    <row r="62" spans="1:23" s="11" customFormat="1" ht="32.1" customHeight="1" outlineLevel="6" x14ac:dyDescent="0.15">
      <c r="A62" s="12">
        <v>13</v>
      </c>
      <c r="B62" s="13" t="s">
        <v>97</v>
      </c>
      <c r="C62" s="14" t="s">
        <v>57</v>
      </c>
      <c r="D62" s="14"/>
      <c r="E62" s="14"/>
      <c r="F62" s="14"/>
      <c r="G62" s="14"/>
      <c r="H62" s="15">
        <v>2.36</v>
      </c>
      <c r="I62" s="15">
        <v>3.702</v>
      </c>
      <c r="J62" s="15">
        <v>3.23</v>
      </c>
      <c r="K62" s="15">
        <v>3.702</v>
      </c>
      <c r="L62" s="15">
        <v>2.36</v>
      </c>
      <c r="M62" s="15">
        <v>15.353999999999999</v>
      </c>
      <c r="N62" s="16"/>
      <c r="O62" s="16">
        <f>$O$63</f>
        <v>15.353999999999999</v>
      </c>
      <c r="P62" s="65"/>
      <c r="Q62" s="65"/>
      <c r="R62" s="16">
        <f>ROUND($U$62/$O$62,2)</f>
        <v>0</v>
      </c>
      <c r="S62" s="16">
        <f>ROUND($S$63+$S$64,2)</f>
        <v>0</v>
      </c>
      <c r="T62" s="16">
        <f>ROUND($T$63+$T$64,2)</f>
        <v>0</v>
      </c>
      <c r="U62" s="16">
        <f>ROUND($U$63+$U$64,2)</f>
        <v>0</v>
      </c>
      <c r="V62" s="17" t="s">
        <v>98</v>
      </c>
      <c r="W62" s="72"/>
    </row>
    <row r="63" spans="1:23" s="18" customFormat="1" ht="11.1" customHeight="1" outlineLevel="7" x14ac:dyDescent="0.2">
      <c r="A63" s="19"/>
      <c r="B63" s="20" t="s">
        <v>26</v>
      </c>
      <c r="C63" s="21" t="s">
        <v>57</v>
      </c>
      <c r="D63" s="21"/>
      <c r="E63" s="21"/>
      <c r="F63" s="21"/>
      <c r="G63" s="21"/>
      <c r="H63" s="22">
        <v>2.36</v>
      </c>
      <c r="I63" s="22">
        <v>3.702</v>
      </c>
      <c r="J63" s="22">
        <v>3.23</v>
      </c>
      <c r="K63" s="22">
        <v>3.702</v>
      </c>
      <c r="L63" s="22">
        <v>2.36</v>
      </c>
      <c r="M63" s="22">
        <f>$H$63+$I$63+$J$63+$K$63+$L$63</f>
        <v>15.353999999999999</v>
      </c>
      <c r="N63" s="22">
        <v>1</v>
      </c>
      <c r="O63" s="23">
        <f>ROUND($M$63*$N$63,3)</f>
        <v>15.353999999999999</v>
      </c>
      <c r="P63" s="66"/>
      <c r="Q63" s="63"/>
      <c r="R63" s="52">
        <f>ROUND($Q$63+$P$63,2)</f>
        <v>0</v>
      </c>
      <c r="S63" s="23">
        <f>ROUND($M$63*$P$63,2)</f>
        <v>0</v>
      </c>
      <c r="T63" s="23">
        <f>ROUND($O$63*$Q$63,2)</f>
        <v>0</v>
      </c>
      <c r="U63" s="23">
        <f>ROUND($T$63+$S$63,2)</f>
        <v>0</v>
      </c>
      <c r="V63" s="23"/>
      <c r="W63" s="73"/>
    </row>
    <row r="64" spans="1:23" s="1" customFormat="1" ht="78" customHeight="1" outlineLevel="7" x14ac:dyDescent="0.2">
      <c r="A64" s="24"/>
      <c r="B64" s="25" t="s">
        <v>72</v>
      </c>
      <c r="C64" s="26" t="s">
        <v>65</v>
      </c>
      <c r="D64" s="26" t="s">
        <v>83</v>
      </c>
      <c r="E64" s="26"/>
      <c r="F64" s="26"/>
      <c r="G64" s="26"/>
      <c r="H64" s="27">
        <v>2.36</v>
      </c>
      <c r="I64" s="27">
        <v>3.702</v>
      </c>
      <c r="J64" s="27">
        <v>3.23</v>
      </c>
      <c r="K64" s="27">
        <v>3.702</v>
      </c>
      <c r="L64" s="27">
        <v>2.36</v>
      </c>
      <c r="M64" s="27">
        <f>$H$64+$I$64+$J$64+$K$64+$L$64</f>
        <v>15.353999999999999</v>
      </c>
      <c r="N64" s="29">
        <v>0.15</v>
      </c>
      <c r="O64" s="28">
        <f>ROUND($M$64*$N$64,3)</f>
        <v>2.3029999999999999</v>
      </c>
      <c r="P64" s="64"/>
      <c r="Q64" s="64"/>
      <c r="R64" s="28">
        <f>ROUND($Q$64+$P$64,2)</f>
        <v>0</v>
      </c>
      <c r="S64" s="28">
        <f>ROUND($M$64*$P$64,2)</f>
        <v>0</v>
      </c>
      <c r="T64" s="28">
        <f>ROUND($O$64*$Q$64,2)</f>
        <v>0</v>
      </c>
      <c r="U64" s="28">
        <f>ROUND($T$64+$S$64,2)</f>
        <v>0</v>
      </c>
      <c r="V64" s="30" t="s">
        <v>73</v>
      </c>
      <c r="W64" s="74"/>
    </row>
    <row r="65" spans="1:23" s="11" customFormat="1" ht="63" customHeight="1" outlineLevel="6" x14ac:dyDescent="0.15">
      <c r="A65" s="12">
        <v>14</v>
      </c>
      <c r="B65" s="13" t="s">
        <v>99</v>
      </c>
      <c r="C65" s="14" t="s">
        <v>57</v>
      </c>
      <c r="D65" s="14"/>
      <c r="E65" s="14"/>
      <c r="F65" s="14"/>
      <c r="G65" s="14"/>
      <c r="H65" s="15">
        <v>2.36</v>
      </c>
      <c r="I65" s="15">
        <v>3.702</v>
      </c>
      <c r="J65" s="15">
        <v>3.23</v>
      </c>
      <c r="K65" s="15">
        <v>3.702</v>
      </c>
      <c r="L65" s="15">
        <v>2.36</v>
      </c>
      <c r="M65" s="15">
        <v>15.353999999999999</v>
      </c>
      <c r="N65" s="16"/>
      <c r="O65" s="16">
        <f>$O$66</f>
        <v>15.353999999999999</v>
      </c>
      <c r="P65" s="65"/>
      <c r="Q65" s="65"/>
      <c r="R65" s="16">
        <f>ROUND($U$65/$O$65,2)</f>
        <v>0</v>
      </c>
      <c r="S65" s="16">
        <f>ROUND($S$66+$S$67+$S$68,2)</f>
        <v>0</v>
      </c>
      <c r="T65" s="16">
        <f>ROUND($T$66+$T$67+$T$68,2)</f>
        <v>0</v>
      </c>
      <c r="U65" s="16">
        <f>ROUND($U$66+$U$67+$U$68,2)</f>
        <v>0</v>
      </c>
      <c r="V65" s="17" t="s">
        <v>100</v>
      </c>
      <c r="W65" s="72"/>
    </row>
    <row r="66" spans="1:23" s="18" customFormat="1" ht="11.1" customHeight="1" outlineLevel="7" x14ac:dyDescent="0.2">
      <c r="A66" s="19"/>
      <c r="B66" s="20" t="s">
        <v>26</v>
      </c>
      <c r="C66" s="21" t="s">
        <v>57</v>
      </c>
      <c r="D66" s="21"/>
      <c r="E66" s="21"/>
      <c r="F66" s="21"/>
      <c r="G66" s="21"/>
      <c r="H66" s="22">
        <v>2.36</v>
      </c>
      <c r="I66" s="22">
        <v>3.702</v>
      </c>
      <c r="J66" s="22">
        <v>3.23</v>
      </c>
      <c r="K66" s="22">
        <v>3.702</v>
      </c>
      <c r="L66" s="22">
        <v>2.36</v>
      </c>
      <c r="M66" s="22">
        <f>$H$66+$I$66+$J$66+$K$66+$L$66</f>
        <v>15.353999999999999</v>
      </c>
      <c r="N66" s="22">
        <v>1</v>
      </c>
      <c r="O66" s="23">
        <f>ROUND($M$66*$N$66,3)</f>
        <v>15.353999999999999</v>
      </c>
      <c r="P66" s="62"/>
      <c r="Q66" s="63"/>
      <c r="R66" s="51">
        <f>ROUND($Q$66+$P$66,2)</f>
        <v>0</v>
      </c>
      <c r="S66" s="23">
        <f>ROUND($M$66*$P$66,2)</f>
        <v>0</v>
      </c>
      <c r="T66" s="23">
        <f>ROUND($O$66*$Q$66,2)</f>
        <v>0</v>
      </c>
      <c r="U66" s="23">
        <f>ROUND($T$66+$S$66,2)</f>
        <v>0</v>
      </c>
      <c r="V66" s="23"/>
      <c r="W66" s="73"/>
    </row>
    <row r="67" spans="1:23" s="1" customFormat="1" ht="44.1" customHeight="1" outlineLevel="7" x14ac:dyDescent="0.2">
      <c r="A67" s="24"/>
      <c r="B67" s="25" t="s">
        <v>80</v>
      </c>
      <c r="C67" s="26" t="s">
        <v>81</v>
      </c>
      <c r="D67" s="26"/>
      <c r="E67" s="26"/>
      <c r="F67" s="26"/>
      <c r="G67" s="26"/>
      <c r="H67" s="27">
        <v>2.36</v>
      </c>
      <c r="I67" s="27">
        <v>3.702</v>
      </c>
      <c r="J67" s="27">
        <v>3.23</v>
      </c>
      <c r="K67" s="27">
        <v>3.702</v>
      </c>
      <c r="L67" s="27">
        <v>2.36</v>
      </c>
      <c r="M67" s="27">
        <f>$H$67+$I$67+$J$67+$K$67+$L$67</f>
        <v>15.353999999999999</v>
      </c>
      <c r="N67" s="31">
        <v>4</v>
      </c>
      <c r="O67" s="28">
        <f>ROUND($M$67*$N$67,3)</f>
        <v>61.415999999999997</v>
      </c>
      <c r="P67" s="64"/>
      <c r="Q67" s="64"/>
      <c r="R67" s="28">
        <f>ROUND($Q$67+$P$67,2)</f>
        <v>0</v>
      </c>
      <c r="S67" s="28">
        <f>ROUND($M$67*$P$67,2)</f>
        <v>0</v>
      </c>
      <c r="T67" s="28">
        <f>ROUND($O$67*$Q$67,2)</f>
        <v>0</v>
      </c>
      <c r="U67" s="28">
        <f>ROUND($T$67+$S$67,2)</f>
        <v>0</v>
      </c>
      <c r="V67" s="30" t="s">
        <v>61</v>
      </c>
      <c r="W67" s="74"/>
    </row>
    <row r="68" spans="1:23" s="1" customFormat="1" ht="44.1" customHeight="1" outlineLevel="7" x14ac:dyDescent="0.2">
      <c r="A68" s="24"/>
      <c r="B68" s="25" t="s">
        <v>67</v>
      </c>
      <c r="C68" s="26" t="s">
        <v>65</v>
      </c>
      <c r="D68" s="26" t="s">
        <v>83</v>
      </c>
      <c r="E68" s="26"/>
      <c r="F68" s="26"/>
      <c r="G68" s="26"/>
      <c r="H68" s="27">
        <v>2.36</v>
      </c>
      <c r="I68" s="27">
        <v>3.702</v>
      </c>
      <c r="J68" s="27">
        <v>3.23</v>
      </c>
      <c r="K68" s="27">
        <v>3.702</v>
      </c>
      <c r="L68" s="27">
        <v>2.36</v>
      </c>
      <c r="M68" s="27">
        <f>$H$68+$I$68+$J$68+$K$68+$L$68</f>
        <v>15.353999999999999</v>
      </c>
      <c r="N68" s="31">
        <v>21</v>
      </c>
      <c r="O68" s="28">
        <f>ROUND($M$68*$N$68,3)</f>
        <v>322.43400000000003</v>
      </c>
      <c r="P68" s="64"/>
      <c r="Q68" s="64"/>
      <c r="R68" s="28">
        <f>ROUND($Q$68+$P$68,2)</f>
        <v>0</v>
      </c>
      <c r="S68" s="28">
        <f>ROUND($M$68*$P$68,2)</f>
        <v>0</v>
      </c>
      <c r="T68" s="28">
        <f>ROUND($O$68*$Q$68,2)</f>
        <v>0</v>
      </c>
      <c r="U68" s="28">
        <f>ROUND($T$68+$S$68,2)</f>
        <v>0</v>
      </c>
      <c r="V68" s="30" t="s">
        <v>61</v>
      </c>
      <c r="W68" s="74"/>
    </row>
    <row r="69" spans="1:23" s="11" customFormat="1" ht="32.1" customHeight="1" outlineLevel="6" x14ac:dyDescent="0.15">
      <c r="A69" s="12">
        <v>15</v>
      </c>
      <c r="B69" s="13" t="s">
        <v>84</v>
      </c>
      <c r="C69" s="14" t="s">
        <v>57</v>
      </c>
      <c r="D69" s="14"/>
      <c r="E69" s="14"/>
      <c r="F69" s="14"/>
      <c r="G69" s="14"/>
      <c r="H69" s="15">
        <v>11.145</v>
      </c>
      <c r="I69" s="15">
        <v>13.8</v>
      </c>
      <c r="J69" s="15">
        <v>12.497999999999999</v>
      </c>
      <c r="K69" s="15">
        <v>13.8</v>
      </c>
      <c r="L69" s="15">
        <v>11.145</v>
      </c>
      <c r="M69" s="15">
        <v>62.387999999999998</v>
      </c>
      <c r="N69" s="16"/>
      <c r="O69" s="16">
        <f>$O$70</f>
        <v>62.387999999999998</v>
      </c>
      <c r="P69" s="65"/>
      <c r="Q69" s="65"/>
      <c r="R69" s="16">
        <f>ROUND($U$69/$O$69,2)</f>
        <v>0</v>
      </c>
      <c r="S69" s="16">
        <f>ROUND($S$70+$S$71,2)</f>
        <v>0</v>
      </c>
      <c r="T69" s="16">
        <f>ROUND($T$70+$T$71,2)</f>
        <v>0</v>
      </c>
      <c r="U69" s="16">
        <f>ROUND($U$70+$U$71,2)</f>
        <v>0</v>
      </c>
      <c r="V69" s="17" t="s">
        <v>98</v>
      </c>
      <c r="W69" s="72"/>
    </row>
    <row r="70" spans="1:23" s="18" customFormat="1" ht="11.1" customHeight="1" outlineLevel="7" x14ac:dyDescent="0.2">
      <c r="A70" s="19"/>
      <c r="B70" s="20" t="s">
        <v>26</v>
      </c>
      <c r="C70" s="21" t="s">
        <v>57</v>
      </c>
      <c r="D70" s="21"/>
      <c r="E70" s="21"/>
      <c r="F70" s="21"/>
      <c r="G70" s="21"/>
      <c r="H70" s="22">
        <v>11.145</v>
      </c>
      <c r="I70" s="22">
        <v>13.8</v>
      </c>
      <c r="J70" s="22">
        <v>12.497999999999999</v>
      </c>
      <c r="K70" s="22">
        <v>13.8</v>
      </c>
      <c r="L70" s="22">
        <v>11.145</v>
      </c>
      <c r="M70" s="22">
        <f>$H$70+$I$70+$J$70+$K$70+$L$70</f>
        <v>62.387999999999991</v>
      </c>
      <c r="N70" s="22">
        <v>1</v>
      </c>
      <c r="O70" s="23">
        <f>ROUND($M$70*$N$70,3)</f>
        <v>62.387999999999998</v>
      </c>
      <c r="P70" s="66"/>
      <c r="Q70" s="63"/>
      <c r="R70" s="52">
        <f>ROUND($Q$70+$P$70,2)</f>
        <v>0</v>
      </c>
      <c r="S70" s="23">
        <f>ROUND($M$70*$P$70,2)</f>
        <v>0</v>
      </c>
      <c r="T70" s="23">
        <f>ROUND($O$70*$Q$70,2)</f>
        <v>0</v>
      </c>
      <c r="U70" s="23">
        <f>ROUND($T$70+$S$70,2)</f>
        <v>0</v>
      </c>
      <c r="V70" s="23"/>
      <c r="W70" s="73"/>
    </row>
    <row r="71" spans="1:23" s="1" customFormat="1" ht="78" customHeight="1" outlineLevel="7" x14ac:dyDescent="0.2">
      <c r="A71" s="24"/>
      <c r="B71" s="25" t="s">
        <v>72</v>
      </c>
      <c r="C71" s="26" t="s">
        <v>65</v>
      </c>
      <c r="D71" s="26" t="s">
        <v>83</v>
      </c>
      <c r="E71" s="26"/>
      <c r="F71" s="26"/>
      <c r="G71" s="26"/>
      <c r="H71" s="27">
        <v>11.145</v>
      </c>
      <c r="I71" s="27">
        <v>13.8</v>
      </c>
      <c r="J71" s="27">
        <v>12.497999999999999</v>
      </c>
      <c r="K71" s="27">
        <v>13.8</v>
      </c>
      <c r="L71" s="27">
        <v>11.145</v>
      </c>
      <c r="M71" s="27">
        <f>$H$71+$I$71+$J$71+$K$71+$L$71</f>
        <v>62.387999999999991</v>
      </c>
      <c r="N71" s="29">
        <v>0.15</v>
      </c>
      <c r="O71" s="28">
        <f>ROUND($M$71*$N$71,3)</f>
        <v>9.3580000000000005</v>
      </c>
      <c r="P71" s="64"/>
      <c r="Q71" s="64"/>
      <c r="R71" s="28">
        <f>ROUND($Q$71+$P$71,2)</f>
        <v>0</v>
      </c>
      <c r="S71" s="28">
        <f>ROUND($M$71*$P$71,2)</f>
        <v>0</v>
      </c>
      <c r="T71" s="28">
        <f>ROUND($O$71*$Q$71,2)</f>
        <v>0</v>
      </c>
      <c r="U71" s="28">
        <f>ROUND($T$71+$S$71,2)</f>
        <v>0</v>
      </c>
      <c r="V71" s="30" t="s">
        <v>73</v>
      </c>
      <c r="W71" s="74"/>
    </row>
    <row r="72" spans="1:23" s="11" customFormat="1" ht="32.1" customHeight="1" outlineLevel="6" x14ac:dyDescent="0.15">
      <c r="A72" s="12">
        <v>16</v>
      </c>
      <c r="B72" s="13" t="s">
        <v>95</v>
      </c>
      <c r="C72" s="14" t="s">
        <v>57</v>
      </c>
      <c r="D72" s="14"/>
      <c r="E72" s="14"/>
      <c r="F72" s="14"/>
      <c r="G72" s="14"/>
      <c r="H72" s="15">
        <v>11.145</v>
      </c>
      <c r="I72" s="15">
        <v>13.8</v>
      </c>
      <c r="J72" s="15">
        <v>12.497999999999999</v>
      </c>
      <c r="K72" s="15">
        <v>13.8</v>
      </c>
      <c r="L72" s="15">
        <v>11.145</v>
      </c>
      <c r="M72" s="15">
        <v>62.387999999999998</v>
      </c>
      <c r="N72" s="16"/>
      <c r="O72" s="16">
        <f>$O$73</f>
        <v>62.387999999999998</v>
      </c>
      <c r="P72" s="65"/>
      <c r="Q72" s="65"/>
      <c r="R72" s="16">
        <f>ROUND($U$72/$O$72,2)</f>
        <v>0</v>
      </c>
      <c r="S72" s="16">
        <f>ROUND($S$73+$S$74+$S$75,2)</f>
        <v>0</v>
      </c>
      <c r="T72" s="16">
        <f>ROUND($T$73+$T$74+$T$75,2)</f>
        <v>0</v>
      </c>
      <c r="U72" s="16">
        <f>ROUND($U$73+$U$74+$U$75,2)</f>
        <v>0</v>
      </c>
      <c r="V72" s="17" t="s">
        <v>98</v>
      </c>
      <c r="W72" s="72"/>
    </row>
    <row r="73" spans="1:23" s="18" customFormat="1" ht="11.1" customHeight="1" outlineLevel="7" x14ac:dyDescent="0.2">
      <c r="A73" s="19"/>
      <c r="B73" s="20" t="s">
        <v>26</v>
      </c>
      <c r="C73" s="21" t="s">
        <v>57</v>
      </c>
      <c r="D73" s="21"/>
      <c r="E73" s="21"/>
      <c r="F73" s="21"/>
      <c r="G73" s="21"/>
      <c r="H73" s="22">
        <v>11.145</v>
      </c>
      <c r="I73" s="22">
        <v>13.8</v>
      </c>
      <c r="J73" s="22">
        <v>12.497999999999999</v>
      </c>
      <c r="K73" s="22">
        <v>13.8</v>
      </c>
      <c r="L73" s="22">
        <v>11.145</v>
      </c>
      <c r="M73" s="22">
        <f>$H$73+$I$73+$J$73+$K$73+$L$73</f>
        <v>62.387999999999991</v>
      </c>
      <c r="N73" s="22">
        <v>1</v>
      </c>
      <c r="O73" s="23">
        <f>ROUND($M$73*$N$73,3)</f>
        <v>62.387999999999998</v>
      </c>
      <c r="P73" s="62"/>
      <c r="Q73" s="63"/>
      <c r="R73" s="51">
        <f>ROUND($Q$73+$P$73,2)</f>
        <v>0</v>
      </c>
      <c r="S73" s="23">
        <f>ROUND($M$73*$P$73,2)</f>
        <v>0</v>
      </c>
      <c r="T73" s="23">
        <f>ROUND($O$73*$Q$73,2)</f>
        <v>0</v>
      </c>
      <c r="U73" s="23">
        <f>ROUND($T$73+$S$73,2)</f>
        <v>0</v>
      </c>
      <c r="V73" s="23"/>
      <c r="W73" s="73"/>
    </row>
    <row r="74" spans="1:23" s="1" customFormat="1" ht="44.1" customHeight="1" outlineLevel="7" x14ac:dyDescent="0.2">
      <c r="A74" s="24"/>
      <c r="B74" s="25" t="s">
        <v>80</v>
      </c>
      <c r="C74" s="26" t="s">
        <v>81</v>
      </c>
      <c r="D74" s="26"/>
      <c r="E74" s="26"/>
      <c r="F74" s="26"/>
      <c r="G74" s="26"/>
      <c r="H74" s="27">
        <v>11.145</v>
      </c>
      <c r="I74" s="27">
        <v>13.8</v>
      </c>
      <c r="J74" s="27">
        <v>12.497999999999999</v>
      </c>
      <c r="K74" s="27">
        <v>13.8</v>
      </c>
      <c r="L74" s="27">
        <v>11.145</v>
      </c>
      <c r="M74" s="27">
        <f>$H$74+$I$74+$J$74+$K$74+$L$74</f>
        <v>62.387999999999991</v>
      </c>
      <c r="N74" s="31">
        <v>4</v>
      </c>
      <c r="O74" s="28">
        <f>ROUND($M$74*$N$74,3)</f>
        <v>249.55199999999999</v>
      </c>
      <c r="P74" s="64"/>
      <c r="Q74" s="64"/>
      <c r="R74" s="28">
        <f>ROUND($Q$74+$P$74,2)</f>
        <v>0</v>
      </c>
      <c r="S74" s="28">
        <f>ROUND($M$74*$P$74,2)</f>
        <v>0</v>
      </c>
      <c r="T74" s="28">
        <f>ROUND($O$74*$Q$74,2)</f>
        <v>0</v>
      </c>
      <c r="U74" s="28">
        <f>ROUND($T$74+$S$74,2)</f>
        <v>0</v>
      </c>
      <c r="V74" s="30" t="s">
        <v>61</v>
      </c>
      <c r="W74" s="74"/>
    </row>
    <row r="75" spans="1:23" s="1" customFormat="1" ht="44.1" customHeight="1" outlineLevel="7" x14ac:dyDescent="0.2">
      <c r="A75" s="24"/>
      <c r="B75" s="25" t="s">
        <v>67</v>
      </c>
      <c r="C75" s="26" t="s">
        <v>65</v>
      </c>
      <c r="D75" s="26" t="s">
        <v>83</v>
      </c>
      <c r="E75" s="26"/>
      <c r="F75" s="26"/>
      <c r="G75" s="26"/>
      <c r="H75" s="27">
        <v>11.145</v>
      </c>
      <c r="I75" s="27">
        <v>13.8</v>
      </c>
      <c r="J75" s="27">
        <v>12.497999999999999</v>
      </c>
      <c r="K75" s="27">
        <v>13.8</v>
      </c>
      <c r="L75" s="27">
        <v>11.145</v>
      </c>
      <c r="M75" s="27">
        <f>$H$75+$I$75+$J$75+$K$75+$L$75</f>
        <v>62.387999999999991</v>
      </c>
      <c r="N75" s="31">
        <v>21</v>
      </c>
      <c r="O75" s="28">
        <f>ROUND($M$75*$N$75,3)</f>
        <v>1310.1479999999999</v>
      </c>
      <c r="P75" s="64"/>
      <c r="Q75" s="64"/>
      <c r="R75" s="28">
        <f>ROUND($Q$75+$P$75,2)</f>
        <v>0</v>
      </c>
      <c r="S75" s="28">
        <f>ROUND($M$75*$P$75,2)</f>
        <v>0</v>
      </c>
      <c r="T75" s="28">
        <f>ROUND($O$75*$Q$75,2)</f>
        <v>0</v>
      </c>
      <c r="U75" s="28">
        <f>ROUND($T$75+$S$75,2)</f>
        <v>0</v>
      </c>
      <c r="V75" s="30" t="s">
        <v>61</v>
      </c>
      <c r="W75" s="74"/>
    </row>
    <row r="76" spans="1:23" s="11" customFormat="1" ht="51.95" customHeight="1" outlineLevel="6" x14ac:dyDescent="0.15">
      <c r="A76" s="12">
        <v>17</v>
      </c>
      <c r="B76" s="13" t="s">
        <v>86</v>
      </c>
      <c r="C76" s="14" t="s">
        <v>57</v>
      </c>
      <c r="D76" s="14"/>
      <c r="E76" s="14"/>
      <c r="F76" s="14"/>
      <c r="G76" s="14"/>
      <c r="H76" s="15">
        <v>412.74700000000001</v>
      </c>
      <c r="I76" s="15">
        <v>704.26499999999999</v>
      </c>
      <c r="J76" s="15">
        <v>380.995</v>
      </c>
      <c r="K76" s="15">
        <v>651.85599999999999</v>
      </c>
      <c r="L76" s="15">
        <v>412.74700000000001</v>
      </c>
      <c r="M76" s="33">
        <v>2562.61</v>
      </c>
      <c r="N76" s="16"/>
      <c r="O76" s="16">
        <f>$O$77</f>
        <v>2562.61</v>
      </c>
      <c r="P76" s="65"/>
      <c r="Q76" s="65"/>
      <c r="R76" s="16">
        <f>ROUND($U$76/$O$76,2)</f>
        <v>0</v>
      </c>
      <c r="S76" s="16">
        <f>ROUND($S$77+$S$78,2)</f>
        <v>0</v>
      </c>
      <c r="T76" s="16">
        <f>ROUND($T$77+$T$78,2)</f>
        <v>0</v>
      </c>
      <c r="U76" s="16">
        <f>ROUND($U$77+$U$78,2)</f>
        <v>0</v>
      </c>
      <c r="V76" s="17" t="s">
        <v>101</v>
      </c>
      <c r="W76" s="72"/>
    </row>
    <row r="77" spans="1:23" s="18" customFormat="1" ht="11.1" customHeight="1" outlineLevel="7" x14ac:dyDescent="0.2">
      <c r="A77" s="19"/>
      <c r="B77" s="20" t="s">
        <v>26</v>
      </c>
      <c r="C77" s="21" t="s">
        <v>57</v>
      </c>
      <c r="D77" s="21"/>
      <c r="E77" s="21"/>
      <c r="F77" s="21"/>
      <c r="G77" s="21"/>
      <c r="H77" s="22">
        <v>412.74700000000001</v>
      </c>
      <c r="I77" s="22">
        <v>704.26499999999999</v>
      </c>
      <c r="J77" s="22">
        <v>380.995</v>
      </c>
      <c r="K77" s="22">
        <v>651.85599999999999</v>
      </c>
      <c r="L77" s="22">
        <v>412.74700000000001</v>
      </c>
      <c r="M77" s="22">
        <f>$H$77+$I$77+$J$77+$K$77+$L$77</f>
        <v>2562.61</v>
      </c>
      <c r="N77" s="22">
        <v>1</v>
      </c>
      <c r="O77" s="23">
        <f>ROUND($M$77*$N$77,3)</f>
        <v>2562.61</v>
      </c>
      <c r="P77" s="66"/>
      <c r="Q77" s="63"/>
      <c r="R77" s="52">
        <f>ROUND($Q$77+$P$77,2)</f>
        <v>0</v>
      </c>
      <c r="S77" s="23">
        <f>ROUND($M$77*$P$77,2)</f>
        <v>0</v>
      </c>
      <c r="T77" s="23">
        <f>ROUND($O$77*$Q$77,2)</f>
        <v>0</v>
      </c>
      <c r="U77" s="23">
        <f>ROUND($T$77+$S$77,2)</f>
        <v>0</v>
      </c>
      <c r="V77" s="23"/>
      <c r="W77" s="73"/>
    </row>
    <row r="78" spans="1:23" s="1" customFormat="1" ht="78" customHeight="1" outlineLevel="7" x14ac:dyDescent="0.2">
      <c r="A78" s="24"/>
      <c r="B78" s="25" t="s">
        <v>72</v>
      </c>
      <c r="C78" s="26" t="s">
        <v>65</v>
      </c>
      <c r="D78" s="26" t="s">
        <v>83</v>
      </c>
      <c r="E78" s="26"/>
      <c r="F78" s="26"/>
      <c r="G78" s="26"/>
      <c r="H78" s="27">
        <v>412.74700000000001</v>
      </c>
      <c r="I78" s="27">
        <v>704.26499999999999</v>
      </c>
      <c r="J78" s="27">
        <v>380.995</v>
      </c>
      <c r="K78" s="27">
        <v>651.85599999999999</v>
      </c>
      <c r="L78" s="27">
        <v>412.74700000000001</v>
      </c>
      <c r="M78" s="27">
        <f>$H$78+$I$78+$J$78+$K$78+$L$78</f>
        <v>2562.61</v>
      </c>
      <c r="N78" s="29">
        <v>0.15</v>
      </c>
      <c r="O78" s="28">
        <f>ROUND($M$78*$N$78,3)</f>
        <v>384.392</v>
      </c>
      <c r="P78" s="64"/>
      <c r="Q78" s="64"/>
      <c r="R78" s="28">
        <f>ROUND($Q$78+$P$78,2)</f>
        <v>0</v>
      </c>
      <c r="S78" s="28">
        <f>ROUND($M$78*$P$78,2)</f>
        <v>0</v>
      </c>
      <c r="T78" s="28">
        <f>ROUND($O$78*$Q$78,2)</f>
        <v>0</v>
      </c>
      <c r="U78" s="28">
        <f>ROUND($T$78+$S$78,2)</f>
        <v>0</v>
      </c>
      <c r="V78" s="30" t="s">
        <v>73</v>
      </c>
      <c r="W78" s="74"/>
    </row>
    <row r="79" spans="1:23" s="11" customFormat="1" ht="51.95" customHeight="1" outlineLevel="6" x14ac:dyDescent="0.15">
      <c r="A79" s="12">
        <v>18</v>
      </c>
      <c r="B79" s="13" t="s">
        <v>102</v>
      </c>
      <c r="C79" s="14" t="s">
        <v>57</v>
      </c>
      <c r="D79" s="14"/>
      <c r="E79" s="14"/>
      <c r="F79" s="14"/>
      <c r="G79" s="14"/>
      <c r="H79" s="15">
        <v>412.74700000000001</v>
      </c>
      <c r="I79" s="15">
        <v>704.26499999999999</v>
      </c>
      <c r="J79" s="15">
        <v>380.995</v>
      </c>
      <c r="K79" s="15">
        <v>651.85599999999999</v>
      </c>
      <c r="L79" s="15">
        <v>412.74700000000001</v>
      </c>
      <c r="M79" s="33">
        <v>2562.61</v>
      </c>
      <c r="N79" s="16"/>
      <c r="O79" s="16">
        <f>$O$80</f>
        <v>2562.61</v>
      </c>
      <c r="P79" s="65"/>
      <c r="Q79" s="65"/>
      <c r="R79" s="16">
        <f>ROUND($U$79/$O$79,2)</f>
        <v>0</v>
      </c>
      <c r="S79" s="16">
        <f>ROUND($S$80+$S$81+$S$82,2)</f>
        <v>0</v>
      </c>
      <c r="T79" s="16">
        <f>ROUND($T$80+$T$81+$T$82,2)</f>
        <v>0</v>
      </c>
      <c r="U79" s="16">
        <f>ROUND($U$80+$U$81+$U$82,2)</f>
        <v>0</v>
      </c>
      <c r="V79" s="17" t="s">
        <v>103</v>
      </c>
      <c r="W79" s="72"/>
    </row>
    <row r="80" spans="1:23" s="18" customFormat="1" ht="11.1" customHeight="1" outlineLevel="7" x14ac:dyDescent="0.2">
      <c r="A80" s="19"/>
      <c r="B80" s="20" t="s">
        <v>26</v>
      </c>
      <c r="C80" s="21" t="s">
        <v>57</v>
      </c>
      <c r="D80" s="21"/>
      <c r="E80" s="21"/>
      <c r="F80" s="21"/>
      <c r="G80" s="21"/>
      <c r="H80" s="22">
        <v>412.74700000000001</v>
      </c>
      <c r="I80" s="22">
        <v>704.26499999999999</v>
      </c>
      <c r="J80" s="22">
        <v>380.995</v>
      </c>
      <c r="K80" s="22">
        <v>651.85599999999999</v>
      </c>
      <c r="L80" s="22">
        <v>412.74700000000001</v>
      </c>
      <c r="M80" s="22">
        <f>$H$80+$I$80+$J$80+$K$80+$L$80</f>
        <v>2562.61</v>
      </c>
      <c r="N80" s="22">
        <v>1</v>
      </c>
      <c r="O80" s="23">
        <f>ROUND($M$80*$N$80,3)</f>
        <v>2562.61</v>
      </c>
      <c r="P80" s="66"/>
      <c r="Q80" s="63"/>
      <c r="R80" s="52">
        <f>ROUND($Q$80+$P$80,2)</f>
        <v>0</v>
      </c>
      <c r="S80" s="23">
        <f>ROUND($M$80*$P$80,2)</f>
        <v>0</v>
      </c>
      <c r="T80" s="23">
        <f>ROUND($O$80*$Q$80,2)</f>
        <v>0</v>
      </c>
      <c r="U80" s="23">
        <f>ROUND($T$80+$S$80,2)</f>
        <v>0</v>
      </c>
      <c r="V80" s="23"/>
      <c r="W80" s="73"/>
    </row>
    <row r="81" spans="1:23" s="1" customFormat="1" ht="44.1" customHeight="1" outlineLevel="7" x14ac:dyDescent="0.2">
      <c r="A81" s="24"/>
      <c r="B81" s="25" t="s">
        <v>80</v>
      </c>
      <c r="C81" s="26" t="s">
        <v>81</v>
      </c>
      <c r="D81" s="26"/>
      <c r="E81" s="26"/>
      <c r="F81" s="26"/>
      <c r="G81" s="26"/>
      <c r="H81" s="27">
        <v>412.74700000000001</v>
      </c>
      <c r="I81" s="27">
        <v>704.26499999999999</v>
      </c>
      <c r="J81" s="27">
        <v>380.995</v>
      </c>
      <c r="K81" s="27">
        <v>651.85599999999999</v>
      </c>
      <c r="L81" s="27">
        <v>412.74700000000001</v>
      </c>
      <c r="M81" s="27">
        <f>$H$81+$I$81+$J$81+$K$81+$L$81</f>
        <v>2562.61</v>
      </c>
      <c r="N81" s="29">
        <v>0.03</v>
      </c>
      <c r="O81" s="28">
        <f>ROUND($M$81*$N$81,3)</f>
        <v>76.878</v>
      </c>
      <c r="P81" s="64"/>
      <c r="Q81" s="64"/>
      <c r="R81" s="28">
        <f>ROUND($Q$81+$P$81,2)</f>
        <v>0</v>
      </c>
      <c r="S81" s="28">
        <f>ROUND($M$81*$P$81,2)</f>
        <v>0</v>
      </c>
      <c r="T81" s="28">
        <f>ROUND($O$81*$Q$81,2)</f>
        <v>0</v>
      </c>
      <c r="U81" s="28">
        <f>ROUND($T$81+$S$81,2)</f>
        <v>0</v>
      </c>
      <c r="V81" s="30" t="s">
        <v>61</v>
      </c>
      <c r="W81" s="74"/>
    </row>
    <row r="82" spans="1:23" s="1" customFormat="1" ht="44.1" customHeight="1" outlineLevel="7" x14ac:dyDescent="0.2">
      <c r="A82" s="24"/>
      <c r="B82" s="25" t="s">
        <v>67</v>
      </c>
      <c r="C82" s="26" t="s">
        <v>65</v>
      </c>
      <c r="D82" s="26" t="s">
        <v>90</v>
      </c>
      <c r="E82" s="26"/>
      <c r="F82" s="26"/>
      <c r="G82" s="26"/>
      <c r="H82" s="27">
        <v>412.74700000000001</v>
      </c>
      <c r="I82" s="27">
        <v>704.26499999999999</v>
      </c>
      <c r="J82" s="27">
        <v>380.995</v>
      </c>
      <c r="K82" s="27">
        <v>651.85599999999999</v>
      </c>
      <c r="L82" s="27">
        <v>412.74700000000001</v>
      </c>
      <c r="M82" s="27">
        <f>$H$82+$I$82+$J$82+$K$82+$L$82</f>
        <v>2562.61</v>
      </c>
      <c r="N82" s="31">
        <v>14</v>
      </c>
      <c r="O82" s="28">
        <f>ROUND($M$82*$N$82,3)</f>
        <v>35876.54</v>
      </c>
      <c r="P82" s="64"/>
      <c r="Q82" s="64"/>
      <c r="R82" s="28">
        <f>ROUND($Q$82+$P$82,2)</f>
        <v>0</v>
      </c>
      <c r="S82" s="28">
        <f>ROUND($M$82*$P$82,2)</f>
        <v>0</v>
      </c>
      <c r="T82" s="28">
        <f>ROUND($O$82*$Q$82,2)</f>
        <v>0</v>
      </c>
      <c r="U82" s="28">
        <f>ROUND($T$82+$S$82,2)</f>
        <v>0</v>
      </c>
      <c r="V82" s="30" t="s">
        <v>61</v>
      </c>
      <c r="W82" s="74"/>
    </row>
    <row r="83" spans="1:23" s="11" customFormat="1" ht="42" customHeight="1" outlineLevel="6" x14ac:dyDescent="0.15">
      <c r="A83" s="12">
        <v>19</v>
      </c>
      <c r="B83" s="13" t="s">
        <v>104</v>
      </c>
      <c r="C83" s="14" t="s">
        <v>57</v>
      </c>
      <c r="D83" s="14"/>
      <c r="E83" s="14"/>
      <c r="F83" s="14"/>
      <c r="G83" s="14"/>
      <c r="H83" s="15">
        <v>46.973999999999997</v>
      </c>
      <c r="I83" s="15">
        <v>44.122999999999998</v>
      </c>
      <c r="J83" s="15">
        <v>50.576999999999998</v>
      </c>
      <c r="K83" s="15">
        <v>38.359000000000002</v>
      </c>
      <c r="L83" s="15">
        <v>46.973999999999997</v>
      </c>
      <c r="M83" s="15">
        <v>227.00700000000001</v>
      </c>
      <c r="N83" s="16"/>
      <c r="O83" s="16">
        <f>$O$84</f>
        <v>227.00700000000001</v>
      </c>
      <c r="P83" s="65"/>
      <c r="Q83" s="65"/>
      <c r="R83" s="16">
        <f>ROUND($U$83/$O$83,2)</f>
        <v>0</v>
      </c>
      <c r="S83" s="16">
        <f>ROUND($S$84+$S$85+$S$86+$S$87,2)</f>
        <v>0</v>
      </c>
      <c r="T83" s="16">
        <f>ROUND($T$84+$T$85+$T$86+$T$87,2)</f>
        <v>0</v>
      </c>
      <c r="U83" s="16">
        <f>ROUND($U$84+$U$85+$U$86+$U$87,2)</f>
        <v>0</v>
      </c>
      <c r="V83" s="17" t="s">
        <v>105</v>
      </c>
      <c r="W83" s="72"/>
    </row>
    <row r="84" spans="1:23" s="18" customFormat="1" ht="11.1" customHeight="1" outlineLevel="7" x14ac:dyDescent="0.2">
      <c r="A84" s="19"/>
      <c r="B84" s="20" t="s">
        <v>26</v>
      </c>
      <c r="C84" s="21" t="s">
        <v>57</v>
      </c>
      <c r="D84" s="21"/>
      <c r="E84" s="21"/>
      <c r="F84" s="21"/>
      <c r="G84" s="21"/>
      <c r="H84" s="22">
        <v>46.973999999999997</v>
      </c>
      <c r="I84" s="22">
        <v>44.122999999999998</v>
      </c>
      <c r="J84" s="22">
        <v>50.576999999999998</v>
      </c>
      <c r="K84" s="22">
        <v>38.359000000000002</v>
      </c>
      <c r="L84" s="22">
        <v>46.973999999999997</v>
      </c>
      <c r="M84" s="22">
        <f>$H$84+$I$84+$J$84+$K$84+$L$84</f>
        <v>227.00699999999998</v>
      </c>
      <c r="N84" s="22">
        <v>1</v>
      </c>
      <c r="O84" s="23">
        <f>ROUND($M$84*$N$84,3)</f>
        <v>227.00700000000001</v>
      </c>
      <c r="P84" s="62"/>
      <c r="Q84" s="63"/>
      <c r="R84" s="51">
        <f>ROUND($Q$84+$P$84,2)</f>
        <v>0</v>
      </c>
      <c r="S84" s="23">
        <f>ROUND($M$84*$P$84,2)</f>
        <v>0</v>
      </c>
      <c r="T84" s="23">
        <f>ROUND($O$84*$Q$84,2)</f>
        <v>0</v>
      </c>
      <c r="U84" s="23">
        <f>ROUND($T$84+$S$84,2)</f>
        <v>0</v>
      </c>
      <c r="V84" s="23"/>
      <c r="W84" s="73"/>
    </row>
    <row r="85" spans="1:23" s="1" customFormat="1" ht="44.1" customHeight="1" outlineLevel="7" x14ac:dyDescent="0.2">
      <c r="A85" s="24"/>
      <c r="B85" s="25" t="s">
        <v>59</v>
      </c>
      <c r="C85" s="26" t="s">
        <v>60</v>
      </c>
      <c r="D85" s="26"/>
      <c r="E85" s="26"/>
      <c r="F85" s="26"/>
      <c r="G85" s="26"/>
      <c r="H85" s="27">
        <v>4.6970000000000001</v>
      </c>
      <c r="I85" s="27">
        <v>4.4119999999999999</v>
      </c>
      <c r="J85" s="27">
        <v>5.0579999999999998</v>
      </c>
      <c r="K85" s="27">
        <v>3.8359999999999999</v>
      </c>
      <c r="L85" s="27">
        <v>4.6970000000000001</v>
      </c>
      <c r="M85" s="27">
        <f>$H$85+$I$85+$J$85+$K$85+$L$85</f>
        <v>22.7</v>
      </c>
      <c r="N85" s="29">
        <v>1.05</v>
      </c>
      <c r="O85" s="28">
        <f>ROUND($M$85*$N$85,3)</f>
        <v>23.835000000000001</v>
      </c>
      <c r="P85" s="64"/>
      <c r="Q85" s="64"/>
      <c r="R85" s="28">
        <f>ROUND($Q$85+$P$85,2)</f>
        <v>0</v>
      </c>
      <c r="S85" s="28">
        <f>ROUND($M$85*$P$85,2)</f>
        <v>0</v>
      </c>
      <c r="T85" s="28">
        <f>ROUND($O$85*$Q$85,2)</f>
        <v>0</v>
      </c>
      <c r="U85" s="28">
        <f>ROUND($T$85+$S$85,2)</f>
        <v>0</v>
      </c>
      <c r="V85" s="30" t="s">
        <v>61</v>
      </c>
      <c r="W85" s="74"/>
    </row>
    <row r="86" spans="1:23" s="1" customFormat="1" ht="44.1" customHeight="1" outlineLevel="7" x14ac:dyDescent="0.2">
      <c r="A86" s="24"/>
      <c r="B86" s="25" t="s">
        <v>62</v>
      </c>
      <c r="C86" s="26" t="s">
        <v>63</v>
      </c>
      <c r="D86" s="26"/>
      <c r="E86" s="26"/>
      <c r="F86" s="26"/>
      <c r="G86" s="26"/>
      <c r="H86" s="27">
        <v>46.973999999999997</v>
      </c>
      <c r="I86" s="27">
        <v>44.122999999999998</v>
      </c>
      <c r="J86" s="27">
        <v>50.576999999999998</v>
      </c>
      <c r="K86" s="27">
        <v>38.359000000000002</v>
      </c>
      <c r="L86" s="27">
        <v>46.973999999999997</v>
      </c>
      <c r="M86" s="27">
        <f>$H$86+$I$86+$J$86+$K$86+$L$86</f>
        <v>227.00699999999998</v>
      </c>
      <c r="N86" s="31">
        <v>6</v>
      </c>
      <c r="O86" s="28">
        <f>ROUND($M$86*$N$86,3)</f>
        <v>1362.0419999999999</v>
      </c>
      <c r="P86" s="64"/>
      <c r="Q86" s="64"/>
      <c r="R86" s="28">
        <f>ROUND($Q$86+$P$86,2)</f>
        <v>0</v>
      </c>
      <c r="S86" s="28">
        <f>ROUND($M$86*$P$86,2)</f>
        <v>0</v>
      </c>
      <c r="T86" s="28">
        <f>ROUND($O$86*$Q$86,2)</f>
        <v>0</v>
      </c>
      <c r="U86" s="28">
        <f>ROUND($T$86+$S$86,2)</f>
        <v>0</v>
      </c>
      <c r="V86" s="30" t="s">
        <v>61</v>
      </c>
      <c r="W86" s="74"/>
    </row>
    <row r="87" spans="1:23" s="1" customFormat="1" ht="44.1" customHeight="1" outlineLevel="7" x14ac:dyDescent="0.2">
      <c r="A87" s="24"/>
      <c r="B87" s="25" t="s">
        <v>64</v>
      </c>
      <c r="C87" s="26" t="s">
        <v>65</v>
      </c>
      <c r="D87" s="26"/>
      <c r="E87" s="26"/>
      <c r="F87" s="26"/>
      <c r="G87" s="26"/>
      <c r="H87" s="27">
        <v>46.973999999999997</v>
      </c>
      <c r="I87" s="27">
        <v>44.122999999999998</v>
      </c>
      <c r="J87" s="27">
        <v>50.576999999999998</v>
      </c>
      <c r="K87" s="27">
        <v>38.359000000000002</v>
      </c>
      <c r="L87" s="27">
        <v>46.973999999999997</v>
      </c>
      <c r="M87" s="27">
        <f>$H$87+$I$87+$J$87+$K$87+$L$87</f>
        <v>227.00699999999998</v>
      </c>
      <c r="N87" s="31">
        <v>6</v>
      </c>
      <c r="O87" s="28">
        <f>ROUND($M$87*$N$87,3)</f>
        <v>1362.0419999999999</v>
      </c>
      <c r="P87" s="64"/>
      <c r="Q87" s="64"/>
      <c r="R87" s="28">
        <f>ROUND($Q$87+$P$87,2)</f>
        <v>0</v>
      </c>
      <c r="S87" s="28">
        <f>ROUND($M$87*$P$87,2)</f>
        <v>0</v>
      </c>
      <c r="T87" s="28">
        <f>ROUND($O$87*$Q$87,2)</f>
        <v>0</v>
      </c>
      <c r="U87" s="28">
        <f>ROUND($T$87+$S$87,2)</f>
        <v>0</v>
      </c>
      <c r="V87" s="30" t="s">
        <v>61</v>
      </c>
      <c r="W87" s="74"/>
    </row>
    <row r="88" spans="1:23" s="11" customFormat="1" ht="42" customHeight="1" outlineLevel="6" x14ac:dyDescent="0.15">
      <c r="A88" s="12">
        <v>20</v>
      </c>
      <c r="B88" s="13" t="s">
        <v>106</v>
      </c>
      <c r="C88" s="14" t="s">
        <v>57</v>
      </c>
      <c r="D88" s="14"/>
      <c r="E88" s="14"/>
      <c r="F88" s="14"/>
      <c r="G88" s="14"/>
      <c r="H88" s="15">
        <v>62.997999999999998</v>
      </c>
      <c r="I88" s="15">
        <v>55.426000000000002</v>
      </c>
      <c r="J88" s="15">
        <v>59.616999999999997</v>
      </c>
      <c r="K88" s="15">
        <v>55.524000000000001</v>
      </c>
      <c r="L88" s="15">
        <v>62.997999999999998</v>
      </c>
      <c r="M88" s="15">
        <v>296.56299999999999</v>
      </c>
      <c r="N88" s="16"/>
      <c r="O88" s="16">
        <f>$O$89</f>
        <v>296.56299999999999</v>
      </c>
      <c r="P88" s="65"/>
      <c r="Q88" s="65"/>
      <c r="R88" s="16">
        <f>ROUND($U$88/$O$88,2)</f>
        <v>0</v>
      </c>
      <c r="S88" s="16">
        <f>ROUND($S$89+$S$90+$S$91+$S$92,2)</f>
        <v>0</v>
      </c>
      <c r="T88" s="16">
        <f>ROUND($T$89+$T$90+$T$91+$T$92,2)</f>
        <v>0</v>
      </c>
      <c r="U88" s="16">
        <f>ROUND($U$89+$U$90+$U$91+$U$92,2)</f>
        <v>0</v>
      </c>
      <c r="V88" s="17" t="s">
        <v>107</v>
      </c>
      <c r="W88" s="72"/>
    </row>
    <row r="89" spans="1:23" s="18" customFormat="1" ht="11.1" customHeight="1" outlineLevel="7" x14ac:dyDescent="0.2">
      <c r="A89" s="19"/>
      <c r="B89" s="20" t="s">
        <v>26</v>
      </c>
      <c r="C89" s="21" t="s">
        <v>57</v>
      </c>
      <c r="D89" s="21"/>
      <c r="E89" s="21"/>
      <c r="F89" s="21"/>
      <c r="G89" s="21"/>
      <c r="H89" s="22">
        <v>62.997999999999998</v>
      </c>
      <c r="I89" s="22">
        <v>55.426000000000002</v>
      </c>
      <c r="J89" s="22">
        <v>59.616999999999997</v>
      </c>
      <c r="K89" s="22">
        <v>55.524000000000001</v>
      </c>
      <c r="L89" s="22">
        <v>62.997999999999998</v>
      </c>
      <c r="M89" s="22">
        <f>$H$89+$I$89+$J$89+$K$89+$L$89</f>
        <v>296.56299999999999</v>
      </c>
      <c r="N89" s="22">
        <v>1</v>
      </c>
      <c r="O89" s="23">
        <f>ROUND($M$89*$N$89,3)</f>
        <v>296.56299999999999</v>
      </c>
      <c r="P89" s="66"/>
      <c r="Q89" s="63"/>
      <c r="R89" s="52">
        <f>ROUND($Q$89+$P$89,2)</f>
        <v>0</v>
      </c>
      <c r="S89" s="23">
        <f>ROUND($M$89*$P$89,2)</f>
        <v>0</v>
      </c>
      <c r="T89" s="23">
        <f>ROUND($O$89*$Q$89,2)</f>
        <v>0</v>
      </c>
      <c r="U89" s="23">
        <f>ROUND($T$89+$S$89,2)</f>
        <v>0</v>
      </c>
      <c r="V89" s="23"/>
      <c r="W89" s="73"/>
    </row>
    <row r="90" spans="1:23" s="1" customFormat="1" ht="44.1" customHeight="1" outlineLevel="7" x14ac:dyDescent="0.2">
      <c r="A90" s="24"/>
      <c r="B90" s="25" t="s">
        <v>67</v>
      </c>
      <c r="C90" s="26" t="s">
        <v>65</v>
      </c>
      <c r="D90" s="26"/>
      <c r="E90" s="26"/>
      <c r="F90" s="26"/>
      <c r="G90" s="26"/>
      <c r="H90" s="27">
        <v>62.997999999999998</v>
      </c>
      <c r="I90" s="27">
        <v>55.426000000000002</v>
      </c>
      <c r="J90" s="27">
        <v>59.616999999999997</v>
      </c>
      <c r="K90" s="27">
        <v>55.524000000000001</v>
      </c>
      <c r="L90" s="27">
        <v>62.997999999999998</v>
      </c>
      <c r="M90" s="27">
        <f>$H$90+$I$90+$J$90+$K$90+$L$90</f>
        <v>296.56299999999999</v>
      </c>
      <c r="N90" s="31">
        <v>14</v>
      </c>
      <c r="O90" s="28">
        <f>ROUND($M$90*$N$90,3)</f>
        <v>4151.8819999999996</v>
      </c>
      <c r="P90" s="64"/>
      <c r="Q90" s="64"/>
      <c r="R90" s="28">
        <f>ROUND($Q$90+$P$90,2)</f>
        <v>0</v>
      </c>
      <c r="S90" s="28">
        <f>ROUND($M$90*$P$90,2)</f>
        <v>0</v>
      </c>
      <c r="T90" s="28">
        <f>ROUND($O$90*$Q$90,2)</f>
        <v>0</v>
      </c>
      <c r="U90" s="28">
        <f>ROUND($T$90+$S$90,2)</f>
        <v>0</v>
      </c>
      <c r="V90" s="30" t="s">
        <v>61</v>
      </c>
      <c r="W90" s="74"/>
    </row>
    <row r="91" spans="1:23" s="1" customFormat="1" ht="44.1" customHeight="1" outlineLevel="7" x14ac:dyDescent="0.2">
      <c r="A91" s="24"/>
      <c r="B91" s="25" t="s">
        <v>80</v>
      </c>
      <c r="C91" s="26" t="s">
        <v>81</v>
      </c>
      <c r="D91" s="26"/>
      <c r="E91" s="26"/>
      <c r="F91" s="26"/>
      <c r="G91" s="26"/>
      <c r="H91" s="27">
        <v>62.997999999999998</v>
      </c>
      <c r="I91" s="27">
        <v>55.426000000000002</v>
      </c>
      <c r="J91" s="27">
        <v>59.616999999999997</v>
      </c>
      <c r="K91" s="27">
        <v>55.524000000000001</v>
      </c>
      <c r="L91" s="27">
        <v>62.997999999999998</v>
      </c>
      <c r="M91" s="27">
        <f>$H$91+$I$91+$J$91+$K$91+$L$91</f>
        <v>296.56299999999999</v>
      </c>
      <c r="N91" s="29">
        <v>0.03</v>
      </c>
      <c r="O91" s="28">
        <f>ROUND($M$91*$N$91,3)</f>
        <v>8.8970000000000002</v>
      </c>
      <c r="P91" s="64"/>
      <c r="Q91" s="64"/>
      <c r="R91" s="28">
        <f>ROUND($Q$91+$P$91,2)</f>
        <v>0</v>
      </c>
      <c r="S91" s="28">
        <f>ROUND($M$91*$P$91,2)</f>
        <v>0</v>
      </c>
      <c r="T91" s="28">
        <f>ROUND($O$91*$Q$91,2)</f>
        <v>0</v>
      </c>
      <c r="U91" s="28">
        <f>ROUND($T$91+$S$91,2)</f>
        <v>0</v>
      </c>
      <c r="V91" s="30" t="s">
        <v>61</v>
      </c>
      <c r="W91" s="74"/>
    </row>
    <row r="92" spans="1:23" s="1" customFormat="1" ht="44.1" customHeight="1" outlineLevel="7" x14ac:dyDescent="0.2">
      <c r="A92" s="24"/>
      <c r="B92" s="25" t="s">
        <v>69</v>
      </c>
      <c r="C92" s="26" t="s">
        <v>57</v>
      </c>
      <c r="D92" s="26"/>
      <c r="E92" s="26"/>
      <c r="F92" s="26"/>
      <c r="G92" s="26"/>
      <c r="H92" s="27">
        <v>62.997999999999998</v>
      </c>
      <c r="I92" s="27">
        <v>55.426000000000002</v>
      </c>
      <c r="J92" s="27">
        <v>59.616999999999997</v>
      </c>
      <c r="K92" s="27">
        <v>55.524000000000001</v>
      </c>
      <c r="L92" s="27">
        <v>62.997999999999998</v>
      </c>
      <c r="M92" s="27">
        <f>$H$92+$I$92+$J$92+$K$92+$L$92</f>
        <v>296.56299999999999</v>
      </c>
      <c r="N92" s="32">
        <v>1.2</v>
      </c>
      <c r="O92" s="28">
        <f>ROUND($M$92*$N$92,3)</f>
        <v>355.87599999999998</v>
      </c>
      <c r="P92" s="64"/>
      <c r="Q92" s="64"/>
      <c r="R92" s="28">
        <f>ROUND($Q$92+$P$92,2)</f>
        <v>0</v>
      </c>
      <c r="S92" s="28">
        <f>ROUND($M$92*$P$92,2)</f>
        <v>0</v>
      </c>
      <c r="T92" s="28">
        <f>ROUND($O$92*$Q$92,2)</f>
        <v>0</v>
      </c>
      <c r="U92" s="28">
        <f>ROUND($T$92+$S$92,2)</f>
        <v>0</v>
      </c>
      <c r="V92" s="30" t="s">
        <v>61</v>
      </c>
      <c r="W92" s="74"/>
    </row>
    <row r="93" spans="1:23" s="11" customFormat="1" ht="42" customHeight="1" outlineLevel="6" x14ac:dyDescent="0.15">
      <c r="A93" s="12">
        <v>21</v>
      </c>
      <c r="B93" s="13" t="s">
        <v>108</v>
      </c>
      <c r="C93" s="14" t="s">
        <v>57</v>
      </c>
      <c r="D93" s="14"/>
      <c r="E93" s="14"/>
      <c r="F93" s="14"/>
      <c r="G93" s="14"/>
      <c r="H93" s="15">
        <v>5.1909999999999998</v>
      </c>
      <c r="I93" s="15">
        <v>3.8929999999999998</v>
      </c>
      <c r="J93" s="15">
        <v>3.8929999999999998</v>
      </c>
      <c r="K93" s="15">
        <v>3.8929999999999998</v>
      </c>
      <c r="L93" s="15">
        <v>5.1909999999999998</v>
      </c>
      <c r="M93" s="15">
        <v>22.061</v>
      </c>
      <c r="N93" s="16"/>
      <c r="O93" s="16">
        <f>$O$94</f>
        <v>22.061</v>
      </c>
      <c r="P93" s="65"/>
      <c r="Q93" s="65"/>
      <c r="R93" s="16">
        <f>ROUND($U$93/$O$93,2)</f>
        <v>0</v>
      </c>
      <c r="S93" s="16">
        <f>ROUND($S$94+$S$95+$S$96,2)</f>
        <v>0</v>
      </c>
      <c r="T93" s="16">
        <f>ROUND($T$94+$T$95+$T$96,2)</f>
        <v>0</v>
      </c>
      <c r="U93" s="16">
        <f>ROUND($U$94+$U$95+$U$96,2)</f>
        <v>0</v>
      </c>
      <c r="V93" s="17" t="s">
        <v>109</v>
      </c>
      <c r="W93" s="72"/>
    </row>
    <row r="94" spans="1:23" s="18" customFormat="1" ht="11.1" customHeight="1" outlineLevel="7" x14ac:dyDescent="0.2">
      <c r="A94" s="19"/>
      <c r="B94" s="20" t="s">
        <v>26</v>
      </c>
      <c r="C94" s="21" t="s">
        <v>57</v>
      </c>
      <c r="D94" s="21"/>
      <c r="E94" s="21"/>
      <c r="F94" s="21"/>
      <c r="G94" s="21"/>
      <c r="H94" s="22">
        <v>5.1909999999999998</v>
      </c>
      <c r="I94" s="22">
        <v>3.8929999999999998</v>
      </c>
      <c r="J94" s="22">
        <v>3.8929999999999998</v>
      </c>
      <c r="K94" s="22">
        <v>3.8929999999999998</v>
      </c>
      <c r="L94" s="22">
        <v>5.1909999999999998</v>
      </c>
      <c r="M94" s="22">
        <f>$H$94+$I$94+$J$94+$K$94+$L$94</f>
        <v>22.061</v>
      </c>
      <c r="N94" s="22">
        <v>1</v>
      </c>
      <c r="O94" s="23">
        <f>ROUND($M$94*$N$94,3)</f>
        <v>22.061</v>
      </c>
      <c r="P94" s="66"/>
      <c r="Q94" s="63"/>
      <c r="R94" s="52">
        <f>ROUND($Q$94+$P$94,2)</f>
        <v>0</v>
      </c>
      <c r="S94" s="23">
        <f>ROUND($M$94*$P$94,2)</f>
        <v>0</v>
      </c>
      <c r="T94" s="23">
        <f>ROUND($O$94*$Q$94,2)</f>
        <v>0</v>
      </c>
      <c r="U94" s="23">
        <f>ROUND($T$94+$S$94,2)</f>
        <v>0</v>
      </c>
      <c r="V94" s="23"/>
      <c r="W94" s="73"/>
    </row>
    <row r="95" spans="1:23" s="1" customFormat="1" ht="89.1" customHeight="1" outlineLevel="7" x14ac:dyDescent="0.2">
      <c r="A95" s="24"/>
      <c r="B95" s="25" t="s">
        <v>72</v>
      </c>
      <c r="C95" s="26" t="s">
        <v>65</v>
      </c>
      <c r="D95" s="26" t="s">
        <v>83</v>
      </c>
      <c r="E95" s="26"/>
      <c r="F95" s="26"/>
      <c r="G95" s="26"/>
      <c r="H95" s="27">
        <v>5.1909999999999998</v>
      </c>
      <c r="I95" s="27">
        <v>3.8929999999999998</v>
      </c>
      <c r="J95" s="27">
        <v>3.8929999999999998</v>
      </c>
      <c r="K95" s="27">
        <v>3.8929999999999998</v>
      </c>
      <c r="L95" s="27">
        <v>5.1909999999999998</v>
      </c>
      <c r="M95" s="27">
        <f>$H$95+$I$95+$J$95+$K$95+$L$95</f>
        <v>22.061</v>
      </c>
      <c r="N95" s="29">
        <v>0.15</v>
      </c>
      <c r="O95" s="28">
        <f>ROUND($M$95*$N$95,3)</f>
        <v>3.3090000000000002</v>
      </c>
      <c r="P95" s="64"/>
      <c r="Q95" s="64"/>
      <c r="R95" s="28">
        <f>ROUND($Q$95+$P$95,2)</f>
        <v>0</v>
      </c>
      <c r="S95" s="28">
        <f>ROUND($M$95*$P$95,2)</f>
        <v>0</v>
      </c>
      <c r="T95" s="28">
        <f>ROUND($O$95*$Q$95,2)</f>
        <v>0</v>
      </c>
      <c r="U95" s="28">
        <f>ROUND($T$95+$S$95,2)</f>
        <v>0</v>
      </c>
      <c r="V95" s="30" t="s">
        <v>110</v>
      </c>
      <c r="W95" s="74"/>
    </row>
    <row r="96" spans="1:23" s="1" customFormat="1" ht="44.1" customHeight="1" outlineLevel="7" x14ac:dyDescent="0.2">
      <c r="A96" s="24"/>
      <c r="B96" s="25" t="s">
        <v>67</v>
      </c>
      <c r="C96" s="26" t="s">
        <v>65</v>
      </c>
      <c r="D96" s="26" t="s">
        <v>83</v>
      </c>
      <c r="E96" s="26"/>
      <c r="F96" s="26"/>
      <c r="G96" s="26"/>
      <c r="H96" s="27">
        <v>5.1909999999999998</v>
      </c>
      <c r="I96" s="27">
        <v>3.8929999999999998</v>
      </c>
      <c r="J96" s="27">
        <v>3.8929999999999998</v>
      </c>
      <c r="K96" s="27">
        <v>3.8929999999999998</v>
      </c>
      <c r="L96" s="27">
        <v>5.1909999999999998</v>
      </c>
      <c r="M96" s="27">
        <f>$H$96+$I$96+$J$96+$K$96+$L$96</f>
        <v>22.061</v>
      </c>
      <c r="N96" s="31">
        <v>5</v>
      </c>
      <c r="O96" s="28">
        <f>ROUND($M$96*$N$96,3)</f>
        <v>110.30500000000001</v>
      </c>
      <c r="P96" s="64"/>
      <c r="Q96" s="64"/>
      <c r="R96" s="28">
        <f>ROUND($Q$96+$P$96,2)</f>
        <v>0</v>
      </c>
      <c r="S96" s="28">
        <f>ROUND($M$96*$P$96,2)</f>
        <v>0</v>
      </c>
      <c r="T96" s="28">
        <f>ROUND($O$96*$Q$96,2)</f>
        <v>0</v>
      </c>
      <c r="U96" s="28">
        <f>ROUND($T$96+$S$96,2)</f>
        <v>0</v>
      </c>
      <c r="V96" s="30" t="s">
        <v>61</v>
      </c>
      <c r="W96" s="74"/>
    </row>
    <row r="97" spans="1:23" s="11" customFormat="1" ht="51.95" customHeight="1" outlineLevel="6" x14ac:dyDescent="0.15">
      <c r="A97" s="12">
        <v>22</v>
      </c>
      <c r="B97" s="13" t="s">
        <v>111</v>
      </c>
      <c r="C97" s="14" t="s">
        <v>57</v>
      </c>
      <c r="D97" s="14"/>
      <c r="E97" s="14"/>
      <c r="F97" s="14"/>
      <c r="G97" s="14"/>
      <c r="H97" s="15">
        <v>62.945999999999998</v>
      </c>
      <c r="I97" s="15">
        <v>61.008000000000003</v>
      </c>
      <c r="J97" s="15">
        <v>45.497</v>
      </c>
      <c r="K97" s="15">
        <v>61.008000000000003</v>
      </c>
      <c r="L97" s="15">
        <v>62.945999999999998</v>
      </c>
      <c r="M97" s="15">
        <v>293.40499999999997</v>
      </c>
      <c r="N97" s="16"/>
      <c r="O97" s="16">
        <f>$O$98</f>
        <v>293.40499999999997</v>
      </c>
      <c r="P97" s="65"/>
      <c r="Q97" s="65"/>
      <c r="R97" s="16">
        <f>ROUND($U$97/$O$97,2)</f>
        <v>0</v>
      </c>
      <c r="S97" s="16">
        <f>ROUND($S$98+$S$99+$S$100,2)</f>
        <v>0</v>
      </c>
      <c r="T97" s="16">
        <f>ROUND($T$98+$T$99+$T$100,2)</f>
        <v>0</v>
      </c>
      <c r="U97" s="16">
        <f>ROUND($U$98+$U$99+$U$100,2)</f>
        <v>0</v>
      </c>
      <c r="V97" s="17" t="s">
        <v>112</v>
      </c>
      <c r="W97" s="72"/>
    </row>
    <row r="98" spans="1:23" s="18" customFormat="1" ht="11.1" customHeight="1" outlineLevel="7" x14ac:dyDescent="0.2">
      <c r="A98" s="19"/>
      <c r="B98" s="20" t="s">
        <v>26</v>
      </c>
      <c r="C98" s="21" t="s">
        <v>57</v>
      </c>
      <c r="D98" s="21"/>
      <c r="E98" s="21"/>
      <c r="F98" s="21"/>
      <c r="G98" s="21"/>
      <c r="H98" s="22">
        <v>62.945999999999998</v>
      </c>
      <c r="I98" s="22">
        <v>61.008000000000003</v>
      </c>
      <c r="J98" s="22">
        <v>45.497</v>
      </c>
      <c r="K98" s="22">
        <v>61.008000000000003</v>
      </c>
      <c r="L98" s="22">
        <v>62.945999999999998</v>
      </c>
      <c r="M98" s="22">
        <f>$H$98+$I$98+$J$98+$K$98+$L$98</f>
        <v>293.40500000000003</v>
      </c>
      <c r="N98" s="22">
        <v>1</v>
      </c>
      <c r="O98" s="23">
        <f>ROUND($M$98*$N$98,3)</f>
        <v>293.40499999999997</v>
      </c>
      <c r="P98" s="66"/>
      <c r="Q98" s="63"/>
      <c r="R98" s="52">
        <f>ROUND($Q$98+$P$98,2)</f>
        <v>0</v>
      </c>
      <c r="S98" s="23">
        <f>ROUND($M$98*$P$98,2)</f>
        <v>0</v>
      </c>
      <c r="T98" s="23">
        <f>ROUND($O$98*$Q$98,2)</f>
        <v>0</v>
      </c>
      <c r="U98" s="23">
        <f>ROUND($T$98+$S$98,2)</f>
        <v>0</v>
      </c>
      <c r="V98" s="23"/>
      <c r="W98" s="73"/>
    </row>
    <row r="99" spans="1:23" s="1" customFormat="1" ht="89.1" customHeight="1" outlineLevel="7" x14ac:dyDescent="0.2">
      <c r="A99" s="24"/>
      <c r="B99" s="25" t="s">
        <v>72</v>
      </c>
      <c r="C99" s="26" t="s">
        <v>65</v>
      </c>
      <c r="D99" s="26" t="s">
        <v>83</v>
      </c>
      <c r="E99" s="26"/>
      <c r="F99" s="26"/>
      <c r="G99" s="26"/>
      <c r="H99" s="27">
        <v>62.945999999999998</v>
      </c>
      <c r="I99" s="27">
        <v>61.008000000000003</v>
      </c>
      <c r="J99" s="27">
        <v>45.497</v>
      </c>
      <c r="K99" s="27">
        <v>61.008000000000003</v>
      </c>
      <c r="L99" s="27">
        <v>62.945999999999998</v>
      </c>
      <c r="M99" s="27">
        <f>$H$99+$I$99+$J$99+$K$99+$L$99</f>
        <v>293.40500000000003</v>
      </c>
      <c r="N99" s="29">
        <v>0.15</v>
      </c>
      <c r="O99" s="28">
        <f>ROUND($M$99*$N$99,3)</f>
        <v>44.011000000000003</v>
      </c>
      <c r="P99" s="64"/>
      <c r="Q99" s="64"/>
      <c r="R99" s="28">
        <f>ROUND($Q$99+$P$99,2)</f>
        <v>0</v>
      </c>
      <c r="S99" s="28">
        <f>ROUND($M$99*$P$99,2)</f>
        <v>0</v>
      </c>
      <c r="T99" s="28">
        <f>ROUND($O$99*$Q$99,2)</f>
        <v>0</v>
      </c>
      <c r="U99" s="28">
        <f>ROUND($T$99+$S$99,2)</f>
        <v>0</v>
      </c>
      <c r="V99" s="30" t="s">
        <v>110</v>
      </c>
      <c r="W99" s="74"/>
    </row>
    <row r="100" spans="1:23" s="1" customFormat="1" ht="44.1" customHeight="1" outlineLevel="7" x14ac:dyDescent="0.2">
      <c r="A100" s="24"/>
      <c r="B100" s="25" t="s">
        <v>67</v>
      </c>
      <c r="C100" s="26" t="s">
        <v>65</v>
      </c>
      <c r="D100" s="26" t="s">
        <v>83</v>
      </c>
      <c r="E100" s="26"/>
      <c r="F100" s="26"/>
      <c r="G100" s="26"/>
      <c r="H100" s="27">
        <v>62.945999999999998</v>
      </c>
      <c r="I100" s="27">
        <v>61.008000000000003</v>
      </c>
      <c r="J100" s="27">
        <v>45.497</v>
      </c>
      <c r="K100" s="27">
        <v>61.008000000000003</v>
      </c>
      <c r="L100" s="27">
        <v>62.945999999999998</v>
      </c>
      <c r="M100" s="27">
        <f>$H$100+$I$100+$J$100+$K$100+$L$100</f>
        <v>293.40500000000003</v>
      </c>
      <c r="N100" s="31">
        <v>5</v>
      </c>
      <c r="O100" s="28">
        <f>ROUND($M$100*$N$100,3)</f>
        <v>1467.0250000000001</v>
      </c>
      <c r="P100" s="64"/>
      <c r="Q100" s="64"/>
      <c r="R100" s="28">
        <f>ROUND($Q$100+$P$100,2)</f>
        <v>0</v>
      </c>
      <c r="S100" s="28">
        <f>ROUND($M$100*$P$100,2)</f>
        <v>0</v>
      </c>
      <c r="T100" s="28">
        <f>ROUND($O$100*$Q$100,2)</f>
        <v>0</v>
      </c>
      <c r="U100" s="28">
        <f>ROUND($T$100+$S$100,2)</f>
        <v>0</v>
      </c>
      <c r="V100" s="30" t="s">
        <v>61</v>
      </c>
      <c r="W100" s="74"/>
    </row>
    <row r="101" spans="1:23" s="4" customFormat="1" ht="12" customHeight="1" x14ac:dyDescent="0.2">
      <c r="A101" s="36"/>
      <c r="B101" s="37" t="s">
        <v>113</v>
      </c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9"/>
      <c r="T101" s="39"/>
      <c r="U101" s="39">
        <f>ROUND($U$13,2)</f>
        <v>0</v>
      </c>
      <c r="V101" s="39"/>
      <c r="W101" s="39"/>
    </row>
    <row r="102" spans="1:23" s="1" customFormat="1" ht="11.1" customHeight="1" x14ac:dyDescent="0.2">
      <c r="A102" s="40"/>
      <c r="B102" s="41" t="s">
        <v>114</v>
      </c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U102" s="28"/>
      <c r="V102" s="28"/>
      <c r="W102" s="28"/>
    </row>
    <row r="103" spans="1:23" s="18" customFormat="1" ht="11.1" customHeight="1" x14ac:dyDescent="0.2">
      <c r="A103" s="43"/>
      <c r="B103" s="44" t="s">
        <v>115</v>
      </c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6">
        <f>ROUND($T$13,2)</f>
        <v>0</v>
      </c>
      <c r="V103" s="47"/>
      <c r="W103" s="47"/>
    </row>
    <row r="104" spans="1:23" s="18" customFormat="1" ht="11.1" customHeight="1" x14ac:dyDescent="0.2">
      <c r="A104" s="43"/>
      <c r="B104" s="44" t="s">
        <v>116</v>
      </c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8">
        <f>ROUND($S$13,2)</f>
        <v>0</v>
      </c>
      <c r="V104" s="23"/>
      <c r="W104" s="23"/>
    </row>
    <row r="105" spans="1:23" s="18" customFormat="1" ht="11.1" customHeight="1" x14ac:dyDescent="0.2">
      <c r="A105" s="43"/>
      <c r="B105" s="44" t="s">
        <v>117</v>
      </c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8">
        <f>ROUND(($U$101)*0.166666666666666,2)</f>
        <v>0</v>
      </c>
      <c r="V105" s="23"/>
      <c r="W105" s="23"/>
    </row>
    <row r="106" spans="1:23" s="1" customFormat="1" ht="44.1" customHeight="1" x14ac:dyDescent="0.2">
      <c r="A106" s="42"/>
      <c r="B106" s="49" t="s">
        <v>118</v>
      </c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5">
        <f>ROUND($S$107+$S$108+$S$109+$S$110+$S$111+$S$112+$S$113+$S$114+$S$115+$S$116+$S$117+$S$118,2)</f>
        <v>0</v>
      </c>
      <c r="T106" s="45">
        <f>ROUND($T$107+$T$108+$T$109+$T$110+$T$111+$T$112+$T$113+$T$114+$T$115+$T$116+$T$117+$T$118,2)</f>
        <v>0</v>
      </c>
      <c r="U106" s="45">
        <f>ROUND($U$107+$U$108+$U$109+$U$110+$U$111+$U$112+$U$113+$U$114+$U$115+$U$116+$U$117+$U$118,2)</f>
        <v>0</v>
      </c>
      <c r="V106" s="42"/>
      <c r="W106" s="42"/>
    </row>
    <row r="107" spans="1:23" s="1" customFormat="1" ht="11.1" customHeight="1" x14ac:dyDescent="0.2">
      <c r="A107" s="64"/>
      <c r="B107" s="64"/>
      <c r="C107" s="64"/>
      <c r="D107" s="68"/>
      <c r="E107" s="68"/>
      <c r="F107" s="68"/>
      <c r="G107" s="68"/>
      <c r="H107" s="64"/>
      <c r="I107" s="64"/>
      <c r="J107" s="64"/>
      <c r="K107" s="64"/>
      <c r="L107" s="64"/>
      <c r="M107" s="69">
        <f>$F$107+$G$107+$H$107+$I$107+$J$107+$K$107+$L$107</f>
        <v>0</v>
      </c>
      <c r="N107" s="70">
        <v>1</v>
      </c>
      <c r="O107" s="69">
        <f>ROUND($M$107*$N$107,3)</f>
        <v>0</v>
      </c>
      <c r="P107" s="64"/>
      <c r="Q107" s="64"/>
      <c r="R107" s="69">
        <f>ROUND($Q$107+$P$107,2)</f>
        <v>0</v>
      </c>
      <c r="S107" s="69">
        <f>ROUND($M$107*$P$107,2)</f>
        <v>0</v>
      </c>
      <c r="T107" s="69">
        <f>ROUND($O$107*$Q$107,2)</f>
        <v>0</v>
      </c>
      <c r="U107" s="69">
        <f>ROUND($T$107+$S$107,2)</f>
        <v>0</v>
      </c>
      <c r="V107" s="68"/>
      <c r="W107" s="64"/>
    </row>
    <row r="108" spans="1:23" s="1" customFormat="1" ht="11.1" customHeight="1" x14ac:dyDescent="0.2">
      <c r="A108" s="64"/>
      <c r="B108" s="64"/>
      <c r="C108" s="64"/>
      <c r="D108" s="68"/>
      <c r="E108" s="68"/>
      <c r="F108" s="68"/>
      <c r="G108" s="68"/>
      <c r="H108" s="64"/>
      <c r="I108" s="64"/>
      <c r="J108" s="64"/>
      <c r="K108" s="64"/>
      <c r="L108" s="64"/>
      <c r="M108" s="69">
        <f>$F$108+$G$108+$H$108+$I$108+$J$108+$K$108+$L$108</f>
        <v>0</v>
      </c>
      <c r="N108" s="70">
        <v>1</v>
      </c>
      <c r="O108" s="69">
        <f>ROUND($M$108*$N$108,3)</f>
        <v>0</v>
      </c>
      <c r="P108" s="64"/>
      <c r="Q108" s="64"/>
      <c r="R108" s="69">
        <f>ROUND($Q$108+$P$108,2)</f>
        <v>0</v>
      </c>
      <c r="S108" s="69">
        <f>ROUND($M$108*$P$108,2)</f>
        <v>0</v>
      </c>
      <c r="T108" s="69">
        <f>ROUND($O$108*$Q$108,2)</f>
        <v>0</v>
      </c>
      <c r="U108" s="69">
        <f>ROUND($T$108+$S$108,2)</f>
        <v>0</v>
      </c>
      <c r="V108" s="68"/>
      <c r="W108" s="64"/>
    </row>
    <row r="109" spans="1:23" s="1" customFormat="1" ht="11.1" customHeight="1" x14ac:dyDescent="0.2">
      <c r="A109" s="64"/>
      <c r="B109" s="64"/>
      <c r="C109" s="64"/>
      <c r="D109" s="68"/>
      <c r="E109" s="68"/>
      <c r="F109" s="68"/>
      <c r="G109" s="68"/>
      <c r="H109" s="64"/>
      <c r="I109" s="64"/>
      <c r="J109" s="64"/>
      <c r="K109" s="64"/>
      <c r="L109" s="64"/>
      <c r="M109" s="69">
        <f>$F$109+$G$109+$H$109+$I$109+$J$109+$K$109+$L$109</f>
        <v>0</v>
      </c>
      <c r="N109" s="70">
        <v>1</v>
      </c>
      <c r="O109" s="69">
        <f>ROUND($M$109*$N$109,3)</f>
        <v>0</v>
      </c>
      <c r="P109" s="64"/>
      <c r="Q109" s="64"/>
      <c r="R109" s="69">
        <f>ROUND($Q$109+$P$109,2)</f>
        <v>0</v>
      </c>
      <c r="S109" s="69">
        <f>ROUND($M$109*$P$109,2)</f>
        <v>0</v>
      </c>
      <c r="T109" s="69">
        <f>ROUND($O$109*$Q$109,2)</f>
        <v>0</v>
      </c>
      <c r="U109" s="69">
        <f>ROUND($T$109+$S$109,2)</f>
        <v>0</v>
      </c>
      <c r="V109" s="68"/>
      <c r="W109" s="64"/>
    </row>
    <row r="110" spans="1:23" s="1" customFormat="1" ht="11.1" customHeight="1" x14ac:dyDescent="0.2">
      <c r="A110" s="64"/>
      <c r="B110" s="64"/>
      <c r="C110" s="64"/>
      <c r="D110" s="68"/>
      <c r="E110" s="68"/>
      <c r="F110" s="68"/>
      <c r="G110" s="68"/>
      <c r="H110" s="64"/>
      <c r="I110" s="64"/>
      <c r="J110" s="64"/>
      <c r="K110" s="64"/>
      <c r="L110" s="64"/>
      <c r="M110" s="69">
        <f>$F$110+$G$110+$H$110+$I$110+$J$110+$K$110+$L$110</f>
        <v>0</v>
      </c>
      <c r="N110" s="70">
        <v>1</v>
      </c>
      <c r="O110" s="69">
        <f>ROUND($M$110*$N$110,3)</f>
        <v>0</v>
      </c>
      <c r="P110" s="64"/>
      <c r="Q110" s="64"/>
      <c r="R110" s="69">
        <f>ROUND($Q$110+$P$110,2)</f>
        <v>0</v>
      </c>
      <c r="S110" s="69">
        <f>ROUND($M$110*$P$110,2)</f>
        <v>0</v>
      </c>
      <c r="T110" s="69">
        <f>ROUND($O$110*$Q$110,2)</f>
        <v>0</v>
      </c>
      <c r="U110" s="69">
        <f>ROUND($T$110+$S$110,2)</f>
        <v>0</v>
      </c>
      <c r="V110" s="68"/>
      <c r="W110" s="64"/>
    </row>
    <row r="111" spans="1:23" s="1" customFormat="1" ht="11.1" customHeight="1" x14ac:dyDescent="0.2">
      <c r="A111" s="64"/>
      <c r="B111" s="64"/>
      <c r="C111" s="64"/>
      <c r="D111" s="68"/>
      <c r="E111" s="68"/>
      <c r="F111" s="68"/>
      <c r="G111" s="68"/>
      <c r="H111" s="64"/>
      <c r="I111" s="64"/>
      <c r="J111" s="64"/>
      <c r="K111" s="64"/>
      <c r="L111" s="64"/>
      <c r="M111" s="69">
        <f>$F$111+$G$111+$H$111+$I$111+$J$111+$K$111+$L$111</f>
        <v>0</v>
      </c>
      <c r="N111" s="70">
        <v>1</v>
      </c>
      <c r="O111" s="69">
        <f>ROUND($M$111*$N$111,3)</f>
        <v>0</v>
      </c>
      <c r="P111" s="64"/>
      <c r="Q111" s="64"/>
      <c r="R111" s="69">
        <f>ROUND($Q$111+$P$111,2)</f>
        <v>0</v>
      </c>
      <c r="S111" s="69">
        <f>ROUND($M$111*$P$111,2)</f>
        <v>0</v>
      </c>
      <c r="T111" s="69">
        <f>ROUND($O$111*$Q$111,2)</f>
        <v>0</v>
      </c>
      <c r="U111" s="69">
        <f>ROUND($T$111+$S$111,2)</f>
        <v>0</v>
      </c>
      <c r="V111" s="68"/>
      <c r="W111" s="64"/>
    </row>
    <row r="112" spans="1:23" s="1" customFormat="1" ht="11.1" customHeight="1" x14ac:dyDescent="0.2">
      <c r="A112" s="64"/>
      <c r="B112" s="64"/>
      <c r="C112" s="64"/>
      <c r="D112" s="68"/>
      <c r="E112" s="68"/>
      <c r="F112" s="68"/>
      <c r="G112" s="68"/>
      <c r="H112" s="64"/>
      <c r="I112" s="64"/>
      <c r="J112" s="64"/>
      <c r="K112" s="64"/>
      <c r="L112" s="64"/>
      <c r="M112" s="69">
        <f>$F$112+$G$112+$H$112+$I$112+$J$112+$K$112+$L$112</f>
        <v>0</v>
      </c>
      <c r="N112" s="70">
        <v>1</v>
      </c>
      <c r="O112" s="69">
        <f>ROUND($M$112*$N$112,3)</f>
        <v>0</v>
      </c>
      <c r="P112" s="64"/>
      <c r="Q112" s="64"/>
      <c r="R112" s="69">
        <f>ROUND($Q$112+$P$112,2)</f>
        <v>0</v>
      </c>
      <c r="S112" s="69">
        <f>ROUND($M$112*$P$112,2)</f>
        <v>0</v>
      </c>
      <c r="T112" s="69">
        <f>ROUND($O$112*$Q$112,2)</f>
        <v>0</v>
      </c>
      <c r="U112" s="69">
        <f>ROUND($T$112+$S$112,2)</f>
        <v>0</v>
      </c>
      <c r="V112" s="68"/>
      <c r="W112" s="64"/>
    </row>
    <row r="113" spans="1:23" s="1" customFormat="1" ht="11.1" customHeight="1" x14ac:dyDescent="0.2">
      <c r="A113" s="64"/>
      <c r="B113" s="64"/>
      <c r="C113" s="64"/>
      <c r="D113" s="68"/>
      <c r="E113" s="68"/>
      <c r="F113" s="68"/>
      <c r="G113" s="68"/>
      <c r="H113" s="64"/>
      <c r="I113" s="64"/>
      <c r="J113" s="64"/>
      <c r="K113" s="64"/>
      <c r="L113" s="64"/>
      <c r="M113" s="69">
        <f>$F$113+$G$113+$H$113+$I$113+$J$113+$K$113+$L$113</f>
        <v>0</v>
      </c>
      <c r="N113" s="70">
        <v>1</v>
      </c>
      <c r="O113" s="69">
        <f>ROUND($M$113*$N$113,3)</f>
        <v>0</v>
      </c>
      <c r="P113" s="64"/>
      <c r="Q113" s="64"/>
      <c r="R113" s="69">
        <f>ROUND($Q$113+$P$113,2)</f>
        <v>0</v>
      </c>
      <c r="S113" s="69">
        <f>ROUND($M$113*$P$113,2)</f>
        <v>0</v>
      </c>
      <c r="T113" s="69">
        <f>ROUND($O$113*$Q$113,2)</f>
        <v>0</v>
      </c>
      <c r="U113" s="69">
        <f>ROUND($T$113+$S$113,2)</f>
        <v>0</v>
      </c>
      <c r="V113" s="68"/>
      <c r="W113" s="64"/>
    </row>
    <row r="114" spans="1:23" s="1" customFormat="1" ht="11.1" customHeight="1" x14ac:dyDescent="0.2">
      <c r="A114" s="64"/>
      <c r="B114" s="64"/>
      <c r="C114" s="64"/>
      <c r="D114" s="68"/>
      <c r="E114" s="68"/>
      <c r="F114" s="68"/>
      <c r="G114" s="68"/>
      <c r="H114" s="64"/>
      <c r="I114" s="64"/>
      <c r="J114" s="64"/>
      <c r="K114" s="64"/>
      <c r="L114" s="64"/>
      <c r="M114" s="69">
        <f>$F$114+$G$114+$H$114+$I$114+$J$114+$K$114+$L$114</f>
        <v>0</v>
      </c>
      <c r="N114" s="70">
        <v>1</v>
      </c>
      <c r="O114" s="69">
        <f>ROUND($M$114*$N$114,3)</f>
        <v>0</v>
      </c>
      <c r="P114" s="64"/>
      <c r="Q114" s="64"/>
      <c r="R114" s="69">
        <f>ROUND($Q$114+$P$114,2)</f>
        <v>0</v>
      </c>
      <c r="S114" s="69">
        <f>ROUND($M$114*$P$114,2)</f>
        <v>0</v>
      </c>
      <c r="T114" s="69">
        <f>ROUND($O$114*$Q$114,2)</f>
        <v>0</v>
      </c>
      <c r="U114" s="69">
        <f>ROUND($T$114+$S$114,2)</f>
        <v>0</v>
      </c>
      <c r="V114" s="68"/>
      <c r="W114" s="64"/>
    </row>
    <row r="115" spans="1:23" s="1" customFormat="1" ht="11.1" customHeight="1" x14ac:dyDescent="0.2">
      <c r="A115" s="64"/>
      <c r="B115" s="64"/>
      <c r="C115" s="64"/>
      <c r="D115" s="68"/>
      <c r="E115" s="68"/>
      <c r="F115" s="68"/>
      <c r="G115" s="68"/>
      <c r="H115" s="64"/>
      <c r="I115" s="64"/>
      <c r="J115" s="64"/>
      <c r="K115" s="64"/>
      <c r="L115" s="64"/>
      <c r="M115" s="69">
        <f>$F$115+$G$115+$H$115+$I$115+$J$115+$K$115+$L$115</f>
        <v>0</v>
      </c>
      <c r="N115" s="70">
        <v>1</v>
      </c>
      <c r="O115" s="69">
        <f>ROUND($M$115*$N$115,3)</f>
        <v>0</v>
      </c>
      <c r="P115" s="64"/>
      <c r="Q115" s="64"/>
      <c r="R115" s="69">
        <f>ROUND($Q$115+$P$115,2)</f>
        <v>0</v>
      </c>
      <c r="S115" s="69">
        <f>ROUND($M$115*$P$115,2)</f>
        <v>0</v>
      </c>
      <c r="T115" s="69">
        <f>ROUND($O$115*$Q$115,2)</f>
        <v>0</v>
      </c>
      <c r="U115" s="69">
        <f>ROUND($T$115+$S$115,2)</f>
        <v>0</v>
      </c>
      <c r="V115" s="68"/>
      <c r="W115" s="64"/>
    </row>
    <row r="116" spans="1:23" s="1" customFormat="1" ht="11.1" customHeight="1" x14ac:dyDescent="0.2">
      <c r="A116" s="64"/>
      <c r="B116" s="64"/>
      <c r="C116" s="64"/>
      <c r="D116" s="68"/>
      <c r="E116" s="68"/>
      <c r="F116" s="68"/>
      <c r="G116" s="68"/>
      <c r="H116" s="64"/>
      <c r="I116" s="64"/>
      <c r="J116" s="64"/>
      <c r="K116" s="64"/>
      <c r="L116" s="64"/>
      <c r="M116" s="69">
        <f>$F$116+$G$116+$H$116+$I$116+$J$116+$K$116+$L$116</f>
        <v>0</v>
      </c>
      <c r="N116" s="70">
        <v>1</v>
      </c>
      <c r="O116" s="69">
        <f>ROUND($M$116*$N$116,3)</f>
        <v>0</v>
      </c>
      <c r="P116" s="64"/>
      <c r="Q116" s="64"/>
      <c r="R116" s="69">
        <f>ROUND($Q$116+$P$116,2)</f>
        <v>0</v>
      </c>
      <c r="S116" s="69">
        <f>ROUND($M$116*$P$116,2)</f>
        <v>0</v>
      </c>
      <c r="T116" s="69">
        <f>ROUND($O$116*$Q$116,2)</f>
        <v>0</v>
      </c>
      <c r="U116" s="69">
        <f>ROUND($T$116+$S$116,2)</f>
        <v>0</v>
      </c>
      <c r="V116" s="68"/>
      <c r="W116" s="64"/>
    </row>
    <row r="117" spans="1:23" s="1" customFormat="1" ht="11.1" customHeight="1" x14ac:dyDescent="0.2">
      <c r="A117" s="64"/>
      <c r="B117" s="64"/>
      <c r="C117" s="64"/>
      <c r="D117" s="68"/>
      <c r="E117" s="68"/>
      <c r="F117" s="68"/>
      <c r="G117" s="68"/>
      <c r="H117" s="64"/>
      <c r="I117" s="64"/>
      <c r="J117" s="64"/>
      <c r="K117" s="64"/>
      <c r="L117" s="64"/>
      <c r="M117" s="69">
        <f>$F$117+$G$117+$H$117+$I$117+$J$117+$K$117+$L$117</f>
        <v>0</v>
      </c>
      <c r="N117" s="70">
        <v>1</v>
      </c>
      <c r="O117" s="69">
        <f>ROUND($M$117*$N$117,3)</f>
        <v>0</v>
      </c>
      <c r="P117" s="64"/>
      <c r="Q117" s="64"/>
      <c r="R117" s="69">
        <f>ROUND($Q$117+$P$117,2)</f>
        <v>0</v>
      </c>
      <c r="S117" s="69">
        <f>ROUND($M$117*$P$117,2)</f>
        <v>0</v>
      </c>
      <c r="T117" s="69">
        <f>ROUND($O$117*$Q$117,2)</f>
        <v>0</v>
      </c>
      <c r="U117" s="69">
        <f>ROUND($T$117+$S$117,2)</f>
        <v>0</v>
      </c>
      <c r="V117" s="68"/>
      <c r="W117" s="64"/>
    </row>
    <row r="118" spans="1:23" s="1" customFormat="1" ht="11.1" customHeight="1" x14ac:dyDescent="0.2">
      <c r="A118" s="64"/>
      <c r="B118" s="64"/>
      <c r="C118" s="64"/>
      <c r="D118" s="68"/>
      <c r="E118" s="68"/>
      <c r="F118" s="68"/>
      <c r="G118" s="68"/>
      <c r="H118" s="64"/>
      <c r="I118" s="64"/>
      <c r="J118" s="64"/>
      <c r="K118" s="64"/>
      <c r="L118" s="64"/>
      <c r="M118" s="69">
        <f>$F$118+$G$118+$H$118+$I$118+$J$118+$K$118+$L$118</f>
        <v>0</v>
      </c>
      <c r="N118" s="70">
        <v>1</v>
      </c>
      <c r="O118" s="69">
        <f>ROUND($M$118*$N$118,3)</f>
        <v>0</v>
      </c>
      <c r="P118" s="64"/>
      <c r="Q118" s="64"/>
      <c r="R118" s="69">
        <f>ROUND($Q$118+$P$118,2)</f>
        <v>0</v>
      </c>
      <c r="S118" s="69">
        <f>ROUND($M$118*$P$118,2)</f>
        <v>0</v>
      </c>
      <c r="T118" s="69">
        <f>ROUND($O$118*$Q$118,2)</f>
        <v>0</v>
      </c>
      <c r="U118" s="69">
        <f>ROUND($T$118+$S$118,2)</f>
        <v>0</v>
      </c>
      <c r="V118" s="68"/>
      <c r="W118" s="64"/>
    </row>
    <row r="119" spans="1:23" s="1" customFormat="1" ht="11.1" customHeight="1" x14ac:dyDescent="0.2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</row>
    <row r="120" spans="1:23" s="1" customFormat="1" ht="11.1" customHeight="1" x14ac:dyDescent="0.2">
      <c r="A120" s="18" t="s">
        <v>119</v>
      </c>
    </row>
    <row r="121" spans="1:23" s="1" customFormat="1" ht="11.1" customHeight="1" x14ac:dyDescent="0.2"/>
    <row r="122" spans="1:23" s="1" customFormat="1" ht="11.1" customHeight="1" x14ac:dyDescent="0.2">
      <c r="A122" s="50"/>
      <c r="B122" s="1" t="s">
        <v>120</v>
      </c>
    </row>
    <row r="123" spans="1:23" s="1" customFormat="1" ht="11.1" customHeight="1" x14ac:dyDescent="0.2">
      <c r="A123" s="1" t="s">
        <v>121</v>
      </c>
    </row>
  </sheetData>
  <sheetProtection algorithmName="SHA-512" hashValue="lHUO2c/ZSCv80nlZ8NHZLVJAVDbGCMlBrrlmpEnOgftzrXundkF8eIWzYNiiAP0O2hb46Ka2GfylHAnyLUWalg==" saltValue="/gsL/r69uwzwpCYwbVXwsw==" spinCount="100000" sheet="1" objects="1" scenarios="1" selectLockedCells="1"/>
  <mergeCells count="19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S10:T10"/>
    <mergeCell ref="U10:U11"/>
    <mergeCell ref="V10:V11"/>
    <mergeCell ref="W10:W11"/>
    <mergeCell ref="H10:L10"/>
    <mergeCell ref="M10:M11"/>
    <mergeCell ref="N10:N11"/>
    <mergeCell ref="O10:O11"/>
    <mergeCell ref="P10:R10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Друзякина Алёна Айдаровна</cp:lastModifiedBy>
  <dcterms:modified xsi:type="dcterms:W3CDTF">2025-08-11T09:10:19Z</dcterms:modified>
</cp:coreProperties>
</file>