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2\Окна ПВХ\Претенденту окна ГП-2\"/>
    </mc:Choice>
  </mc:AlternateContent>
  <xr:revisionPtr revIDLastSave="0" documentId="13_ncr:1_{9F166E23-277F-4F12-BCDD-0AB40B5F3B4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0" i="1" l="1"/>
  <c r="S60" i="1"/>
  <c r="P60" i="1"/>
  <c r="U60" i="1" s="1"/>
  <c r="V60" i="1" s="1"/>
  <c r="N60" i="1"/>
  <c r="T59" i="1"/>
  <c r="S59" i="1"/>
  <c r="N59" i="1"/>
  <c r="P59" i="1" s="1"/>
  <c r="U59" i="1" s="1"/>
  <c r="V59" i="1" s="1"/>
  <c r="T58" i="1"/>
  <c r="S58" i="1"/>
  <c r="P58" i="1"/>
  <c r="U58" i="1" s="1"/>
  <c r="N58" i="1"/>
  <c r="T57" i="1"/>
  <c r="S57" i="1"/>
  <c r="N57" i="1"/>
  <c r="P57" i="1" s="1"/>
  <c r="U57" i="1" s="1"/>
  <c r="T56" i="1"/>
  <c r="V56" i="1" s="1"/>
  <c r="S56" i="1"/>
  <c r="P56" i="1"/>
  <c r="U56" i="1" s="1"/>
  <c r="N56" i="1"/>
  <c r="T55" i="1"/>
  <c r="S55" i="1"/>
  <c r="N55" i="1"/>
  <c r="P55" i="1" s="1"/>
  <c r="U55" i="1" s="1"/>
  <c r="T54" i="1"/>
  <c r="V54" i="1" s="1"/>
  <c r="S54" i="1"/>
  <c r="P54" i="1"/>
  <c r="U54" i="1" s="1"/>
  <c r="N54" i="1"/>
  <c r="T53" i="1"/>
  <c r="S53" i="1"/>
  <c r="N53" i="1"/>
  <c r="P53" i="1" s="1"/>
  <c r="U53" i="1" s="1"/>
  <c r="T52" i="1"/>
  <c r="V52" i="1" s="1"/>
  <c r="S52" i="1"/>
  <c r="P52" i="1"/>
  <c r="U52" i="1" s="1"/>
  <c r="N52" i="1"/>
  <c r="T51" i="1"/>
  <c r="S51" i="1"/>
  <c r="N51" i="1"/>
  <c r="P51" i="1" s="1"/>
  <c r="U51" i="1" s="1"/>
  <c r="T50" i="1"/>
  <c r="V50" i="1" s="1"/>
  <c r="S50" i="1"/>
  <c r="P50" i="1"/>
  <c r="U50" i="1" s="1"/>
  <c r="N50" i="1"/>
  <c r="T49" i="1"/>
  <c r="T48" i="1" s="1"/>
  <c r="S49" i="1"/>
  <c r="N49" i="1"/>
  <c r="P49" i="1" s="1"/>
  <c r="U49" i="1" s="1"/>
  <c r="S42" i="1"/>
  <c r="N42" i="1"/>
  <c r="T40" i="1"/>
  <c r="S40" i="1"/>
  <c r="P40" i="1"/>
  <c r="U40" i="1" s="1"/>
  <c r="U39" i="1" s="1"/>
  <c r="N40" i="1"/>
  <c r="T39" i="1"/>
  <c r="T38" i="1"/>
  <c r="T37" i="1" s="1"/>
  <c r="S38" i="1"/>
  <c r="N38" i="1"/>
  <c r="P38" i="1" s="1"/>
  <c r="U38" i="1" s="1"/>
  <c r="T36" i="1"/>
  <c r="S36" i="1"/>
  <c r="N36" i="1"/>
  <c r="P36" i="1" s="1"/>
  <c r="U36" i="1" s="1"/>
  <c r="V36" i="1" s="1"/>
  <c r="T35" i="1"/>
  <c r="S35" i="1"/>
  <c r="P35" i="1"/>
  <c r="U35" i="1" s="1"/>
  <c r="V35" i="1" s="1"/>
  <c r="N35" i="1"/>
  <c r="T34" i="1"/>
  <c r="S34" i="1"/>
  <c r="N34" i="1"/>
  <c r="P34" i="1" s="1"/>
  <c r="U34" i="1" s="1"/>
  <c r="V34" i="1" s="1"/>
  <c r="T33" i="1"/>
  <c r="S33" i="1"/>
  <c r="P33" i="1"/>
  <c r="U33" i="1" s="1"/>
  <c r="N33" i="1"/>
  <c r="T32" i="1"/>
  <c r="S32" i="1"/>
  <c r="N32" i="1"/>
  <c r="P32" i="1" s="1"/>
  <c r="U32" i="1" s="1"/>
  <c r="T31" i="1"/>
  <c r="S31" i="1"/>
  <c r="P31" i="1"/>
  <c r="U31" i="1" s="1"/>
  <c r="N31" i="1"/>
  <c r="T30" i="1"/>
  <c r="S30" i="1"/>
  <c r="N30" i="1"/>
  <c r="P30" i="1" s="1"/>
  <c r="U30" i="1" s="1"/>
  <c r="T29" i="1"/>
  <c r="T28" i="1" s="1"/>
  <c r="S29" i="1"/>
  <c r="P29" i="1"/>
  <c r="U29" i="1" s="1"/>
  <c r="N29" i="1"/>
  <c r="T26" i="1"/>
  <c r="V26" i="1" s="1"/>
  <c r="S26" i="1"/>
  <c r="P26" i="1"/>
  <c r="U26" i="1" s="1"/>
  <c r="N26" i="1"/>
  <c r="S25" i="1"/>
  <c r="N25" i="1"/>
  <c r="P25" i="1" s="1"/>
  <c r="U25" i="1" s="1"/>
  <c r="T22" i="1"/>
  <c r="S22" i="1"/>
  <c r="P22" i="1"/>
  <c r="U22" i="1" s="1"/>
  <c r="V22" i="1" s="1"/>
  <c r="N22" i="1"/>
  <c r="U21" i="1"/>
  <c r="T21" i="1"/>
  <c r="S21" i="1"/>
  <c r="N21" i="1"/>
  <c r="P21" i="1" s="1"/>
  <c r="T20" i="1"/>
  <c r="V20" i="1" s="1"/>
  <c r="S20" i="1"/>
  <c r="P20" i="1"/>
  <c r="U20" i="1" s="1"/>
  <c r="N20" i="1"/>
  <c r="U19" i="1"/>
  <c r="T19" i="1"/>
  <c r="S19" i="1"/>
  <c r="N19" i="1"/>
  <c r="P19" i="1" s="1"/>
  <c r="T18" i="1"/>
  <c r="V18" i="1" s="1"/>
  <c r="S18" i="1"/>
  <c r="P18" i="1"/>
  <c r="U18" i="1" s="1"/>
  <c r="N18" i="1"/>
  <c r="U17" i="1"/>
  <c r="S17" i="1"/>
  <c r="N17" i="1"/>
  <c r="P17" i="1" s="1"/>
  <c r="V32" i="1" l="1"/>
  <c r="V33" i="1"/>
  <c r="V58" i="1"/>
  <c r="V30" i="1"/>
  <c r="V31" i="1"/>
  <c r="V38" i="1"/>
  <c r="V37" i="1" s="1"/>
  <c r="V40" i="1"/>
  <c r="V39" i="1" s="1"/>
  <c r="U24" i="1"/>
  <c r="U23" i="1"/>
  <c r="U16" i="1"/>
  <c r="U27" i="1"/>
  <c r="U28" i="1"/>
  <c r="V19" i="1"/>
  <c r="P24" i="1"/>
  <c r="U14" i="1"/>
  <c r="T42" i="1"/>
  <c r="P42" i="1"/>
  <c r="U42" i="1" s="1"/>
  <c r="U13" i="1" s="1"/>
  <c r="V45" i="1" s="1"/>
  <c r="V21" i="1"/>
  <c r="T25" i="1"/>
  <c r="U48" i="1"/>
  <c r="V49" i="1"/>
  <c r="V51" i="1"/>
  <c r="V53" i="1"/>
  <c r="V55" i="1"/>
  <c r="V57" i="1"/>
  <c r="T17" i="1"/>
  <c r="V29" i="1"/>
  <c r="U37" i="1"/>
  <c r="V28" i="1" l="1"/>
  <c r="T24" i="1"/>
  <c r="T23" i="1"/>
  <c r="T15" i="1"/>
  <c r="T16" i="1"/>
  <c r="T13" i="1"/>
  <c r="V46" i="1" s="1"/>
  <c r="T14" i="1"/>
  <c r="V48" i="1"/>
  <c r="U15" i="1"/>
  <c r="V25" i="1"/>
  <c r="T41" i="1"/>
  <c r="T27" i="1"/>
  <c r="U41" i="1"/>
  <c r="V42" i="1"/>
  <c r="V41" i="1" s="1"/>
  <c r="V17" i="1"/>
  <c r="V13" i="1" l="1"/>
  <c r="V43" i="1" s="1"/>
  <c r="V47" i="1" s="1"/>
  <c r="V14" i="1"/>
  <c r="V15" i="1"/>
  <c r="V16" i="1"/>
  <c r="V23" i="1"/>
  <c r="V24" i="1"/>
  <c r="S24" i="1" s="1"/>
  <c r="V27" i="1"/>
</calcChain>
</file>

<file path=xl/sharedStrings.xml><?xml version="1.0" encoding="utf-8"?>
<sst xmlns="http://schemas.openxmlformats.org/spreadsheetml/2006/main" count="134" uniqueCount="113">
  <si>
    <t>Приложение</t>
  </si>
  <si>
    <t>К договору</t>
  </si>
  <si>
    <t>Расшифровка стоимости работ</t>
  </si>
  <si>
    <t>Таежный ГП-2</t>
  </si>
  <si>
    <t>Изготовление и монтаж окон ПВХ ГП-2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</si>
  <si>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</si>
  <si>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</si>
  <si>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</si>
  <si>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</si>
  <si>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</si>
  <si>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</si>
  <si>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</si>
  <si>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</si>
  <si>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</si>
  <si>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</si>
  <si>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</si>
  <si>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</si>
  <si>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</si>
  <si>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</si>
  <si>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</si>
  <si>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</si>
  <si>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с 1</t>
  </si>
  <si>
    <t xml:space="preserve"> с 2</t>
  </si>
  <si>
    <t xml:space="preserve"> с 3</t>
  </si>
  <si>
    <t xml:space="preserve"> с 4</t>
  </si>
  <si>
    <t xml:space="preserve"> с 5</t>
  </si>
  <si>
    <t xml:space="preserve"> с 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</si>
  <si>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</si>
  <si>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</si>
  <si>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</si>
  <si>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</si>
  <si>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</si>
  <si>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</si>
  <si>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</si>
  <si>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</si>
  <si>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</si>
  <si>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</si>
  <si>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</si>
  <si>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</si>
  <si>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</si>
  <si>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</si>
  <si>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</si>
  <si>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</si>
  <si>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</si>
  <si>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</si>
  <si>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</si>
  <si>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</si>
  <si>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</si>
  <si>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</si>
  <si>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</si>
  <si>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</si>
  <si>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</si>
  <si>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</si>
  <si>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</si>
  <si>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Строительно-монтажные работы</t>
  </si>
  <si>
    <t>Заполнение оконных проемов и витражей лоджий</t>
  </si>
  <si>
    <t>Установка окон</t>
  </si>
  <si>
    <t>Изготовление и монтаж дверных блоков ПВХ</t>
  </si>
  <si>
    <t>Балконный дверной блок из ПВХ профилей ОП В2 1910х2230(h), заполнение - 4М1-Аr16-4М1-Аr16-И4 (окно справа)</t>
  </si>
  <si>
    <t>шт</t>
  </si>
  <si>
    <t>ОДБ-1.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</si>
  <si>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Балконный дверной блок из ПВХ профилей ОП В2 1910х2230(h), заполнение - 4М1-Аr16-4М1-Аr16-И4 (окно слева)</t>
  </si>
  <si>
    <t>ОДБ-2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</si>
  <si>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Балконный дверной блок из ПВХ профилей ОП В2 2470х2230(h), заполнение - 4М1-Аr16-4М1-Аr16-И4 (окно справа)</t>
  </si>
  <si>
    <t>ОДБ-3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</si>
  <si>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Балконный дверной блок из ПВХ профилей ОП В2 2470х2230(h), заполнение - 4М1-Аr16-4М1-Аr16-И4 (окно слева)</t>
  </si>
  <si>
    <t>ОДБ-4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</si>
  <si>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Балконный дверной блок из ПВХ профилей ОП В2 770х2230(h), заполнение - 4М1-Аr16-4М1-Аr16-И4 (правое открывание)</t>
  </si>
  <si>
    <t>ДБ-1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</si>
  <si>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Балконный дверной блок из ПВХ профилей ОП В2 770х2230(h), заполнение - 4М1-Аr16-4М1-Аr16-И4 (левое открывание)</t>
  </si>
  <si>
    <t>ДБ-2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</si>
  <si>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Монтаж нащельников</t>
  </si>
  <si>
    <t>Монтаж нащельников</t>
  </si>
  <si>
    <t>м.п.</t>
  </si>
  <si>
    <t>Объем ориентировочный возможно изменение РД. ФОТ учитывает все сопутствующие расходные материалы, необходимые для завершения работ. Перед закупом технические характеристики согласовать с РП.</t>
  </si>
  <si>
    <t>Нащельник из стальной оцинкованной стали с полимерным покрытием</t>
  </si>
  <si>
    <t>Объем ориентировочный возможно изменение РД. Ширина нащельника уточняется по факту. Устанавливаются на всех оконных блоках, где есть отливы. Перед закупом технические характеристики согласовать с РП. (RAL-7024)</t>
  </si>
  <si>
    <t>Изготовление и монтаж окон ПВХ</t>
  </si>
  <si>
    <t>Изготовление и монтаж окон ПВХ</t>
  </si>
  <si>
    <t>Оконный блок из ПВХ профилей ОП В2 2390х1660(h), заполнение - 4М1-Аr16-4М1-Аr16-И4</t>
  </si>
  <si>
    <t>ОК-1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</si>
  <si>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В2 840х1660(h), заполнение - 4М1-Аr16-4М1-Аr16-И4 (левое открывание)</t>
  </si>
  <si>
    <t>ОК-2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</si>
  <si>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В2 840х1660(h), заполнение - 4М1-Аr16-4М1-Аr16-И4 (правое открывание)</t>
  </si>
  <si>
    <t>ОК-3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</si>
  <si>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1660х1660(h), заполнение - 4М1-Аr16-4М1-Аr16-И4</t>
  </si>
  <si>
    <t>ОК-4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</si>
  <si>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В2 560х1660(h), заполнение - 4М1-Аr16-4М1-Аr16-И4 (глухое)</t>
  </si>
  <si>
    <t>ОК-5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</si>
  <si>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1660х960(h), заполнение - 4М1-Аr16-4М1-Аr16-И4</t>
  </si>
  <si>
    <t>ОК-6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</si>
  <si>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2390х2160(h), заполнение - 4М1-Аr16-4М1-Аr16-И4</t>
  </si>
  <si>
    <t>ОК-7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</si>
  <si>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Оконный блок из ПВХ профилей ОП В2 840х2160(h), заполнение - 4М1-Аr16-4М1-Аr16-И4 (глухое)</t>
  </si>
  <si>
    <t>ОК-8 Характеристики согласовать РП! Перед закупкой провести замеры проемов! В Стоимость ФОТ включены: защита окон пленкой с наружной стороны, монтаж расширителей, герметизация шва по внешнему периметру окна акрилатным герметиком, расходные материалы: скотч, лента самоклеющаяся, водоизоляционная/пароизоляционная ленты, пена монтажная, герметизирующая мастика, крепления и пр.. Профиль КВЕ, нижний отлив, окраш. по RAL-7024, уплотнительные резинки, двойной контур.
Цвет снаружи (ламинация): RAL 7024
Цвет внутри: белый
Формула стеклопакета: 4М1-Аr16-4М1-Аr16-И4 (пятикамерные профили с 2х камерным стеклопакетом с показателем коэффициента сопротивления теплопередачи 1 м2*С/Вт)
Фурнитура FUTURUSS тип системы открывания Тилт фёст (со встроенным блокиратором открывания)  
Ручка оконная белая Roto Swing
Ограничители открывания устанавливаются на каждую поворотно-откидную створку для окон выше 1 этажа</t>
  </si>
  <si>
    <t>Ограничители открывания, детские замки, защита конструкций</t>
  </si>
  <si>
    <t>Ограничитель открывания (гребенка)</t>
  </si>
  <si>
    <t>Объем ориентировочный возможно изменение РД. Ограничители открывания устанавливаются на каждую поворотно-откидную створку для окон выше 1 этажа. Перед закупом технические характеристики согласовать с РП.</t>
  </si>
  <si>
    <t>Установка наружных отливов</t>
  </si>
  <si>
    <t>Отлив из оцинкованной стали толщиной 0,8 мм</t>
  </si>
  <si>
    <t>Объем ориентировочный возможно изменение РД. Ширина отливов  уточняется по месту. Перед закупом технические характеристики согласовать с РП. (RAL-7024)</t>
  </si>
  <si>
    <t>Установка подоконных досок пластиковых</t>
  </si>
  <si>
    <t>Подоконная доска из ПВХ 450 мм</t>
  </si>
  <si>
    <t>Объем ориентировочный возможно изменение РД. Перед закупом технические характеристики согласовать с РП. Устанавливаются на всех оконных блоках, в т.ч. блоки ОДБ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</si>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</sst>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4" fillId="6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X65"/>
  <sheetViews>
    <sheetView tabSelected="1" topLeftCell="A4" workbookViewId="0">
      <selection activeCell="Q17" sqref="Q17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3" width="12.5" style="1" customWidth="1"/>
    <col min="14" max="14" width="10.83203125" style="1" customWidth="1"/>
    <col min="15" max="15" width="8" style="1" customWidth="1"/>
    <col min="16" max="16" width="12.1640625" style="1" customWidth="1"/>
    <col min="17" max="17" width="9.6640625" style="1" customWidth="1"/>
    <col min="18" max="18" width="11.33203125" style="1" customWidth="1"/>
    <col min="19" max="19" width="12.83203125" style="1" customWidth="1"/>
    <col min="20" max="21" width="14.1640625" style="1" customWidth="1"/>
    <col min="22" max="22" width="16" style="1" customWidth="1"/>
    <col min="23" max="24" width="36.1640625" style="1" customWidth="1"/>
  </cols>
  <sheetData>
    <row r="1" spans="1:24" s="1" customFormat="1" ht="11.1" hidden="1" customHeight="1" x14ac:dyDescent="0.2"/>
    <row r="2" spans="1:24" s="1" customFormat="1" ht="11.1" hidden="1" customHeight="1" x14ac:dyDescent="0.2"/>
    <row r="3" spans="1:24" s="1" customFormat="1" ht="11.1" hidden="1" customHeight="1" x14ac:dyDescent="0.2"/>
    <row r="4" spans="1:24" s="2" customFormat="1" ht="12.95" customHeight="1" x14ac:dyDescent="0.2">
      <c r="W4" s="2" t="s">
        <v>0</v>
      </c>
    </row>
    <row r="5" spans="1:24" s="2" customFormat="1" ht="12.95" customHeight="1" x14ac:dyDescent="0.2">
      <c r="W5" s="3" t="s">
        <v>1</v>
      </c>
    </row>
    <row r="6" spans="1:24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24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24" s="2" customFormat="1" ht="12.95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24" s="1" customFormat="1" ht="11.1" customHeight="1" x14ac:dyDescent="0.2"/>
    <row r="10" spans="1:24" s="4" customFormat="1" ht="30" customHeight="1" x14ac:dyDescent="0.2">
      <c r="A10" s="41" t="s">
        <v>5</v>
      </c>
      <c r="B10" s="43" t="s">
        <v>6</v>
      </c>
      <c r="C10" s="41" t="s">
        <v>7</v>
      </c>
      <c r="D10" s="45" t="s">
        <v>8</v>
      </c>
      <c r="E10" s="45" t="s">
        <v>9</v>
      </c>
      <c r="F10" s="45" t="s">
        <v>10</v>
      </c>
      <c r="G10" s="41" t="s">
        <v>11</v>
      </c>
      <c r="H10" s="47" t="s">
        <v>12</v>
      </c>
      <c r="I10" s="47"/>
      <c r="J10" s="47"/>
      <c r="K10" s="47"/>
      <c r="L10" s="47"/>
      <c r="M10" s="47"/>
      <c r="N10" s="43" t="s">
        <v>13</v>
      </c>
      <c r="O10" s="43" t="s">
        <v>14</v>
      </c>
      <c r="P10" s="43" t="s">
        <v>15</v>
      </c>
      <c r="Q10" s="47" t="s">
        <v>16</v>
      </c>
      <c r="R10" s="47"/>
      <c r="S10" s="47"/>
      <c r="T10" s="47" t="s">
        <v>17</v>
      </c>
      <c r="U10" s="47"/>
      <c r="V10" s="43" t="s">
        <v>18</v>
      </c>
      <c r="W10" s="43" t="s">
        <v>19</v>
      </c>
      <c r="X10" s="43" t="s">
        <v>20</v>
      </c>
    </row>
    <row r="11" spans="1:24" s="4" customFormat="1" ht="36.950000000000003" customHeight="1" x14ac:dyDescent="0.2">
      <c r="A11" s="42"/>
      <c r="B11" s="44"/>
      <c r="C11" s="42"/>
      <c r="D11" s="46"/>
      <c r="E11" s="46"/>
      <c r="F11" s="46"/>
      <c r="G11" s="42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44"/>
      <c r="O11" s="44"/>
      <c r="P11" s="44"/>
      <c r="Q11" s="5" t="s">
        <v>27</v>
      </c>
      <c r="R11" s="5" t="s">
        <v>28</v>
      </c>
      <c r="S11" s="5" t="s">
        <v>29</v>
      </c>
      <c r="T11" s="5" t="s">
        <v>27</v>
      </c>
      <c r="U11" s="5" t="s">
        <v>28</v>
      </c>
      <c r="V11" s="44"/>
      <c r="W11" s="44"/>
      <c r="X11" s="44"/>
    </row>
    <row r="12" spans="1:24" s="1" customFormat="1" ht="11.1" customHeight="1" x14ac:dyDescent="0.2">
      <c r="A12" s="6" t="s">
        <v>30</v>
      </c>
      <c r="B12" s="6" t="s">
        <v>31</v>
      </c>
      <c r="C12" s="6" t="s">
        <v>32</v>
      </c>
      <c r="D12" s="6" t="s">
        <v>33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39</v>
      </c>
      <c r="K12" s="6" t="s">
        <v>40</v>
      </c>
      <c r="L12" s="6" t="s">
        <v>41</v>
      </c>
      <c r="M12" s="6" t="s">
        <v>42</v>
      </c>
      <c r="N12" s="6" t="s">
        <v>43</v>
      </c>
      <c r="O12" s="6" t="s">
        <v>44</v>
      </c>
      <c r="P12" s="6" t="s">
        <v>45</v>
      </c>
      <c r="Q12" s="6" t="s">
        <v>46</v>
      </c>
      <c r="R12" s="6" t="s">
        <v>47</v>
      </c>
      <c r="S12" s="6" t="s">
        <v>48</v>
      </c>
      <c r="T12" s="6" t="s">
        <v>49</v>
      </c>
      <c r="U12" s="6" t="s">
        <v>50</v>
      </c>
      <c r="V12" s="6" t="s">
        <v>51</v>
      </c>
      <c r="W12" s="6" t="s">
        <v>52</v>
      </c>
      <c r="X12" s="6" t="s">
        <v>53</v>
      </c>
    </row>
    <row r="13" spans="1:24" s="1" customFormat="1" ht="12" customHeight="1" outlineLevel="1" x14ac:dyDescent="0.2">
      <c r="A13" s="7"/>
      <c r="B13" s="8" t="s">
        <v>54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>
        <f>ROUND($T$17+$T$18+$T$19+$T$20+$T$21+$T$22+$T$25+$T$26+$T$29+$T$30+$T$31+$T$32+$T$33+$T$34+$T$35+$T$36+$T$38+$T$40+$T$42,2)</f>
        <v>0</v>
      </c>
      <c r="U13" s="10">
        <f>ROUND($U$17+$U$18+$U$19+$U$20+$U$21+$U$22+$U$25+$U$26+$U$29+$U$30+$U$31+$U$32+$U$33+$U$34+$U$35+$U$36+$U$38+$U$40+$U$42,2)</f>
        <v>0</v>
      </c>
      <c r="V13" s="10">
        <f>ROUND($V$17+$V$18+$V$19+$V$20+$V$21+$V$22+$V$25+$V$26+$V$29+$V$30+$V$31+$V$32+$V$33+$V$34+$V$35+$V$36+$V$38+$V$40+$V$42,2)</f>
        <v>0</v>
      </c>
      <c r="W13" s="10"/>
      <c r="X13" s="10"/>
    </row>
    <row r="14" spans="1:24" s="1" customFormat="1" ht="12" customHeight="1" outlineLevel="2" x14ac:dyDescent="0.2">
      <c r="A14" s="7"/>
      <c r="B14" s="8" t="s">
        <v>55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>
        <f>ROUND($T$17+$T$18+$T$19+$T$20+$T$21+$T$22+$T$25+$T$26+$T$29+$T$30+$T$31+$T$32+$T$33+$T$34+$T$35+$T$36+$T$38+$T$40+$T$42,2)</f>
        <v>0</v>
      </c>
      <c r="U14" s="10">
        <f>ROUND($U$17+$U$18+$U$19+$U$20+$U$21+$U$22+$U$25+$U$26+$U$29+$U$30+$U$31+$U$32+$U$33+$U$34+$U$35+$U$36+$U$38+$U$40+$U$42,2)</f>
        <v>0</v>
      </c>
      <c r="V14" s="10">
        <f>ROUND($V$17+$V$18+$V$19+$V$20+$V$21+$V$22+$V$25+$V$26+$V$29+$V$30+$V$31+$V$32+$V$33+$V$34+$V$35+$V$36+$V$38+$V$40+$V$42,2)</f>
        <v>0</v>
      </c>
      <c r="W14" s="10"/>
      <c r="X14" s="10"/>
    </row>
    <row r="15" spans="1:24" s="1" customFormat="1" ht="12" customHeight="1" outlineLevel="3" x14ac:dyDescent="0.2">
      <c r="A15" s="7"/>
      <c r="B15" s="8" t="s">
        <v>56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>
        <f>ROUND($T$17+$T$18+$T$19+$T$20+$T$21+$T$22+$T$25+$T$26+$T$29+$T$30+$T$31+$T$32+$T$33+$T$34+$T$35+$T$36+$T$38+$T$40+$T$42,2)</f>
        <v>0</v>
      </c>
      <c r="U15" s="10">
        <f>ROUND($U$17+$U$18+$U$19+$U$20+$U$21+$U$22+$U$25+$U$26+$U$29+$U$30+$U$31+$U$32+$U$33+$U$34+$U$35+$U$36+$U$38+$U$40+$U$42,2)</f>
        <v>0</v>
      </c>
      <c r="V15" s="10">
        <f>ROUND($V$17+$V$18+$V$19+$V$20+$V$21+$V$22+$V$25+$V$26+$V$29+$V$30+$V$31+$V$32+$V$33+$V$34+$V$35+$V$36+$V$38+$V$40+$V$42,2)</f>
        <v>0</v>
      </c>
      <c r="W15" s="10"/>
      <c r="X15" s="10"/>
    </row>
    <row r="16" spans="1:24" s="1" customFormat="1" ht="12" customHeight="1" outlineLevel="4" x14ac:dyDescent="0.2">
      <c r="A16" s="7"/>
      <c r="B16" s="8" t="s">
        <v>57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f>ROUND($T$17+$T$18+$T$19+$T$20+$T$21+$T$22,2)</f>
        <v>0</v>
      </c>
      <c r="U16" s="10">
        <f>ROUND($U$17+$U$18+$U$19+$U$20+$U$21+$U$22,2)</f>
        <v>0</v>
      </c>
      <c r="V16" s="10">
        <f>ROUND($V$17+$V$18+$V$19+$V$20+$V$21+$V$22,2)</f>
        <v>0</v>
      </c>
      <c r="W16" s="10"/>
      <c r="X16" s="10"/>
    </row>
    <row r="17" spans="1:24" s="1" customFormat="1" ht="309.95" customHeight="1" outlineLevel="5" x14ac:dyDescent="0.2">
      <c r="A17" s="11"/>
      <c r="B17" s="76" t="s">
        <v>58</v>
      </c>
      <c r="C17" s="12" t="s">
        <v>59</v>
      </c>
      <c r="D17" s="12"/>
      <c r="E17" s="12"/>
      <c r="F17" s="12"/>
      <c r="G17" s="12"/>
      <c r="H17" s="13">
        <v>4</v>
      </c>
      <c r="I17" s="13">
        <v>4</v>
      </c>
      <c r="J17" s="13">
        <v>8</v>
      </c>
      <c r="K17" s="13">
        <v>7</v>
      </c>
      <c r="L17" s="13">
        <v>4</v>
      </c>
      <c r="M17" s="13">
        <v>4</v>
      </c>
      <c r="N17" s="13">
        <f>$H$17+$I$17+$J$17+$K$17+$L$17+$M$17</f>
        <v>31</v>
      </c>
      <c r="O17" s="15">
        <v>1</v>
      </c>
      <c r="P17" s="14">
        <f>ROUND($N$17*$O$17,3)</f>
        <v>31</v>
      </c>
      <c r="Q17" s="51"/>
      <c r="R17" s="52"/>
      <c r="S17" s="48">
        <f>ROUND($R$17+$Q$17,2)</f>
        <v>0</v>
      </c>
      <c r="T17" s="14">
        <f>ROUND($N$17*$Q$17,2)</f>
        <v>0</v>
      </c>
      <c r="U17" s="14">
        <f>ROUND($P$17*$R$17,2)</f>
        <v>0</v>
      </c>
      <c r="V17" s="14">
        <f>ROUND($U$17+$T$17,2)</f>
        <v>0</v>
      </c>
      <c r="W17" s="16" t="s">
        <v>60</v>
      </c>
      <c r="X17" s="69"/>
    </row>
    <row r="18" spans="1:24" s="1" customFormat="1" ht="309.95" customHeight="1" outlineLevel="5" x14ac:dyDescent="0.2">
      <c r="A18" s="11"/>
      <c r="B18" s="61" t="s">
        <v>61</v>
      </c>
      <c r="C18" s="12" t="s">
        <v>59</v>
      </c>
      <c r="D18" s="12"/>
      <c r="E18" s="12"/>
      <c r="F18" s="12"/>
      <c r="G18" s="12"/>
      <c r="H18" s="13">
        <v>4</v>
      </c>
      <c r="I18" s="13">
        <v>8</v>
      </c>
      <c r="J18" s="13">
        <v>7</v>
      </c>
      <c r="K18" s="13">
        <v>8</v>
      </c>
      <c r="L18" s="13">
        <v>8</v>
      </c>
      <c r="M18" s="13">
        <v>4</v>
      </c>
      <c r="N18" s="13">
        <f>$H$18+$I$18+$J$18+$K$18+$L$18+$M$18</f>
        <v>39</v>
      </c>
      <c r="O18" s="15">
        <v>1</v>
      </c>
      <c r="P18" s="14">
        <f>ROUND($N$18*$O$18,3)</f>
        <v>39</v>
      </c>
      <c r="Q18" s="51"/>
      <c r="R18" s="52"/>
      <c r="S18" s="48">
        <f>ROUND($R$18+$Q$18,2)</f>
        <v>0</v>
      </c>
      <c r="T18" s="14">
        <f>ROUND($N$18*$Q$18,2)</f>
        <v>0</v>
      </c>
      <c r="U18" s="14">
        <f>ROUND($P$18*$R$18,2)</f>
        <v>0</v>
      </c>
      <c r="V18" s="14">
        <f>ROUND($U$18+$T$18,2)</f>
        <v>0</v>
      </c>
      <c r="W18" s="16" t="s">
        <v>62</v>
      </c>
      <c r="X18" s="69"/>
    </row>
    <row r="19" spans="1:24" s="1" customFormat="1" ht="309.95" customHeight="1" outlineLevel="5" x14ac:dyDescent="0.2">
      <c r="A19" s="11"/>
      <c r="B19" s="61" t="s">
        <v>63</v>
      </c>
      <c r="C19" s="12" t="s">
        <v>59</v>
      </c>
      <c r="D19" s="12"/>
      <c r="E19" s="12"/>
      <c r="F19" s="12"/>
      <c r="G19" s="12"/>
      <c r="H19" s="13">
        <v>3</v>
      </c>
      <c r="I19" s="14"/>
      <c r="J19" s="14"/>
      <c r="K19" s="14"/>
      <c r="L19" s="14"/>
      <c r="M19" s="13">
        <v>4</v>
      </c>
      <c r="N19" s="13">
        <f>$H$19+$I$19+$J$19+$K$19+$L$19+$M$19</f>
        <v>7</v>
      </c>
      <c r="O19" s="15">
        <v>1</v>
      </c>
      <c r="P19" s="14">
        <f>ROUND($N$19*$O$19,3)</f>
        <v>7</v>
      </c>
      <c r="Q19" s="51"/>
      <c r="R19" s="52"/>
      <c r="S19" s="48">
        <f>ROUND($R$19+$Q$19,2)</f>
        <v>0</v>
      </c>
      <c r="T19" s="14">
        <f>ROUND($N$19*$Q$19,2)</f>
        <v>0</v>
      </c>
      <c r="U19" s="14">
        <f>ROUND($P$19*$R$19,2)</f>
        <v>0</v>
      </c>
      <c r="V19" s="14">
        <f>ROUND($U$19+$T$19,2)</f>
        <v>0</v>
      </c>
      <c r="W19" s="16" t="s">
        <v>64</v>
      </c>
      <c r="X19" s="69"/>
    </row>
    <row r="20" spans="1:24" s="1" customFormat="1" ht="309.95" customHeight="1" outlineLevel="5" x14ac:dyDescent="0.2">
      <c r="A20" s="11"/>
      <c r="B20" s="61" t="s">
        <v>65</v>
      </c>
      <c r="C20" s="12" t="s">
        <v>59</v>
      </c>
      <c r="D20" s="12"/>
      <c r="E20" s="12"/>
      <c r="F20" s="12"/>
      <c r="G20" s="12"/>
      <c r="H20" s="13">
        <v>4</v>
      </c>
      <c r="I20" s="13">
        <v>4</v>
      </c>
      <c r="J20" s="14"/>
      <c r="K20" s="14"/>
      <c r="L20" s="13">
        <v>4</v>
      </c>
      <c r="M20" s="13">
        <v>3</v>
      </c>
      <c r="N20" s="13">
        <f>$H$20+$I$20+$J$20+$K$20+$L$20+$M$20</f>
        <v>15</v>
      </c>
      <c r="O20" s="15">
        <v>1</v>
      </c>
      <c r="P20" s="14">
        <f>ROUND($N$20*$O$20,3)</f>
        <v>15</v>
      </c>
      <c r="Q20" s="51"/>
      <c r="R20" s="52"/>
      <c r="S20" s="48">
        <f>ROUND($R$20+$Q$20,2)</f>
        <v>0</v>
      </c>
      <c r="T20" s="14">
        <f>ROUND($N$20*$Q$20,2)</f>
        <v>0</v>
      </c>
      <c r="U20" s="14">
        <f>ROUND($P$20*$R$20,2)</f>
        <v>0</v>
      </c>
      <c r="V20" s="14">
        <f>ROUND($U$20+$T$20,2)</f>
        <v>0</v>
      </c>
      <c r="W20" s="16" t="s">
        <v>66</v>
      </c>
      <c r="X20" s="69"/>
    </row>
    <row r="21" spans="1:24" s="1" customFormat="1" ht="309.95" customHeight="1" outlineLevel="5" x14ac:dyDescent="0.2">
      <c r="A21" s="11"/>
      <c r="B21" s="61" t="s">
        <v>67</v>
      </c>
      <c r="C21" s="12" t="s">
        <v>59</v>
      </c>
      <c r="D21" s="12"/>
      <c r="E21" s="12"/>
      <c r="F21" s="12"/>
      <c r="G21" s="12"/>
      <c r="H21" s="14"/>
      <c r="I21" s="14"/>
      <c r="J21" s="13">
        <v>1</v>
      </c>
      <c r="K21" s="14"/>
      <c r="L21" s="14"/>
      <c r="M21" s="14"/>
      <c r="N21" s="13">
        <f>$H$21+$I$21+$J$21+$K$21+$L$21+$M$21</f>
        <v>1</v>
      </c>
      <c r="O21" s="15">
        <v>1</v>
      </c>
      <c r="P21" s="14">
        <f>ROUND($N$21*$O$21,3)</f>
        <v>1</v>
      </c>
      <c r="Q21" s="51"/>
      <c r="R21" s="52"/>
      <c r="S21" s="48">
        <f>ROUND($R$21+$Q$21,2)</f>
        <v>0</v>
      </c>
      <c r="T21" s="14">
        <f>ROUND($N$21*$Q$21,2)</f>
        <v>0</v>
      </c>
      <c r="U21" s="14">
        <f>ROUND($P$21*$R$21,2)</f>
        <v>0</v>
      </c>
      <c r="V21" s="14">
        <f>ROUND($U$21+$T$21,2)</f>
        <v>0</v>
      </c>
      <c r="W21" s="16" t="s">
        <v>68</v>
      </c>
      <c r="X21" s="69"/>
    </row>
    <row r="22" spans="1:24" s="1" customFormat="1" ht="309.95" customHeight="1" outlineLevel="5" x14ac:dyDescent="0.2">
      <c r="A22" s="11"/>
      <c r="B22" s="61" t="s">
        <v>69</v>
      </c>
      <c r="C22" s="12" t="s">
        <v>59</v>
      </c>
      <c r="D22" s="12"/>
      <c r="E22" s="12"/>
      <c r="F22" s="12"/>
      <c r="G22" s="12"/>
      <c r="H22" s="14"/>
      <c r="I22" s="14"/>
      <c r="J22" s="14"/>
      <c r="K22" s="13">
        <v>1</v>
      </c>
      <c r="L22" s="14"/>
      <c r="M22" s="14"/>
      <c r="N22" s="13">
        <f>$H$22+$I$22+$J$22+$K$22+$L$22+$M$22</f>
        <v>1</v>
      </c>
      <c r="O22" s="15">
        <v>1</v>
      </c>
      <c r="P22" s="14">
        <f>ROUND($N$22*$O$22,3)</f>
        <v>1</v>
      </c>
      <c r="Q22" s="51"/>
      <c r="R22" s="52"/>
      <c r="S22" s="48">
        <f>ROUND($R$22+$Q$22,2)</f>
        <v>0</v>
      </c>
      <c r="T22" s="14">
        <f>ROUND($N$22*$Q$22,2)</f>
        <v>0</v>
      </c>
      <c r="U22" s="14">
        <f>ROUND($P$22*$R$22,2)</f>
        <v>0</v>
      </c>
      <c r="V22" s="14">
        <f>ROUND($U$22+$T$22,2)</f>
        <v>0</v>
      </c>
      <c r="W22" s="16" t="s">
        <v>70</v>
      </c>
      <c r="X22" s="69"/>
    </row>
    <row r="23" spans="1:24" s="1" customFormat="1" ht="12" customHeight="1" outlineLevel="4" x14ac:dyDescent="0.2">
      <c r="A23" s="7"/>
      <c r="B23" s="62" t="s">
        <v>71</v>
      </c>
      <c r="C23" s="9"/>
      <c r="D23" s="9"/>
      <c r="E23" s="9"/>
      <c r="F23" s="9"/>
      <c r="G23" s="9"/>
      <c r="H23" s="10"/>
      <c r="I23" s="10"/>
      <c r="J23" s="10"/>
      <c r="K23" s="10"/>
      <c r="L23" s="10"/>
      <c r="M23" s="10"/>
      <c r="N23" s="10"/>
      <c r="O23" s="10"/>
      <c r="P23" s="10"/>
      <c r="Q23" s="53"/>
      <c r="R23" s="53"/>
      <c r="S23" s="10"/>
      <c r="T23" s="10">
        <f>ROUND($T$25+$T$26,2)</f>
        <v>0</v>
      </c>
      <c r="U23" s="10">
        <f>ROUND($U$25+$U$26,2)</f>
        <v>0</v>
      </c>
      <c r="V23" s="10">
        <f>ROUND($V$25+$V$26,2)</f>
        <v>0</v>
      </c>
      <c r="W23" s="10"/>
      <c r="X23" s="53"/>
    </row>
    <row r="24" spans="1:24" s="17" customFormat="1" ht="63" customHeight="1" outlineLevel="5" x14ac:dyDescent="0.15">
      <c r="A24" s="18">
        <v>7</v>
      </c>
      <c r="B24" s="63" t="s">
        <v>72</v>
      </c>
      <c r="C24" s="19" t="s">
        <v>73</v>
      </c>
      <c r="D24" s="19"/>
      <c r="E24" s="19"/>
      <c r="F24" s="19"/>
      <c r="G24" s="19"/>
      <c r="H24" s="20">
        <v>109.01</v>
      </c>
      <c r="I24" s="20">
        <v>93.87</v>
      </c>
      <c r="J24" s="20">
        <v>84.78</v>
      </c>
      <c r="K24" s="20">
        <v>83.08</v>
      </c>
      <c r="L24" s="20">
        <v>93.87</v>
      </c>
      <c r="M24" s="20">
        <v>109.01</v>
      </c>
      <c r="N24" s="20">
        <v>573.62</v>
      </c>
      <c r="O24" s="21"/>
      <c r="P24" s="21">
        <f>$P$25</f>
        <v>573.62</v>
      </c>
      <c r="Q24" s="54"/>
      <c r="R24" s="54"/>
      <c r="S24" s="21">
        <f>ROUND($V$24/$P$24,2)</f>
        <v>0</v>
      </c>
      <c r="T24" s="21">
        <f>ROUND($T$25+$T$26,2)</f>
        <v>0</v>
      </c>
      <c r="U24" s="21">
        <f>ROUND($U$25+$U$26,2)</f>
        <v>0</v>
      </c>
      <c r="V24" s="21">
        <f>ROUND($V$25+$V$26,2)</f>
        <v>0</v>
      </c>
      <c r="W24" s="22" t="s">
        <v>74</v>
      </c>
      <c r="X24" s="70"/>
    </row>
    <row r="25" spans="1:24" s="23" customFormat="1" ht="11.1" customHeight="1" outlineLevel="6" x14ac:dyDescent="0.2">
      <c r="A25" s="24"/>
      <c r="B25" s="64" t="s">
        <v>27</v>
      </c>
      <c r="C25" s="25" t="s">
        <v>73</v>
      </c>
      <c r="D25" s="25"/>
      <c r="E25" s="25"/>
      <c r="F25" s="25"/>
      <c r="G25" s="25"/>
      <c r="H25" s="26">
        <v>109.01</v>
      </c>
      <c r="I25" s="26">
        <v>93.87</v>
      </c>
      <c r="J25" s="26">
        <v>84.78</v>
      </c>
      <c r="K25" s="26">
        <v>83.08</v>
      </c>
      <c r="L25" s="26">
        <v>93.87</v>
      </c>
      <c r="M25" s="26">
        <v>109.01</v>
      </c>
      <c r="N25" s="26">
        <f>$H$25+$I$25+$J$25+$K$25+$L$25+$M$25</f>
        <v>573.62</v>
      </c>
      <c r="O25" s="26">
        <v>1</v>
      </c>
      <c r="P25" s="27">
        <f>ROUND($N$25*$O$25,3)</f>
        <v>573.62</v>
      </c>
      <c r="Q25" s="55"/>
      <c r="R25" s="56"/>
      <c r="S25" s="49">
        <f>ROUND($R$25+$Q$25,2)</f>
        <v>0</v>
      </c>
      <c r="T25" s="27">
        <f>ROUND($N$25*$Q$25,2)</f>
        <v>0</v>
      </c>
      <c r="U25" s="27">
        <f>ROUND($P$25*$R$25,2)</f>
        <v>0</v>
      </c>
      <c r="V25" s="27">
        <f>ROUND($U$25+$T$25,2)</f>
        <v>0</v>
      </c>
      <c r="W25" s="27"/>
      <c r="X25" s="71"/>
    </row>
    <row r="26" spans="1:24" s="1" customFormat="1" ht="78" customHeight="1" outlineLevel="6" x14ac:dyDescent="0.2">
      <c r="A26" s="11"/>
      <c r="B26" s="61" t="s">
        <v>75</v>
      </c>
      <c r="C26" s="12" t="s">
        <v>73</v>
      </c>
      <c r="D26" s="12"/>
      <c r="E26" s="12"/>
      <c r="F26" s="12"/>
      <c r="G26" s="12"/>
      <c r="H26" s="13">
        <v>109.01</v>
      </c>
      <c r="I26" s="13">
        <v>93.87</v>
      </c>
      <c r="J26" s="13">
        <v>84.78</v>
      </c>
      <c r="K26" s="13">
        <v>83.08</v>
      </c>
      <c r="L26" s="13">
        <v>93.87</v>
      </c>
      <c r="M26" s="13">
        <v>109.01</v>
      </c>
      <c r="N26" s="13">
        <f>$H$26+$I$26+$J$26+$K$26+$L$26+$M$26</f>
        <v>573.62</v>
      </c>
      <c r="O26" s="15">
        <v>1</v>
      </c>
      <c r="P26" s="14">
        <f>ROUND($N$26*$O$26,3)</f>
        <v>573.62</v>
      </c>
      <c r="Q26" s="52"/>
      <c r="R26" s="52"/>
      <c r="S26" s="14">
        <f>ROUND($R$26+$Q$26,2)</f>
        <v>0</v>
      </c>
      <c r="T26" s="14">
        <f>ROUND($N$26*$Q$26,2)</f>
        <v>0</v>
      </c>
      <c r="U26" s="14">
        <f>ROUND($P$26*$R$26,2)</f>
        <v>0</v>
      </c>
      <c r="V26" s="14">
        <f>ROUND($U$26+$T$26,2)</f>
        <v>0</v>
      </c>
      <c r="W26" s="16" t="s">
        <v>76</v>
      </c>
      <c r="X26" s="69"/>
    </row>
    <row r="27" spans="1:24" s="1" customFormat="1" ht="12" customHeight="1" outlineLevel="4" x14ac:dyDescent="0.2">
      <c r="A27" s="7"/>
      <c r="B27" s="62" t="s">
        <v>77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53"/>
      <c r="R27" s="53"/>
      <c r="S27" s="10"/>
      <c r="T27" s="10">
        <f>ROUND($T$29+$T$30+$T$31+$T$32+$T$33+$T$34+$T$35+$T$36+$T$38+$T$40+$T$42,2)</f>
        <v>0</v>
      </c>
      <c r="U27" s="10">
        <f>ROUND($U$29+$U$30+$U$31+$U$32+$U$33+$U$34+$U$35+$U$36+$U$38+$U$40+$U$42,2)</f>
        <v>0</v>
      </c>
      <c r="V27" s="10">
        <f>ROUND($V$29+$V$30+$V$31+$V$32+$V$33+$V$34+$V$35+$V$36+$V$38+$V$40+$V$42,2)</f>
        <v>0</v>
      </c>
      <c r="W27" s="10"/>
      <c r="X27" s="53"/>
    </row>
    <row r="28" spans="1:24" s="1" customFormat="1" ht="12" customHeight="1" outlineLevel="5" x14ac:dyDescent="0.2">
      <c r="A28" s="7"/>
      <c r="B28" s="62" t="s">
        <v>78</v>
      </c>
      <c r="C28" s="9"/>
      <c r="D28" s="9"/>
      <c r="E28" s="9"/>
      <c r="F28" s="9"/>
      <c r="G28" s="9"/>
      <c r="H28" s="10"/>
      <c r="I28" s="10"/>
      <c r="J28" s="10"/>
      <c r="K28" s="10"/>
      <c r="L28" s="10"/>
      <c r="M28" s="10"/>
      <c r="N28" s="10"/>
      <c r="O28" s="10"/>
      <c r="P28" s="10"/>
      <c r="Q28" s="53"/>
      <c r="R28" s="53"/>
      <c r="S28" s="10"/>
      <c r="T28" s="10">
        <f>ROUND($T$29+$T$30+$T$31+$T$32+$T$33+$T$34+$T$35+$T$36,2)</f>
        <v>0</v>
      </c>
      <c r="U28" s="10">
        <f>ROUND($U$29+$U$30+$U$31+$U$32+$U$33+$U$34+$U$35+$U$36,2)</f>
        <v>0</v>
      </c>
      <c r="V28" s="10">
        <f>ROUND($V$29+$V$30+$V$31+$V$32+$V$33+$V$34+$V$35+$V$36,2)</f>
        <v>0</v>
      </c>
      <c r="W28" s="10"/>
      <c r="X28" s="53"/>
    </row>
    <row r="29" spans="1:24" s="1" customFormat="1" ht="309.95" customHeight="1" outlineLevel="6" x14ac:dyDescent="0.2">
      <c r="A29" s="11"/>
      <c r="B29" s="61" t="s">
        <v>79</v>
      </c>
      <c r="C29" s="12" t="s">
        <v>59</v>
      </c>
      <c r="D29" s="12"/>
      <c r="E29" s="12"/>
      <c r="F29" s="12"/>
      <c r="G29" s="12"/>
      <c r="H29" s="13">
        <v>18</v>
      </c>
      <c r="I29" s="13">
        <v>12</v>
      </c>
      <c r="J29" s="13">
        <v>16</v>
      </c>
      <c r="K29" s="13">
        <v>16</v>
      </c>
      <c r="L29" s="13">
        <v>12</v>
      </c>
      <c r="M29" s="13">
        <v>18</v>
      </c>
      <c r="N29" s="13">
        <f>$H$29+$I$29+$J$29+$K$29+$L$29+$M$29</f>
        <v>92</v>
      </c>
      <c r="O29" s="15">
        <v>1</v>
      </c>
      <c r="P29" s="14">
        <f>ROUND($N$29*$O$29,3)</f>
        <v>92</v>
      </c>
      <c r="Q29" s="51"/>
      <c r="R29" s="52"/>
      <c r="S29" s="48">
        <f>ROUND($R$29+$Q$29,2)</f>
        <v>0</v>
      </c>
      <c r="T29" s="14">
        <f>ROUND($N$29*$Q$29,2)</f>
        <v>0</v>
      </c>
      <c r="U29" s="14">
        <f>ROUND($P$29*$R$29,2)</f>
        <v>0</v>
      </c>
      <c r="V29" s="14">
        <f>ROUND($U$29+$T$29,2)</f>
        <v>0</v>
      </c>
      <c r="W29" s="16" t="s">
        <v>80</v>
      </c>
      <c r="X29" s="69"/>
    </row>
    <row r="30" spans="1:24" s="1" customFormat="1" ht="309.95" customHeight="1" outlineLevel="6" x14ac:dyDescent="0.2">
      <c r="A30" s="11"/>
      <c r="B30" s="61" t="s">
        <v>81</v>
      </c>
      <c r="C30" s="12" t="s">
        <v>59</v>
      </c>
      <c r="D30" s="12"/>
      <c r="E30" s="12"/>
      <c r="F30" s="12"/>
      <c r="G30" s="12"/>
      <c r="H30" s="14"/>
      <c r="I30" s="14"/>
      <c r="J30" s="14"/>
      <c r="K30" s="14"/>
      <c r="L30" s="14"/>
      <c r="M30" s="13">
        <v>4</v>
      </c>
      <c r="N30" s="13">
        <f>$H$30+$I$30+$J$30+$K$30+$L$30+$M$30</f>
        <v>4</v>
      </c>
      <c r="O30" s="15">
        <v>1</v>
      </c>
      <c r="P30" s="14">
        <f>ROUND($N$30*$O$30,3)</f>
        <v>4</v>
      </c>
      <c r="Q30" s="51"/>
      <c r="R30" s="52"/>
      <c r="S30" s="48">
        <f>ROUND($R$30+$Q$30,2)</f>
        <v>0</v>
      </c>
      <c r="T30" s="14">
        <f>ROUND($N$30*$Q$30,2)</f>
        <v>0</v>
      </c>
      <c r="U30" s="14">
        <f>ROUND($P$30*$R$30,2)</f>
        <v>0</v>
      </c>
      <c r="V30" s="14">
        <f>ROUND($U$30+$T$30,2)</f>
        <v>0</v>
      </c>
      <c r="W30" s="16" t="s">
        <v>82</v>
      </c>
      <c r="X30" s="69"/>
    </row>
    <row r="31" spans="1:24" s="1" customFormat="1" ht="309.95" customHeight="1" outlineLevel="6" x14ac:dyDescent="0.2">
      <c r="A31" s="11"/>
      <c r="B31" s="61" t="s">
        <v>83</v>
      </c>
      <c r="C31" s="12" t="s">
        <v>59</v>
      </c>
      <c r="D31" s="12"/>
      <c r="E31" s="12"/>
      <c r="F31" s="12"/>
      <c r="G31" s="12"/>
      <c r="H31" s="13">
        <v>4</v>
      </c>
      <c r="I31" s="14"/>
      <c r="J31" s="14"/>
      <c r="K31" s="14"/>
      <c r="L31" s="14"/>
      <c r="M31" s="14"/>
      <c r="N31" s="13">
        <f>$H$31+$I$31+$J$31+$K$31+$L$31+$M$31</f>
        <v>4</v>
      </c>
      <c r="O31" s="15">
        <v>1</v>
      </c>
      <c r="P31" s="14">
        <f>ROUND($N$31*$O$31,3)</f>
        <v>4</v>
      </c>
      <c r="Q31" s="51"/>
      <c r="R31" s="52"/>
      <c r="S31" s="48">
        <f>ROUND($R$31+$Q$31,2)</f>
        <v>0</v>
      </c>
      <c r="T31" s="14">
        <f>ROUND($N$31*$Q$31,2)</f>
        <v>0</v>
      </c>
      <c r="U31" s="14">
        <f>ROUND($P$31*$R$31,2)</f>
        <v>0</v>
      </c>
      <c r="V31" s="14">
        <f>ROUND($U$31+$T$31,2)</f>
        <v>0</v>
      </c>
      <c r="W31" s="16" t="s">
        <v>84</v>
      </c>
      <c r="X31" s="69"/>
    </row>
    <row r="32" spans="1:24" s="1" customFormat="1" ht="309.95" customHeight="1" outlineLevel="6" x14ac:dyDescent="0.2">
      <c r="A32" s="11"/>
      <c r="B32" s="61" t="s">
        <v>85</v>
      </c>
      <c r="C32" s="12" t="s">
        <v>59</v>
      </c>
      <c r="D32" s="12"/>
      <c r="E32" s="12"/>
      <c r="F32" s="12"/>
      <c r="G32" s="12"/>
      <c r="H32" s="13">
        <v>26</v>
      </c>
      <c r="I32" s="13">
        <v>30</v>
      </c>
      <c r="J32" s="13">
        <v>23</v>
      </c>
      <c r="K32" s="13">
        <v>23</v>
      </c>
      <c r="L32" s="13">
        <v>30</v>
      </c>
      <c r="M32" s="13">
        <v>26</v>
      </c>
      <c r="N32" s="13">
        <f>$H$32+$I$32+$J$32+$K$32+$L$32+$M$32</f>
        <v>158</v>
      </c>
      <c r="O32" s="15">
        <v>1</v>
      </c>
      <c r="P32" s="14">
        <f>ROUND($N$32*$O$32,3)</f>
        <v>158</v>
      </c>
      <c r="Q32" s="51"/>
      <c r="R32" s="52"/>
      <c r="S32" s="48">
        <f>ROUND($R$32+$Q$32,2)</f>
        <v>0</v>
      </c>
      <c r="T32" s="14">
        <f>ROUND($N$32*$Q$32,2)</f>
        <v>0</v>
      </c>
      <c r="U32" s="14">
        <f>ROUND($P$32*$R$32,2)</f>
        <v>0</v>
      </c>
      <c r="V32" s="14">
        <f>ROUND($U$32+$T$32,2)</f>
        <v>0</v>
      </c>
      <c r="W32" s="16" t="s">
        <v>86</v>
      </c>
      <c r="X32" s="69"/>
    </row>
    <row r="33" spans="1:24" s="1" customFormat="1" ht="309.95" customHeight="1" outlineLevel="6" x14ac:dyDescent="0.2">
      <c r="A33" s="11"/>
      <c r="B33" s="61" t="s">
        <v>87</v>
      </c>
      <c r="C33" s="12" t="s">
        <v>59</v>
      </c>
      <c r="D33" s="12"/>
      <c r="E33" s="12"/>
      <c r="F33" s="12"/>
      <c r="G33" s="12"/>
      <c r="H33" s="14"/>
      <c r="I33" s="13">
        <v>6</v>
      </c>
      <c r="J33" s="14"/>
      <c r="K33" s="14"/>
      <c r="L33" s="13">
        <v>6</v>
      </c>
      <c r="M33" s="14"/>
      <c r="N33" s="13">
        <f>$H$33+$I$33+$J$33+$K$33+$L$33+$M$33</f>
        <v>12</v>
      </c>
      <c r="O33" s="15">
        <v>1</v>
      </c>
      <c r="P33" s="14">
        <f>ROUND($N$33*$O$33,3)</f>
        <v>12</v>
      </c>
      <c r="Q33" s="51"/>
      <c r="R33" s="52"/>
      <c r="S33" s="48">
        <f>ROUND($R$33+$Q$33,2)</f>
        <v>0</v>
      </c>
      <c r="T33" s="14">
        <f>ROUND($N$33*$Q$33,2)</f>
        <v>0</v>
      </c>
      <c r="U33" s="14">
        <f>ROUND($P$33*$R$33,2)</f>
        <v>0</v>
      </c>
      <c r="V33" s="14">
        <f>ROUND($U$33+$T$33,2)</f>
        <v>0</v>
      </c>
      <c r="W33" s="16" t="s">
        <v>88</v>
      </c>
      <c r="X33" s="69"/>
    </row>
    <row r="34" spans="1:24" s="1" customFormat="1" ht="309.95" customHeight="1" outlineLevel="6" x14ac:dyDescent="0.2">
      <c r="A34" s="11"/>
      <c r="B34" s="61" t="s">
        <v>89</v>
      </c>
      <c r="C34" s="12" t="s">
        <v>59</v>
      </c>
      <c r="D34" s="12"/>
      <c r="E34" s="12"/>
      <c r="F34" s="12"/>
      <c r="G34" s="12"/>
      <c r="H34" s="13">
        <v>5</v>
      </c>
      <c r="I34" s="13">
        <v>4</v>
      </c>
      <c r="J34" s="13">
        <v>4</v>
      </c>
      <c r="K34" s="13">
        <v>3</v>
      </c>
      <c r="L34" s="13">
        <v>4</v>
      </c>
      <c r="M34" s="13">
        <v>5</v>
      </c>
      <c r="N34" s="13">
        <f>$H$34+$I$34+$J$34+$K$34+$L$34+$M$34</f>
        <v>25</v>
      </c>
      <c r="O34" s="15">
        <v>1</v>
      </c>
      <c r="P34" s="14">
        <f>ROUND($N$34*$O$34,3)</f>
        <v>25</v>
      </c>
      <c r="Q34" s="51"/>
      <c r="R34" s="52"/>
      <c r="S34" s="48">
        <f>ROUND($R$34+$Q$34,2)</f>
        <v>0</v>
      </c>
      <c r="T34" s="14">
        <f>ROUND($N$34*$Q$34,2)</f>
        <v>0</v>
      </c>
      <c r="U34" s="14">
        <f>ROUND($P$34*$R$34,2)</f>
        <v>0</v>
      </c>
      <c r="V34" s="14">
        <f>ROUND($U$34+$T$34,2)</f>
        <v>0</v>
      </c>
      <c r="W34" s="16" t="s">
        <v>90</v>
      </c>
      <c r="X34" s="69"/>
    </row>
    <row r="35" spans="1:24" s="1" customFormat="1" ht="309.95" customHeight="1" outlineLevel="6" x14ac:dyDescent="0.2">
      <c r="A35" s="11"/>
      <c r="B35" s="61" t="s">
        <v>91</v>
      </c>
      <c r="C35" s="12" t="s">
        <v>59</v>
      </c>
      <c r="D35" s="12"/>
      <c r="E35" s="12"/>
      <c r="F35" s="12"/>
      <c r="G35" s="12"/>
      <c r="H35" s="13">
        <v>3</v>
      </c>
      <c r="I35" s="13">
        <v>1</v>
      </c>
      <c r="J35" s="14"/>
      <c r="K35" s="14"/>
      <c r="L35" s="13">
        <v>1</v>
      </c>
      <c r="M35" s="13">
        <v>3</v>
      </c>
      <c r="N35" s="13">
        <f>$H$35+$I$35+$J$35+$K$35+$L$35+$M$35</f>
        <v>8</v>
      </c>
      <c r="O35" s="15">
        <v>1</v>
      </c>
      <c r="P35" s="14">
        <f>ROUND($N$35*$O$35,3)</f>
        <v>8</v>
      </c>
      <c r="Q35" s="51"/>
      <c r="R35" s="52"/>
      <c r="S35" s="48">
        <f>ROUND($R$35+$Q$35,2)</f>
        <v>0</v>
      </c>
      <c r="T35" s="14">
        <f>ROUND($N$35*$Q$35,2)</f>
        <v>0</v>
      </c>
      <c r="U35" s="14">
        <f>ROUND($P$35*$R$35,2)</f>
        <v>0</v>
      </c>
      <c r="V35" s="14">
        <f>ROUND($U$35+$T$35,2)</f>
        <v>0</v>
      </c>
      <c r="W35" s="16" t="s">
        <v>92</v>
      </c>
      <c r="X35" s="69"/>
    </row>
    <row r="36" spans="1:24" s="1" customFormat="1" ht="309.95" customHeight="1" outlineLevel="6" x14ac:dyDescent="0.2">
      <c r="A36" s="11"/>
      <c r="B36" s="61" t="s">
        <v>93</v>
      </c>
      <c r="C36" s="12" t="s">
        <v>59</v>
      </c>
      <c r="D36" s="12"/>
      <c r="E36" s="12"/>
      <c r="F36" s="12"/>
      <c r="G36" s="12"/>
      <c r="H36" s="13">
        <v>2</v>
      </c>
      <c r="I36" s="13">
        <v>1</v>
      </c>
      <c r="J36" s="14"/>
      <c r="K36" s="14"/>
      <c r="L36" s="13">
        <v>1</v>
      </c>
      <c r="M36" s="13">
        <v>2</v>
      </c>
      <c r="N36" s="13">
        <f>$H$36+$I$36+$J$36+$K$36+$L$36+$M$36</f>
        <v>6</v>
      </c>
      <c r="O36" s="15">
        <v>1</v>
      </c>
      <c r="P36" s="14">
        <f>ROUND($N$36*$O$36,3)</f>
        <v>6</v>
      </c>
      <c r="Q36" s="51"/>
      <c r="R36" s="52"/>
      <c r="S36" s="48">
        <f>ROUND($R$36+$Q$36,2)</f>
        <v>0</v>
      </c>
      <c r="T36" s="14">
        <f>ROUND($N$36*$Q$36,2)</f>
        <v>0</v>
      </c>
      <c r="U36" s="14">
        <f>ROUND($P$36*$R$36,2)</f>
        <v>0</v>
      </c>
      <c r="V36" s="14">
        <f>ROUND($U$36+$T$36,2)</f>
        <v>0</v>
      </c>
      <c r="W36" s="16" t="s">
        <v>94</v>
      </c>
      <c r="X36" s="69"/>
    </row>
    <row r="37" spans="1:24" s="1" customFormat="1" ht="12" customHeight="1" outlineLevel="5" x14ac:dyDescent="0.2">
      <c r="A37" s="7"/>
      <c r="B37" s="62" t="s">
        <v>95</v>
      </c>
      <c r="C37" s="9"/>
      <c r="D37" s="9"/>
      <c r="E37" s="9"/>
      <c r="F37" s="9"/>
      <c r="G37" s="9"/>
      <c r="H37" s="10"/>
      <c r="I37" s="10"/>
      <c r="J37" s="10"/>
      <c r="K37" s="10"/>
      <c r="L37" s="10"/>
      <c r="M37" s="10"/>
      <c r="N37" s="10"/>
      <c r="O37" s="10"/>
      <c r="P37" s="10"/>
      <c r="Q37" s="53"/>
      <c r="R37" s="53"/>
      <c r="S37" s="10"/>
      <c r="T37" s="10">
        <f>ROUND($T$38,2)</f>
        <v>0</v>
      </c>
      <c r="U37" s="10">
        <f>ROUND($U$38,2)</f>
        <v>0</v>
      </c>
      <c r="V37" s="10">
        <f>ROUND($V$38,2)</f>
        <v>0</v>
      </c>
      <c r="W37" s="10"/>
      <c r="X37" s="53"/>
    </row>
    <row r="38" spans="1:24" s="1" customFormat="1" ht="66.95" customHeight="1" outlineLevel="6" x14ac:dyDescent="0.2">
      <c r="A38" s="11"/>
      <c r="B38" s="61" t="s">
        <v>96</v>
      </c>
      <c r="C38" s="12" t="s">
        <v>59</v>
      </c>
      <c r="D38" s="12"/>
      <c r="E38" s="12"/>
      <c r="F38" s="12"/>
      <c r="G38" s="12"/>
      <c r="H38" s="13">
        <v>79</v>
      </c>
      <c r="I38" s="13">
        <v>69</v>
      </c>
      <c r="J38" s="13">
        <v>63</v>
      </c>
      <c r="K38" s="13">
        <v>63</v>
      </c>
      <c r="L38" s="13">
        <v>69</v>
      </c>
      <c r="M38" s="13">
        <v>79</v>
      </c>
      <c r="N38" s="13">
        <f>$H$38+$I$38+$J$38+$K$38+$L$38+$M$38</f>
        <v>422</v>
      </c>
      <c r="O38" s="15">
        <v>1</v>
      </c>
      <c r="P38" s="14">
        <f>ROUND($N$38*$O$38,3)</f>
        <v>422</v>
      </c>
      <c r="Q38" s="57"/>
      <c r="R38" s="52"/>
      <c r="S38" s="50">
        <f>ROUND($R$38+$Q$38,2)</f>
        <v>0</v>
      </c>
      <c r="T38" s="14">
        <f>ROUND($N$38*$Q$38,2)</f>
        <v>0</v>
      </c>
      <c r="U38" s="14">
        <f>ROUND($P$38*$R$38,2)</f>
        <v>0</v>
      </c>
      <c r="V38" s="14">
        <f>ROUND($U$38+$T$38,2)</f>
        <v>0</v>
      </c>
      <c r="W38" s="16" t="s">
        <v>97</v>
      </c>
      <c r="X38" s="69"/>
    </row>
    <row r="39" spans="1:24" s="1" customFormat="1" ht="12" customHeight="1" outlineLevel="5" x14ac:dyDescent="0.2">
      <c r="A39" s="7"/>
      <c r="B39" s="62" t="s">
        <v>98</v>
      </c>
      <c r="C39" s="9"/>
      <c r="D39" s="9"/>
      <c r="E39" s="9"/>
      <c r="F39" s="9"/>
      <c r="G39" s="9"/>
      <c r="H39" s="10"/>
      <c r="I39" s="10"/>
      <c r="J39" s="10"/>
      <c r="K39" s="10"/>
      <c r="L39" s="10"/>
      <c r="M39" s="10"/>
      <c r="N39" s="10"/>
      <c r="O39" s="10"/>
      <c r="P39" s="10"/>
      <c r="Q39" s="53"/>
      <c r="R39" s="53"/>
      <c r="S39" s="10"/>
      <c r="T39" s="10">
        <f>ROUND($T$40,2)</f>
        <v>0</v>
      </c>
      <c r="U39" s="10">
        <f>ROUND($U$40,2)</f>
        <v>0</v>
      </c>
      <c r="V39" s="10">
        <f>ROUND($V$40,2)</f>
        <v>0</v>
      </c>
      <c r="W39" s="10"/>
      <c r="X39" s="53"/>
    </row>
    <row r="40" spans="1:24" s="1" customFormat="1" ht="56.1" customHeight="1" outlineLevel="6" x14ac:dyDescent="0.2">
      <c r="A40" s="11"/>
      <c r="B40" s="61" t="s">
        <v>99</v>
      </c>
      <c r="C40" s="12" t="s">
        <v>73</v>
      </c>
      <c r="D40" s="12"/>
      <c r="E40" s="12"/>
      <c r="F40" s="12"/>
      <c r="G40" s="12"/>
      <c r="H40" s="13">
        <v>111.33</v>
      </c>
      <c r="I40" s="13">
        <v>96.03</v>
      </c>
      <c r="J40" s="13">
        <v>86.5</v>
      </c>
      <c r="K40" s="13">
        <v>84.76</v>
      </c>
      <c r="L40" s="13">
        <v>96.03</v>
      </c>
      <c r="M40" s="13">
        <v>111.33</v>
      </c>
      <c r="N40" s="13">
        <f>$H$40+$I$40+$J$40+$K$40+$L$40+$M$40</f>
        <v>585.98</v>
      </c>
      <c r="O40" s="15">
        <v>1</v>
      </c>
      <c r="P40" s="14">
        <f>ROUND($N$40*$O$40,3)</f>
        <v>585.98</v>
      </c>
      <c r="Q40" s="57"/>
      <c r="R40" s="52"/>
      <c r="S40" s="50">
        <f>ROUND($R$40+$Q$40,2)</f>
        <v>0</v>
      </c>
      <c r="T40" s="14">
        <f>ROUND($N$40*$Q$40,2)</f>
        <v>0</v>
      </c>
      <c r="U40" s="14">
        <f>ROUND($P$40*$R$40,2)</f>
        <v>0</v>
      </c>
      <c r="V40" s="14">
        <f>ROUND($U$40+$T$40,2)</f>
        <v>0</v>
      </c>
      <c r="W40" s="16" t="s">
        <v>100</v>
      </c>
      <c r="X40" s="69"/>
    </row>
    <row r="41" spans="1:24" s="1" customFormat="1" ht="12" customHeight="1" outlineLevel="5" x14ac:dyDescent="0.2">
      <c r="A41" s="7"/>
      <c r="B41" s="62" t="s">
        <v>101</v>
      </c>
      <c r="C41" s="9"/>
      <c r="D41" s="9"/>
      <c r="E41" s="9"/>
      <c r="F41" s="9"/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53"/>
      <c r="R41" s="53"/>
      <c r="S41" s="10"/>
      <c r="T41" s="10">
        <f>ROUND($T$42,2)</f>
        <v>0</v>
      </c>
      <c r="U41" s="10">
        <f>ROUND($U$42,2)</f>
        <v>0</v>
      </c>
      <c r="V41" s="10">
        <f>ROUND($V$42,2)</f>
        <v>0</v>
      </c>
      <c r="W41" s="10"/>
      <c r="X41" s="53"/>
    </row>
    <row r="42" spans="1:24" s="1" customFormat="1" ht="56.1" customHeight="1" outlineLevel="6" x14ac:dyDescent="0.2">
      <c r="A42" s="11"/>
      <c r="B42" s="61" t="s">
        <v>102</v>
      </c>
      <c r="C42" s="12" t="s">
        <v>73</v>
      </c>
      <c r="D42" s="12"/>
      <c r="E42" s="12"/>
      <c r="F42" s="12"/>
      <c r="G42" s="12"/>
      <c r="H42" s="13">
        <v>98.44</v>
      </c>
      <c r="I42" s="13">
        <v>84.74</v>
      </c>
      <c r="J42" s="13">
        <v>70.52</v>
      </c>
      <c r="K42" s="13">
        <v>68.78</v>
      </c>
      <c r="L42" s="13">
        <v>84.74</v>
      </c>
      <c r="M42" s="13">
        <v>98.44</v>
      </c>
      <c r="N42" s="13">
        <f>$H$42+$I$42+$J$42+$K$42+$L$42+$M$42</f>
        <v>505.66</v>
      </c>
      <c r="O42" s="15">
        <v>1</v>
      </c>
      <c r="P42" s="14">
        <f>ROUND($N$42*$O$42,3)</f>
        <v>505.66</v>
      </c>
      <c r="Q42" s="57"/>
      <c r="R42" s="52"/>
      <c r="S42" s="50">
        <f>ROUND($R$42+$Q$42,2)</f>
        <v>0</v>
      </c>
      <c r="T42" s="14">
        <f>ROUND($N$42*$Q$42,2)</f>
        <v>0</v>
      </c>
      <c r="U42" s="14">
        <f>ROUND($P$42*$R$42,2)</f>
        <v>0</v>
      </c>
      <c r="V42" s="14">
        <f>ROUND($U$42+$T$42,2)</f>
        <v>0</v>
      </c>
      <c r="W42" s="16" t="s">
        <v>103</v>
      </c>
      <c r="X42" s="69"/>
    </row>
    <row r="43" spans="1:24" s="4" customFormat="1" ht="12" customHeight="1" x14ac:dyDescent="0.2">
      <c r="A43" s="28"/>
      <c r="B43" s="65" t="s">
        <v>104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58"/>
      <c r="R43" s="58"/>
      <c r="S43" s="29"/>
      <c r="T43" s="30"/>
      <c r="U43" s="30"/>
      <c r="V43" s="30">
        <f>ROUND($V$13,2)</f>
        <v>0</v>
      </c>
      <c r="W43" s="30"/>
      <c r="X43" s="72"/>
    </row>
    <row r="44" spans="1:24" s="1" customFormat="1" ht="11.1" customHeight="1" x14ac:dyDescent="0.2">
      <c r="A44" s="31"/>
      <c r="B44" s="66" t="s">
        <v>105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59"/>
      <c r="R44" s="59"/>
      <c r="S44" s="32"/>
      <c r="T44" s="32"/>
      <c r="V44" s="14"/>
      <c r="W44" s="14"/>
      <c r="X44" s="73"/>
    </row>
    <row r="45" spans="1:24" s="23" customFormat="1" ht="11.1" customHeight="1" x14ac:dyDescent="0.2">
      <c r="A45" s="33"/>
      <c r="B45" s="67" t="s">
        <v>106</v>
      </c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60"/>
      <c r="R45" s="60"/>
      <c r="S45" s="34"/>
      <c r="T45" s="34"/>
      <c r="U45" s="34"/>
      <c r="V45" s="35">
        <f>ROUND($U$13,2)</f>
        <v>0</v>
      </c>
      <c r="W45" s="36"/>
      <c r="X45" s="71"/>
    </row>
    <row r="46" spans="1:24" s="23" customFormat="1" ht="11.1" customHeight="1" x14ac:dyDescent="0.2">
      <c r="A46" s="33"/>
      <c r="B46" s="67" t="s">
        <v>107</v>
      </c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60"/>
      <c r="R46" s="60"/>
      <c r="S46" s="34"/>
      <c r="T46" s="34"/>
      <c r="U46" s="34"/>
      <c r="V46" s="37">
        <f>ROUND($T$13,2)</f>
        <v>0</v>
      </c>
      <c r="W46" s="27"/>
      <c r="X46" s="71"/>
    </row>
    <row r="47" spans="1:24" s="23" customFormat="1" ht="11.1" customHeight="1" x14ac:dyDescent="0.2">
      <c r="A47" s="33"/>
      <c r="B47" s="67" t="s">
        <v>108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60"/>
      <c r="R47" s="60"/>
      <c r="S47" s="34"/>
      <c r="T47" s="34"/>
      <c r="U47" s="34"/>
      <c r="V47" s="37">
        <f>ROUND(($V$43)*0.166666666666666,2)</f>
        <v>0</v>
      </c>
      <c r="W47" s="27"/>
      <c r="X47" s="71"/>
    </row>
    <row r="48" spans="1:24" s="1" customFormat="1" ht="44.1" customHeight="1" x14ac:dyDescent="0.2">
      <c r="A48" s="32"/>
      <c r="B48" s="68" t="s">
        <v>109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59"/>
      <c r="R48" s="59"/>
      <c r="S48" s="32"/>
      <c r="T48" s="34">
        <f>ROUND($T$49+$T$50+$T$51+$T$52+$T$53+$T$54+$T$55+$T$56+$T$57+$T$58+$T$59+$T$60,2)</f>
        <v>0</v>
      </c>
      <c r="U48" s="34">
        <f>ROUND($U$49+$U$50+$U$51+$U$52+$U$53+$U$54+$U$55+$U$56+$U$57+$U$58+$U$59+$U$60,2)</f>
        <v>0</v>
      </c>
      <c r="V48" s="34">
        <f>ROUND($V$49+$V$50+$V$51+$V$52+$V$53+$V$54+$V$55+$V$56+$V$57+$V$58+$V$59+$V$60,2)</f>
        <v>0</v>
      </c>
      <c r="W48" s="32"/>
      <c r="X48" s="59"/>
    </row>
    <row r="49" spans="1:24" s="1" customFormat="1" ht="11.1" customHeight="1" x14ac:dyDescent="0.2">
      <c r="A49" s="52"/>
      <c r="B49" s="52"/>
      <c r="C49" s="52"/>
      <c r="D49" s="59"/>
      <c r="E49" s="59"/>
      <c r="F49" s="59"/>
      <c r="G49" s="59"/>
      <c r="H49" s="52"/>
      <c r="I49" s="52"/>
      <c r="J49" s="52"/>
      <c r="K49" s="52"/>
      <c r="L49" s="52"/>
      <c r="M49" s="52"/>
      <c r="N49" s="73">
        <f>$F$49+$G$49+$H$49+$I$49+$J$49+$K$49+$L$49+$M$49</f>
        <v>0</v>
      </c>
      <c r="O49" s="75">
        <v>1</v>
      </c>
      <c r="P49" s="73">
        <f>ROUND($N$49*$O$49,3)</f>
        <v>0</v>
      </c>
      <c r="Q49" s="52"/>
      <c r="R49" s="52"/>
      <c r="S49" s="73">
        <f>ROUND($R$49+$Q$49,2)</f>
        <v>0</v>
      </c>
      <c r="T49" s="73">
        <f>ROUND($N$49*$Q$49,2)</f>
        <v>0</v>
      </c>
      <c r="U49" s="73">
        <f>ROUND($P$49*$R$49,2)</f>
        <v>0</v>
      </c>
      <c r="V49" s="73">
        <f>ROUND($U$49+$T$49,2)</f>
        <v>0</v>
      </c>
      <c r="W49" s="59"/>
      <c r="X49" s="52"/>
    </row>
    <row r="50" spans="1:24" s="1" customFormat="1" ht="11.1" customHeight="1" x14ac:dyDescent="0.2">
      <c r="A50" s="52"/>
      <c r="B50" s="52"/>
      <c r="C50" s="52"/>
      <c r="D50" s="59"/>
      <c r="E50" s="59"/>
      <c r="F50" s="59"/>
      <c r="G50" s="59"/>
      <c r="H50" s="52"/>
      <c r="I50" s="52"/>
      <c r="J50" s="52"/>
      <c r="K50" s="52"/>
      <c r="L50" s="52"/>
      <c r="M50" s="52"/>
      <c r="N50" s="73">
        <f>$F$50+$G$50+$H$50+$I$50+$J$50+$K$50+$L$50+$M$50</f>
        <v>0</v>
      </c>
      <c r="O50" s="75">
        <v>1</v>
      </c>
      <c r="P50" s="73">
        <f>ROUND($N$50*$O$50,3)</f>
        <v>0</v>
      </c>
      <c r="Q50" s="52"/>
      <c r="R50" s="52"/>
      <c r="S50" s="73">
        <f>ROUND($R$50+$Q$50,2)</f>
        <v>0</v>
      </c>
      <c r="T50" s="73">
        <f>ROUND($N$50*$Q$50,2)</f>
        <v>0</v>
      </c>
      <c r="U50" s="73">
        <f>ROUND($P$50*$R$50,2)</f>
        <v>0</v>
      </c>
      <c r="V50" s="73">
        <f>ROUND($U$50+$T$50,2)</f>
        <v>0</v>
      </c>
      <c r="W50" s="59"/>
      <c r="X50" s="52"/>
    </row>
    <row r="51" spans="1:24" s="1" customFormat="1" ht="11.1" customHeight="1" x14ac:dyDescent="0.2">
      <c r="A51" s="52"/>
      <c r="B51" s="52"/>
      <c r="C51" s="52"/>
      <c r="D51" s="59"/>
      <c r="E51" s="59"/>
      <c r="F51" s="59"/>
      <c r="G51" s="59"/>
      <c r="H51" s="52"/>
      <c r="I51" s="52"/>
      <c r="J51" s="52"/>
      <c r="K51" s="52"/>
      <c r="L51" s="52"/>
      <c r="M51" s="52"/>
      <c r="N51" s="73">
        <f>$F$51+$G$51+$H$51+$I$51+$J$51+$K$51+$L$51+$M$51</f>
        <v>0</v>
      </c>
      <c r="O51" s="75">
        <v>1</v>
      </c>
      <c r="P51" s="73">
        <f>ROUND($N$51*$O$51,3)</f>
        <v>0</v>
      </c>
      <c r="Q51" s="52"/>
      <c r="R51" s="52"/>
      <c r="S51" s="73">
        <f>ROUND($R$51+$Q$51,2)</f>
        <v>0</v>
      </c>
      <c r="T51" s="73">
        <f>ROUND($N$51*$Q$51,2)</f>
        <v>0</v>
      </c>
      <c r="U51" s="73">
        <f>ROUND($P$51*$R$51,2)</f>
        <v>0</v>
      </c>
      <c r="V51" s="73">
        <f>ROUND($U$51+$T$51,2)</f>
        <v>0</v>
      </c>
      <c r="W51" s="59"/>
      <c r="X51" s="52"/>
    </row>
    <row r="52" spans="1:24" s="1" customFormat="1" ht="11.1" customHeight="1" x14ac:dyDescent="0.2">
      <c r="A52" s="52"/>
      <c r="B52" s="52"/>
      <c r="C52" s="52"/>
      <c r="D52" s="59"/>
      <c r="E52" s="59"/>
      <c r="F52" s="59"/>
      <c r="G52" s="59"/>
      <c r="H52" s="52"/>
      <c r="I52" s="52"/>
      <c r="J52" s="52"/>
      <c r="K52" s="52"/>
      <c r="L52" s="52"/>
      <c r="M52" s="52"/>
      <c r="N52" s="73">
        <f>$F$52+$G$52+$H$52+$I$52+$J$52+$K$52+$L$52+$M$52</f>
        <v>0</v>
      </c>
      <c r="O52" s="75">
        <v>1</v>
      </c>
      <c r="P52" s="73">
        <f>ROUND($N$52*$O$52,3)</f>
        <v>0</v>
      </c>
      <c r="Q52" s="52"/>
      <c r="R52" s="52"/>
      <c r="S52" s="73">
        <f>ROUND($R$52+$Q$52,2)</f>
        <v>0</v>
      </c>
      <c r="T52" s="73">
        <f>ROUND($N$52*$Q$52,2)</f>
        <v>0</v>
      </c>
      <c r="U52" s="73">
        <f>ROUND($P$52*$R$52,2)</f>
        <v>0</v>
      </c>
      <c r="V52" s="73">
        <f>ROUND($U$52+$T$52,2)</f>
        <v>0</v>
      </c>
      <c r="W52" s="59"/>
      <c r="X52" s="52"/>
    </row>
    <row r="53" spans="1:24" s="1" customFormat="1" ht="11.1" customHeight="1" x14ac:dyDescent="0.2">
      <c r="A53" s="52"/>
      <c r="B53" s="52"/>
      <c r="C53" s="52"/>
      <c r="D53" s="59"/>
      <c r="E53" s="59"/>
      <c r="F53" s="59"/>
      <c r="G53" s="59"/>
      <c r="H53" s="52"/>
      <c r="I53" s="52"/>
      <c r="J53" s="52"/>
      <c r="K53" s="52"/>
      <c r="L53" s="52"/>
      <c r="M53" s="52"/>
      <c r="N53" s="73">
        <f>$F$53+$G$53+$H$53+$I$53+$J$53+$K$53+$L$53+$M$53</f>
        <v>0</v>
      </c>
      <c r="O53" s="75">
        <v>1</v>
      </c>
      <c r="P53" s="73">
        <f>ROUND($N$53*$O$53,3)</f>
        <v>0</v>
      </c>
      <c r="Q53" s="52"/>
      <c r="R53" s="52"/>
      <c r="S53" s="73">
        <f>ROUND($R$53+$Q$53,2)</f>
        <v>0</v>
      </c>
      <c r="T53" s="73">
        <f>ROUND($N$53*$Q$53,2)</f>
        <v>0</v>
      </c>
      <c r="U53" s="73">
        <f>ROUND($P$53*$R$53,2)</f>
        <v>0</v>
      </c>
      <c r="V53" s="73">
        <f>ROUND($U$53+$T$53,2)</f>
        <v>0</v>
      </c>
      <c r="W53" s="59"/>
      <c r="X53" s="52"/>
    </row>
    <row r="54" spans="1:24" s="1" customFormat="1" ht="11.1" customHeight="1" x14ac:dyDescent="0.2">
      <c r="A54" s="52"/>
      <c r="B54" s="52"/>
      <c r="C54" s="52"/>
      <c r="D54" s="59"/>
      <c r="E54" s="59"/>
      <c r="F54" s="59"/>
      <c r="G54" s="59"/>
      <c r="H54" s="52"/>
      <c r="I54" s="52"/>
      <c r="J54" s="52"/>
      <c r="K54" s="52"/>
      <c r="L54" s="52"/>
      <c r="M54" s="52"/>
      <c r="N54" s="73">
        <f>$F$54+$G$54+$H$54+$I$54+$J$54+$K$54+$L$54+$M$54</f>
        <v>0</v>
      </c>
      <c r="O54" s="75">
        <v>1</v>
      </c>
      <c r="P54" s="73">
        <f>ROUND($N$54*$O$54,3)</f>
        <v>0</v>
      </c>
      <c r="Q54" s="52"/>
      <c r="R54" s="52"/>
      <c r="S54" s="73">
        <f>ROUND($R$54+$Q$54,2)</f>
        <v>0</v>
      </c>
      <c r="T54" s="73">
        <f>ROUND($N$54*$Q$54,2)</f>
        <v>0</v>
      </c>
      <c r="U54" s="73">
        <f>ROUND($P$54*$R$54,2)</f>
        <v>0</v>
      </c>
      <c r="V54" s="73">
        <f>ROUND($U$54+$T$54,2)</f>
        <v>0</v>
      </c>
      <c r="W54" s="59"/>
      <c r="X54" s="52"/>
    </row>
    <row r="55" spans="1:24" s="1" customFormat="1" ht="11.1" customHeight="1" x14ac:dyDescent="0.2">
      <c r="A55" s="52"/>
      <c r="B55" s="52"/>
      <c r="C55" s="52"/>
      <c r="D55" s="59"/>
      <c r="E55" s="59"/>
      <c r="F55" s="59"/>
      <c r="G55" s="59"/>
      <c r="H55" s="52"/>
      <c r="I55" s="52"/>
      <c r="J55" s="52"/>
      <c r="K55" s="52"/>
      <c r="L55" s="52"/>
      <c r="M55" s="52"/>
      <c r="N55" s="73">
        <f>$F$55+$G$55+$H$55+$I$55+$J$55+$K$55+$L$55+$M$55</f>
        <v>0</v>
      </c>
      <c r="O55" s="75">
        <v>1</v>
      </c>
      <c r="P55" s="73">
        <f>ROUND($N$55*$O$55,3)</f>
        <v>0</v>
      </c>
      <c r="Q55" s="52"/>
      <c r="R55" s="52"/>
      <c r="S55" s="73">
        <f>ROUND($R$55+$Q$55,2)</f>
        <v>0</v>
      </c>
      <c r="T55" s="73">
        <f>ROUND($N$55*$Q$55,2)</f>
        <v>0</v>
      </c>
      <c r="U55" s="73">
        <f>ROUND($P$55*$R$55,2)</f>
        <v>0</v>
      </c>
      <c r="V55" s="73">
        <f>ROUND($U$55+$T$55,2)</f>
        <v>0</v>
      </c>
      <c r="W55" s="59"/>
      <c r="X55" s="52"/>
    </row>
    <row r="56" spans="1:24" s="1" customFormat="1" ht="11.1" customHeight="1" x14ac:dyDescent="0.2">
      <c r="A56" s="52"/>
      <c r="B56" s="52"/>
      <c r="C56" s="52"/>
      <c r="D56" s="59"/>
      <c r="E56" s="59"/>
      <c r="F56" s="59"/>
      <c r="G56" s="59"/>
      <c r="H56" s="52"/>
      <c r="I56" s="52"/>
      <c r="J56" s="52"/>
      <c r="K56" s="52"/>
      <c r="L56" s="52"/>
      <c r="M56" s="52"/>
      <c r="N56" s="73">
        <f>$F$56+$G$56+$H$56+$I$56+$J$56+$K$56+$L$56+$M$56</f>
        <v>0</v>
      </c>
      <c r="O56" s="75">
        <v>1</v>
      </c>
      <c r="P56" s="73">
        <f>ROUND($N$56*$O$56,3)</f>
        <v>0</v>
      </c>
      <c r="Q56" s="52"/>
      <c r="R56" s="52"/>
      <c r="S56" s="73">
        <f>ROUND($R$56+$Q$56,2)</f>
        <v>0</v>
      </c>
      <c r="T56" s="73">
        <f>ROUND($N$56*$Q$56,2)</f>
        <v>0</v>
      </c>
      <c r="U56" s="73">
        <f>ROUND($P$56*$R$56,2)</f>
        <v>0</v>
      </c>
      <c r="V56" s="73">
        <f>ROUND($U$56+$T$56,2)</f>
        <v>0</v>
      </c>
      <c r="W56" s="59"/>
      <c r="X56" s="52"/>
    </row>
    <row r="57" spans="1:24" s="1" customFormat="1" ht="11.1" customHeight="1" x14ac:dyDescent="0.2">
      <c r="A57" s="52"/>
      <c r="B57" s="52"/>
      <c r="C57" s="52"/>
      <c r="D57" s="59"/>
      <c r="E57" s="59"/>
      <c r="F57" s="59"/>
      <c r="G57" s="59"/>
      <c r="H57" s="52"/>
      <c r="I57" s="52"/>
      <c r="J57" s="52"/>
      <c r="K57" s="52"/>
      <c r="L57" s="52"/>
      <c r="M57" s="52"/>
      <c r="N57" s="73">
        <f>$F$57+$G$57+$H$57+$I$57+$J$57+$K$57+$L$57+$M$57</f>
        <v>0</v>
      </c>
      <c r="O57" s="75">
        <v>1</v>
      </c>
      <c r="P57" s="73">
        <f>ROUND($N$57*$O$57,3)</f>
        <v>0</v>
      </c>
      <c r="Q57" s="52"/>
      <c r="R57" s="52"/>
      <c r="S57" s="73">
        <f>ROUND($R$57+$Q$57,2)</f>
        <v>0</v>
      </c>
      <c r="T57" s="73">
        <f>ROUND($N$57*$Q$57,2)</f>
        <v>0</v>
      </c>
      <c r="U57" s="73">
        <f>ROUND($P$57*$R$57,2)</f>
        <v>0</v>
      </c>
      <c r="V57" s="73">
        <f>ROUND($U$57+$T$57,2)</f>
        <v>0</v>
      </c>
      <c r="W57" s="59"/>
      <c r="X57" s="52"/>
    </row>
    <row r="58" spans="1:24" s="1" customFormat="1" ht="11.1" customHeight="1" x14ac:dyDescent="0.2">
      <c r="A58" s="52"/>
      <c r="B58" s="52"/>
      <c r="C58" s="52"/>
      <c r="D58" s="59"/>
      <c r="E58" s="59"/>
      <c r="F58" s="59"/>
      <c r="G58" s="59"/>
      <c r="H58" s="52"/>
      <c r="I58" s="52"/>
      <c r="J58" s="52"/>
      <c r="K58" s="52"/>
      <c r="L58" s="52"/>
      <c r="M58" s="52"/>
      <c r="N58" s="73">
        <f>$F$58+$G$58+$H$58+$I$58+$J$58+$K$58+$L$58+$M$58</f>
        <v>0</v>
      </c>
      <c r="O58" s="75">
        <v>1</v>
      </c>
      <c r="P58" s="73">
        <f>ROUND($N$58*$O$58,3)</f>
        <v>0</v>
      </c>
      <c r="Q58" s="52"/>
      <c r="R58" s="52"/>
      <c r="S58" s="73">
        <f>ROUND($R$58+$Q$58,2)</f>
        <v>0</v>
      </c>
      <c r="T58" s="73">
        <f>ROUND($N$58*$Q$58,2)</f>
        <v>0</v>
      </c>
      <c r="U58" s="73">
        <f>ROUND($P$58*$R$58,2)</f>
        <v>0</v>
      </c>
      <c r="V58" s="73">
        <f>ROUND($U$58+$T$58,2)</f>
        <v>0</v>
      </c>
      <c r="W58" s="59"/>
      <c r="X58" s="52"/>
    </row>
    <row r="59" spans="1:24" s="1" customFormat="1" ht="11.1" customHeight="1" x14ac:dyDescent="0.2">
      <c r="A59" s="52"/>
      <c r="B59" s="52"/>
      <c r="C59" s="52"/>
      <c r="D59" s="59"/>
      <c r="E59" s="59"/>
      <c r="F59" s="59"/>
      <c r="G59" s="59"/>
      <c r="H59" s="52"/>
      <c r="I59" s="52"/>
      <c r="J59" s="52"/>
      <c r="K59" s="52"/>
      <c r="L59" s="52"/>
      <c r="M59" s="52"/>
      <c r="N59" s="73">
        <f>$F$59+$G$59+$H$59+$I$59+$J$59+$K$59+$L$59+$M$59</f>
        <v>0</v>
      </c>
      <c r="O59" s="75">
        <v>1</v>
      </c>
      <c r="P59" s="73">
        <f>ROUND($N$59*$O$59,3)</f>
        <v>0</v>
      </c>
      <c r="Q59" s="52"/>
      <c r="R59" s="52"/>
      <c r="S59" s="73">
        <f>ROUND($R$59+$Q$59,2)</f>
        <v>0</v>
      </c>
      <c r="T59" s="73">
        <f>ROUND($N$59*$Q$59,2)</f>
        <v>0</v>
      </c>
      <c r="U59" s="73">
        <f>ROUND($P$59*$R$59,2)</f>
        <v>0</v>
      </c>
      <c r="V59" s="73">
        <f>ROUND($U$59+$T$59,2)</f>
        <v>0</v>
      </c>
      <c r="W59" s="59"/>
      <c r="X59" s="52"/>
    </row>
    <row r="60" spans="1:24" s="1" customFormat="1" ht="11.1" customHeight="1" x14ac:dyDescent="0.2">
      <c r="A60" s="52"/>
      <c r="B60" s="52"/>
      <c r="C60" s="52"/>
      <c r="D60" s="59"/>
      <c r="E60" s="59"/>
      <c r="F60" s="59"/>
      <c r="G60" s="59"/>
      <c r="H60" s="52"/>
      <c r="I60" s="52"/>
      <c r="J60" s="52"/>
      <c r="K60" s="52"/>
      <c r="L60" s="52"/>
      <c r="M60" s="52"/>
      <c r="N60" s="73">
        <f>$F$60+$G$60+$H$60+$I$60+$J$60+$K$60+$L$60+$M$60</f>
        <v>0</v>
      </c>
      <c r="O60" s="75">
        <v>1</v>
      </c>
      <c r="P60" s="73">
        <f>ROUND($N$60*$O$60,3)</f>
        <v>0</v>
      </c>
      <c r="Q60" s="52"/>
      <c r="R60" s="52"/>
      <c r="S60" s="73">
        <f>ROUND($R$60+$Q$60,2)</f>
        <v>0</v>
      </c>
      <c r="T60" s="73">
        <f>ROUND($N$60*$Q$60,2)</f>
        <v>0</v>
      </c>
      <c r="U60" s="73">
        <f>ROUND($P$60*$R$60,2)</f>
        <v>0</v>
      </c>
      <c r="V60" s="73">
        <f>ROUND($U$60+$T$60,2)</f>
        <v>0</v>
      </c>
      <c r="W60" s="59"/>
      <c r="X60" s="52"/>
    </row>
    <row r="61" spans="1:24" s="1" customFormat="1" ht="11.1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</row>
    <row r="62" spans="1:24" s="1" customFormat="1" ht="11.1" customHeight="1" x14ac:dyDescent="0.2">
      <c r="A62" s="23" t="s">
        <v>110</v>
      </c>
    </row>
    <row r="63" spans="1:24" s="1" customFormat="1" ht="11.1" customHeight="1" x14ac:dyDescent="0.2"/>
    <row r="64" spans="1:24" s="1" customFormat="1" ht="11.1" customHeight="1" x14ac:dyDescent="0.2">
      <c r="A64" s="38"/>
      <c r="B64" s="1" t="s">
        <v>111</v>
      </c>
    </row>
    <row r="65" spans="1:1" s="1" customFormat="1" ht="11.1" customHeight="1" x14ac:dyDescent="0.2">
      <c r="A65" s="1" t="s">
        <v>112</v>
      </c>
    </row>
  </sheetData>
  <sheetProtection algorithmName="SHA-512" hashValue="NYPjja67OT7geN2BBad/5aLx/CvvMCwxlb/pn6chebhgt2fhs3LzFMoP4X4wzjiMF5ZTIlkT65qHscG/5Ygigw==" saltValue="BZVGXid3rlAgkPIuMA14xQ==" spinCount="100000" sheet="1" objects="1" scenarios="1" selectLockedCells="1"/>
  <mergeCells count="19">
    <mergeCell ref="T10:U10"/>
    <mergeCell ref="V10:V11"/>
    <mergeCell ref="W10:W11"/>
    <mergeCell ref="X10:X11"/>
    <mergeCell ref="H10:M10"/>
    <mergeCell ref="N10:N11"/>
    <mergeCell ref="O10:O11"/>
    <mergeCell ref="P10:P11"/>
    <mergeCell ref="Q10:S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2025-08-06T11:17:30Z</dcterms:modified>
</cp:coreProperties>
</file>