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21. кв.10 (ТХ 20,21,22)\Внутриплощ.сети В1,К1\Претенденту\"/>
    </mc:Choice>
  </mc:AlternateContent>
  <xr:revisionPtr revIDLastSave="0" documentId="13_ncr:1_{28275244-CF68-4251-A331-1E3EDBB36A1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7" i="1" l="1"/>
  <c r="N167" i="1"/>
  <c r="S167" i="1" s="1"/>
  <c r="L167" i="1"/>
  <c r="R167" i="1" s="1"/>
  <c r="Q166" i="1"/>
  <c r="L166" i="1"/>
  <c r="Q165" i="1"/>
  <c r="L165" i="1"/>
  <c r="N165" i="1" s="1"/>
  <c r="S165" i="1" s="1"/>
  <c r="Q164" i="1"/>
  <c r="L164" i="1"/>
  <c r="Q163" i="1"/>
  <c r="L163" i="1"/>
  <c r="N163" i="1" s="1"/>
  <c r="S163" i="1" s="1"/>
  <c r="Q162" i="1"/>
  <c r="L162" i="1"/>
  <c r="Q161" i="1"/>
  <c r="L161" i="1"/>
  <c r="N161" i="1" s="1"/>
  <c r="S161" i="1" s="1"/>
  <c r="Q160" i="1"/>
  <c r="L160" i="1"/>
  <c r="Q159" i="1"/>
  <c r="L159" i="1"/>
  <c r="N159" i="1" s="1"/>
  <c r="S159" i="1" s="1"/>
  <c r="Q158" i="1"/>
  <c r="L158" i="1"/>
  <c r="Q157" i="1"/>
  <c r="L157" i="1"/>
  <c r="N157" i="1" s="1"/>
  <c r="S157" i="1" s="1"/>
  <c r="Q156" i="1"/>
  <c r="L156" i="1"/>
  <c r="R149" i="1"/>
  <c r="Q149" i="1"/>
  <c r="N149" i="1"/>
  <c r="S149" i="1" s="1"/>
  <c r="T149" i="1" s="1"/>
  <c r="L149" i="1"/>
  <c r="R148" i="1"/>
  <c r="Q148" i="1"/>
  <c r="N148" i="1"/>
  <c r="S148" i="1" s="1"/>
  <c r="T148" i="1" s="1"/>
  <c r="L148" i="1"/>
  <c r="R147" i="1"/>
  <c r="R145" i="1" s="1"/>
  <c r="Q147" i="1"/>
  <c r="N147" i="1"/>
  <c r="L147" i="1"/>
  <c r="R146" i="1"/>
  <c r="R144" i="1"/>
  <c r="Q144" i="1"/>
  <c r="N144" i="1"/>
  <c r="S144" i="1" s="1"/>
  <c r="L144" i="1"/>
  <c r="R143" i="1"/>
  <c r="R142" i="1" s="1"/>
  <c r="Q143" i="1"/>
  <c r="N143" i="1"/>
  <c r="L143" i="1"/>
  <c r="Q141" i="1"/>
  <c r="L141" i="1"/>
  <c r="Q140" i="1"/>
  <c r="N140" i="1"/>
  <c r="S140" i="1" s="1"/>
  <c r="L140" i="1"/>
  <c r="R140" i="1" s="1"/>
  <c r="Q138" i="1"/>
  <c r="N138" i="1"/>
  <c r="L138" i="1"/>
  <c r="R138" i="1" s="1"/>
  <c r="R137" i="1"/>
  <c r="Q133" i="1"/>
  <c r="N133" i="1"/>
  <c r="S133" i="1" s="1"/>
  <c r="L133" i="1"/>
  <c r="R133" i="1" s="1"/>
  <c r="R132" i="1"/>
  <c r="Q132" i="1"/>
  <c r="N132" i="1"/>
  <c r="S132" i="1" s="1"/>
  <c r="L132" i="1"/>
  <c r="N131" i="1"/>
  <c r="Q130" i="1"/>
  <c r="N130" i="1"/>
  <c r="S130" i="1" s="1"/>
  <c r="L130" i="1"/>
  <c r="R130" i="1" s="1"/>
  <c r="Q129" i="1"/>
  <c r="L129" i="1"/>
  <c r="R127" i="1"/>
  <c r="Q127" i="1"/>
  <c r="N127" i="1"/>
  <c r="S127" i="1" s="1"/>
  <c r="L127" i="1"/>
  <c r="N126" i="1"/>
  <c r="T124" i="1"/>
  <c r="Q124" i="1"/>
  <c r="N124" i="1"/>
  <c r="S124" i="1" s="1"/>
  <c r="L124" i="1"/>
  <c r="R124" i="1" s="1"/>
  <c r="R123" i="1"/>
  <c r="Q123" i="1"/>
  <c r="N123" i="1"/>
  <c r="S123" i="1" s="1"/>
  <c r="L123" i="1"/>
  <c r="T122" i="1"/>
  <c r="Q122" i="1"/>
  <c r="N122" i="1"/>
  <c r="S122" i="1" s="1"/>
  <c r="L122" i="1"/>
  <c r="R122" i="1" s="1"/>
  <c r="R121" i="1"/>
  <c r="Q121" i="1"/>
  <c r="N121" i="1"/>
  <c r="S121" i="1" s="1"/>
  <c r="L121" i="1"/>
  <c r="T120" i="1"/>
  <c r="Q120" i="1"/>
  <c r="N120" i="1"/>
  <c r="S120" i="1" s="1"/>
  <c r="L120" i="1"/>
  <c r="R120" i="1" s="1"/>
  <c r="R119" i="1"/>
  <c r="Q119" i="1"/>
  <c r="N119" i="1"/>
  <c r="S119" i="1" s="1"/>
  <c r="L119" i="1"/>
  <c r="T118" i="1"/>
  <c r="Q118" i="1"/>
  <c r="N118" i="1"/>
  <c r="S118" i="1" s="1"/>
  <c r="L118" i="1"/>
  <c r="R118" i="1" s="1"/>
  <c r="R117" i="1"/>
  <c r="Q117" i="1"/>
  <c r="L117" i="1"/>
  <c r="N117" i="1" s="1"/>
  <c r="S117" i="1" s="1"/>
  <c r="Q116" i="1"/>
  <c r="N116" i="1"/>
  <c r="S116" i="1" s="1"/>
  <c r="T116" i="1" s="1"/>
  <c r="L116" i="1"/>
  <c r="R116" i="1" s="1"/>
  <c r="R115" i="1"/>
  <c r="Q115" i="1"/>
  <c r="L115" i="1"/>
  <c r="N115" i="1" s="1"/>
  <c r="S115" i="1" s="1"/>
  <c r="Q114" i="1"/>
  <c r="N114" i="1"/>
  <c r="S114" i="1" s="1"/>
  <c r="L114" i="1"/>
  <c r="R114" i="1" s="1"/>
  <c r="R113" i="1"/>
  <c r="Q113" i="1"/>
  <c r="L113" i="1"/>
  <c r="N113" i="1" s="1"/>
  <c r="R111" i="1"/>
  <c r="Q111" i="1"/>
  <c r="N111" i="1"/>
  <c r="S111" i="1" s="1"/>
  <c r="L111" i="1"/>
  <c r="Q110" i="1"/>
  <c r="L110" i="1"/>
  <c r="Q109" i="1"/>
  <c r="N109" i="1"/>
  <c r="S109" i="1" s="1"/>
  <c r="L109" i="1"/>
  <c r="R109" i="1" s="1"/>
  <c r="Q108" i="1"/>
  <c r="L108" i="1"/>
  <c r="Q107" i="1"/>
  <c r="N107" i="1"/>
  <c r="S107" i="1" s="1"/>
  <c r="L107" i="1"/>
  <c r="R107" i="1" s="1"/>
  <c r="Q106" i="1"/>
  <c r="L106" i="1"/>
  <c r="Q105" i="1"/>
  <c r="N105" i="1"/>
  <c r="S105" i="1" s="1"/>
  <c r="L105" i="1"/>
  <c r="R105" i="1" s="1"/>
  <c r="Q103" i="1"/>
  <c r="N103" i="1"/>
  <c r="L103" i="1"/>
  <c r="R103" i="1" s="1"/>
  <c r="R102" i="1" s="1"/>
  <c r="R99" i="1"/>
  <c r="Q99" i="1"/>
  <c r="N99" i="1"/>
  <c r="S99" i="1" s="1"/>
  <c r="T99" i="1" s="1"/>
  <c r="L99" i="1"/>
  <c r="Q98" i="1"/>
  <c r="L98" i="1"/>
  <c r="R97" i="1"/>
  <c r="Q97" i="1"/>
  <c r="N97" i="1"/>
  <c r="S97" i="1" s="1"/>
  <c r="L97" i="1"/>
  <c r="Q96" i="1"/>
  <c r="L96" i="1"/>
  <c r="Q95" i="1"/>
  <c r="N95" i="1"/>
  <c r="S95" i="1" s="1"/>
  <c r="L95" i="1"/>
  <c r="R95" i="1" s="1"/>
  <c r="S94" i="1"/>
  <c r="R94" i="1"/>
  <c r="Q94" i="1"/>
  <c r="L94" i="1"/>
  <c r="N94" i="1" s="1"/>
  <c r="Q93" i="1"/>
  <c r="N93" i="1"/>
  <c r="S93" i="1" s="1"/>
  <c r="L93" i="1"/>
  <c r="R93" i="1" s="1"/>
  <c r="S92" i="1"/>
  <c r="R92" i="1"/>
  <c r="Q92" i="1"/>
  <c r="L92" i="1"/>
  <c r="N92" i="1" s="1"/>
  <c r="Q91" i="1"/>
  <c r="N91" i="1"/>
  <c r="S91" i="1" s="1"/>
  <c r="T91" i="1" s="1"/>
  <c r="L91" i="1"/>
  <c r="R91" i="1" s="1"/>
  <c r="S90" i="1"/>
  <c r="R90" i="1"/>
  <c r="Q90" i="1"/>
  <c r="L90" i="1"/>
  <c r="N90" i="1" s="1"/>
  <c r="Q89" i="1"/>
  <c r="N89" i="1"/>
  <c r="S89" i="1" s="1"/>
  <c r="T89" i="1" s="1"/>
  <c r="L89" i="1"/>
  <c r="R89" i="1" s="1"/>
  <c r="S88" i="1"/>
  <c r="R88" i="1"/>
  <c r="Q88" i="1"/>
  <c r="L88" i="1"/>
  <c r="N88" i="1" s="1"/>
  <c r="N87" i="1"/>
  <c r="R86" i="1"/>
  <c r="Q86" i="1"/>
  <c r="N86" i="1"/>
  <c r="S86" i="1" s="1"/>
  <c r="L86" i="1"/>
  <c r="Q85" i="1"/>
  <c r="N85" i="1"/>
  <c r="S85" i="1" s="1"/>
  <c r="T85" i="1" s="1"/>
  <c r="L85" i="1"/>
  <c r="R85" i="1" s="1"/>
  <c r="R84" i="1"/>
  <c r="Q84" i="1"/>
  <c r="L84" i="1"/>
  <c r="N84" i="1" s="1"/>
  <c r="S84" i="1" s="1"/>
  <c r="N83" i="1"/>
  <c r="Q82" i="1"/>
  <c r="N82" i="1"/>
  <c r="S82" i="1" s="1"/>
  <c r="T82" i="1" s="1"/>
  <c r="L82" i="1"/>
  <c r="R82" i="1" s="1"/>
  <c r="R81" i="1"/>
  <c r="Q81" i="1"/>
  <c r="N81" i="1"/>
  <c r="L81" i="1"/>
  <c r="R77" i="1"/>
  <c r="Q77" i="1"/>
  <c r="L77" i="1"/>
  <c r="N77" i="1" s="1"/>
  <c r="S77" i="1" s="1"/>
  <c r="Q76" i="1"/>
  <c r="L76" i="1"/>
  <c r="R76" i="1" s="1"/>
  <c r="R75" i="1"/>
  <c r="Q74" i="1"/>
  <c r="L74" i="1"/>
  <c r="R73" i="1"/>
  <c r="Q73" i="1"/>
  <c r="N73" i="1"/>
  <c r="S73" i="1" s="1"/>
  <c r="T73" i="1" s="1"/>
  <c r="L73" i="1"/>
  <c r="S72" i="1"/>
  <c r="R72" i="1"/>
  <c r="Q72" i="1"/>
  <c r="L72" i="1"/>
  <c r="N72" i="1" s="1"/>
  <c r="N71" i="1"/>
  <c r="R69" i="1"/>
  <c r="R68" i="1" s="1"/>
  <c r="Q69" i="1"/>
  <c r="N69" i="1"/>
  <c r="L69" i="1"/>
  <c r="Q67" i="1"/>
  <c r="N67" i="1"/>
  <c r="L67" i="1"/>
  <c r="R67" i="1" s="1"/>
  <c r="R66" i="1"/>
  <c r="S65" i="1"/>
  <c r="Q65" i="1"/>
  <c r="L65" i="1"/>
  <c r="N65" i="1" s="1"/>
  <c r="R64" i="1"/>
  <c r="Q64" i="1"/>
  <c r="N64" i="1"/>
  <c r="L64" i="1"/>
  <c r="Q62" i="1"/>
  <c r="L62" i="1"/>
  <c r="R62" i="1" s="1"/>
  <c r="R61" i="1"/>
  <c r="Q61" i="1"/>
  <c r="L61" i="1"/>
  <c r="N61" i="1" s="1"/>
  <c r="S61" i="1" s="1"/>
  <c r="T59" i="1"/>
  <c r="R59" i="1"/>
  <c r="Q59" i="1"/>
  <c r="N59" i="1"/>
  <c r="S59" i="1" s="1"/>
  <c r="L59" i="1"/>
  <c r="S58" i="1"/>
  <c r="R58" i="1"/>
  <c r="Q58" i="1"/>
  <c r="L58" i="1"/>
  <c r="N58" i="1" s="1"/>
  <c r="N57" i="1" s="1"/>
  <c r="Q54" i="1"/>
  <c r="N54" i="1"/>
  <c r="S54" i="1" s="1"/>
  <c r="L54" i="1"/>
  <c r="R54" i="1" s="1"/>
  <c r="R53" i="1"/>
  <c r="Q53" i="1"/>
  <c r="L53" i="1"/>
  <c r="N53" i="1" s="1"/>
  <c r="T51" i="1"/>
  <c r="Q51" i="1"/>
  <c r="N51" i="1"/>
  <c r="S51" i="1" s="1"/>
  <c r="L51" i="1"/>
  <c r="R51" i="1" s="1"/>
  <c r="S50" i="1"/>
  <c r="R50" i="1"/>
  <c r="Q50" i="1"/>
  <c r="L50" i="1"/>
  <c r="N50" i="1" s="1"/>
  <c r="T49" i="1"/>
  <c r="Q49" i="1"/>
  <c r="N49" i="1"/>
  <c r="S49" i="1" s="1"/>
  <c r="L49" i="1"/>
  <c r="R49" i="1" s="1"/>
  <c r="S48" i="1"/>
  <c r="R48" i="1"/>
  <c r="Q48" i="1"/>
  <c r="L48" i="1"/>
  <c r="N48" i="1" s="1"/>
  <c r="T47" i="1"/>
  <c r="Q47" i="1"/>
  <c r="N47" i="1"/>
  <c r="S47" i="1" s="1"/>
  <c r="L47" i="1"/>
  <c r="R47" i="1" s="1"/>
  <c r="S46" i="1"/>
  <c r="R46" i="1"/>
  <c r="Q46" i="1"/>
  <c r="L46" i="1"/>
  <c r="N46" i="1" s="1"/>
  <c r="Q45" i="1"/>
  <c r="N45" i="1"/>
  <c r="L45" i="1"/>
  <c r="R45" i="1" s="1"/>
  <c r="R44" i="1" s="1"/>
  <c r="Q43" i="1"/>
  <c r="N43" i="1"/>
  <c r="S43" i="1" s="1"/>
  <c r="T43" i="1" s="1"/>
  <c r="L43" i="1"/>
  <c r="R43" i="1" s="1"/>
  <c r="R42" i="1"/>
  <c r="Q42" i="1"/>
  <c r="N42" i="1"/>
  <c r="S42" i="1" s="1"/>
  <c r="T42" i="1" s="1"/>
  <c r="L42" i="1"/>
  <c r="Q41" i="1"/>
  <c r="L41" i="1"/>
  <c r="R41" i="1" s="1"/>
  <c r="R40" i="1"/>
  <c r="Q39" i="1"/>
  <c r="L39" i="1"/>
  <c r="Q38" i="1"/>
  <c r="N38" i="1"/>
  <c r="S38" i="1" s="1"/>
  <c r="L38" i="1"/>
  <c r="R38" i="1" s="1"/>
  <c r="Q37" i="1"/>
  <c r="L37" i="1"/>
  <c r="Q36" i="1"/>
  <c r="N36" i="1"/>
  <c r="S36" i="1" s="1"/>
  <c r="T36" i="1" s="1"/>
  <c r="L36" i="1"/>
  <c r="R36" i="1" s="1"/>
  <c r="Q35" i="1"/>
  <c r="L35" i="1"/>
  <c r="Q34" i="1"/>
  <c r="N34" i="1"/>
  <c r="S34" i="1" s="1"/>
  <c r="L34" i="1"/>
  <c r="R34" i="1" s="1"/>
  <c r="Q33" i="1"/>
  <c r="L33" i="1"/>
  <c r="Q32" i="1"/>
  <c r="N32" i="1"/>
  <c r="S32" i="1" s="1"/>
  <c r="L32" i="1"/>
  <c r="R32" i="1" s="1"/>
  <c r="S31" i="1"/>
  <c r="R31" i="1"/>
  <c r="Q31" i="1"/>
  <c r="L31" i="1"/>
  <c r="N31" i="1" s="1"/>
  <c r="Q30" i="1"/>
  <c r="L30" i="1"/>
  <c r="R30" i="1" s="1"/>
  <c r="Q28" i="1"/>
  <c r="L28" i="1"/>
  <c r="N28" i="1" s="1"/>
  <c r="S28" i="1" s="1"/>
  <c r="Q27" i="1"/>
  <c r="L27" i="1"/>
  <c r="R27" i="1" s="1"/>
  <c r="R26" i="1"/>
  <c r="Q26" i="1"/>
  <c r="L26" i="1"/>
  <c r="N26" i="1" s="1"/>
  <c r="S26" i="1" s="1"/>
  <c r="R24" i="1"/>
  <c r="Q24" i="1"/>
  <c r="N24" i="1"/>
  <c r="L24" i="1"/>
  <c r="R23" i="1"/>
  <c r="Q22" i="1"/>
  <c r="L22" i="1"/>
  <c r="R22" i="1" s="1"/>
  <c r="R17" i="1" s="1"/>
  <c r="R21" i="1"/>
  <c r="Q21" i="1"/>
  <c r="L21" i="1"/>
  <c r="N21" i="1" s="1"/>
  <c r="S21" i="1" s="1"/>
  <c r="Q20" i="1"/>
  <c r="L20" i="1"/>
  <c r="R20" i="1" s="1"/>
  <c r="R19" i="1"/>
  <c r="Q19" i="1"/>
  <c r="L19" i="1"/>
  <c r="N19" i="1" s="1"/>
  <c r="S19" i="1" s="1"/>
  <c r="Q18" i="1"/>
  <c r="L18" i="1"/>
  <c r="R18" i="1" s="1"/>
  <c r="T54" i="1" l="1"/>
  <c r="R83" i="1"/>
  <c r="T93" i="1"/>
  <c r="T97" i="1"/>
  <c r="T114" i="1"/>
  <c r="T130" i="1"/>
  <c r="T32" i="1"/>
  <c r="T95" i="1"/>
  <c r="T26" i="1"/>
  <c r="R60" i="1"/>
  <c r="T86" i="1"/>
  <c r="T111" i="1"/>
  <c r="T144" i="1"/>
  <c r="S53" i="1"/>
  <c r="N52" i="1"/>
  <c r="R57" i="1"/>
  <c r="N66" i="1"/>
  <c r="S67" i="1"/>
  <c r="T38" i="1"/>
  <c r="S57" i="1"/>
  <c r="T58" i="1"/>
  <c r="S138" i="1"/>
  <c r="N137" i="1"/>
  <c r="S24" i="1"/>
  <c r="N23" i="1"/>
  <c r="N25" i="1"/>
  <c r="R28" i="1"/>
  <c r="T28" i="1" s="1"/>
  <c r="N37" i="1"/>
  <c r="S37" i="1" s="1"/>
  <c r="R37" i="1"/>
  <c r="T46" i="1"/>
  <c r="T48" i="1"/>
  <c r="T50" i="1"/>
  <c r="S126" i="1"/>
  <c r="T127" i="1"/>
  <c r="R156" i="1"/>
  <c r="N156" i="1"/>
  <c r="S156" i="1" s="1"/>
  <c r="N33" i="1"/>
  <c r="S33" i="1" s="1"/>
  <c r="R33" i="1"/>
  <c r="N74" i="1"/>
  <c r="S74" i="1" s="1"/>
  <c r="R74" i="1"/>
  <c r="R71" i="1" s="1"/>
  <c r="N27" i="1"/>
  <c r="S27" i="1" s="1"/>
  <c r="T27" i="1" s="1"/>
  <c r="N35" i="1"/>
  <c r="S35" i="1" s="1"/>
  <c r="R35" i="1"/>
  <c r="N18" i="1"/>
  <c r="T19" i="1"/>
  <c r="N20" i="1"/>
  <c r="S20" i="1" s="1"/>
  <c r="T20" i="1" s="1"/>
  <c r="T21" i="1"/>
  <c r="N22" i="1"/>
  <c r="S22" i="1" s="1"/>
  <c r="T22" i="1" s="1"/>
  <c r="T34" i="1"/>
  <c r="N39" i="1"/>
  <c r="S39" i="1" s="1"/>
  <c r="R39" i="1"/>
  <c r="S64" i="1"/>
  <c r="N63" i="1"/>
  <c r="R98" i="1"/>
  <c r="N98" i="1"/>
  <c r="S98" i="1" s="1"/>
  <c r="T98" i="1" s="1"/>
  <c r="T109" i="1"/>
  <c r="T31" i="1"/>
  <c r="T72" i="1"/>
  <c r="R80" i="1"/>
  <c r="T84" i="1"/>
  <c r="S83" i="1"/>
  <c r="R108" i="1"/>
  <c r="N108" i="1"/>
  <c r="S108" i="1" s="1"/>
  <c r="S113" i="1"/>
  <c r="N112" i="1"/>
  <c r="S81" i="1"/>
  <c r="N80" i="1"/>
  <c r="T61" i="1"/>
  <c r="N62" i="1"/>
  <c r="S62" i="1" s="1"/>
  <c r="T105" i="1"/>
  <c r="S131" i="1"/>
  <c r="T132" i="1"/>
  <c r="T133" i="1"/>
  <c r="S143" i="1"/>
  <c r="N142" i="1"/>
  <c r="R162" i="1"/>
  <c r="N162" i="1"/>
  <c r="S162" i="1" s="1"/>
  <c r="T162" i="1" s="1"/>
  <c r="R164" i="1"/>
  <c r="N164" i="1"/>
  <c r="S164" i="1" s="1"/>
  <c r="N30" i="1"/>
  <c r="N41" i="1"/>
  <c r="S45" i="1"/>
  <c r="N44" i="1"/>
  <c r="R52" i="1"/>
  <c r="N60" i="1"/>
  <c r="R65" i="1"/>
  <c r="R63" i="1" s="1"/>
  <c r="S69" i="1"/>
  <c r="N68" i="1"/>
  <c r="N76" i="1"/>
  <c r="T77" i="1"/>
  <c r="S103" i="1"/>
  <c r="N102" i="1"/>
  <c r="R129" i="1"/>
  <c r="R128" i="1" s="1"/>
  <c r="N129" i="1"/>
  <c r="T140" i="1"/>
  <c r="T88" i="1"/>
  <c r="T90" i="1"/>
  <c r="T92" i="1"/>
  <c r="T94" i="1"/>
  <c r="R96" i="1"/>
  <c r="N96" i="1"/>
  <c r="S96" i="1" s="1"/>
  <c r="R112" i="1"/>
  <c r="T117" i="1"/>
  <c r="T119" i="1"/>
  <c r="T121" i="1"/>
  <c r="T123" i="1"/>
  <c r="R126" i="1"/>
  <c r="R158" i="1"/>
  <c r="N158" i="1"/>
  <c r="S158" i="1" s="1"/>
  <c r="T158" i="1" s="1"/>
  <c r="R166" i="1"/>
  <c r="N166" i="1"/>
  <c r="S166" i="1" s="1"/>
  <c r="T167" i="1"/>
  <c r="R106" i="1"/>
  <c r="R104" i="1" s="1"/>
  <c r="N106" i="1"/>
  <c r="S106" i="1" s="1"/>
  <c r="S104" i="1" s="1"/>
  <c r="T107" i="1"/>
  <c r="R110" i="1"/>
  <c r="N110" i="1"/>
  <c r="S110" i="1" s="1"/>
  <c r="T110" i="1" s="1"/>
  <c r="T115" i="1"/>
  <c r="R131" i="1"/>
  <c r="R141" i="1"/>
  <c r="R135" i="1" s="1"/>
  <c r="N141" i="1"/>
  <c r="S141" i="1" s="1"/>
  <c r="S147" i="1"/>
  <c r="N146" i="1"/>
  <c r="R160" i="1"/>
  <c r="N160" i="1"/>
  <c r="S160" i="1" s="1"/>
  <c r="T160" i="1" s="1"/>
  <c r="T163" i="1"/>
  <c r="N104" i="1"/>
  <c r="N139" i="1"/>
  <c r="R157" i="1"/>
  <c r="T157" i="1" s="1"/>
  <c r="R159" i="1"/>
  <c r="T159" i="1" s="1"/>
  <c r="R161" i="1"/>
  <c r="T161" i="1" s="1"/>
  <c r="R163" i="1"/>
  <c r="R165" i="1"/>
  <c r="T165" i="1" s="1"/>
  <c r="R16" i="1" l="1"/>
  <c r="R136" i="1"/>
  <c r="T139" i="1"/>
  <c r="Q139" i="1" s="1"/>
  <c r="R134" i="1"/>
  <c r="T39" i="1"/>
  <c r="T141" i="1"/>
  <c r="R125" i="1"/>
  <c r="R87" i="1"/>
  <c r="T131" i="1"/>
  <c r="Q131" i="1" s="1"/>
  <c r="T83" i="1"/>
  <c r="Q83" i="1" s="1"/>
  <c r="R25" i="1"/>
  <c r="S102" i="1"/>
  <c r="T103" i="1"/>
  <c r="S101" i="1"/>
  <c r="N75" i="1"/>
  <c r="S76" i="1"/>
  <c r="T45" i="1"/>
  <c r="T44" i="1" s="1"/>
  <c r="Q44" i="1" s="1"/>
  <c r="S44" i="1"/>
  <c r="T62" i="1"/>
  <c r="T60" i="1" s="1"/>
  <c r="Q60" i="1" s="1"/>
  <c r="S60" i="1"/>
  <c r="S80" i="1"/>
  <c r="T81" i="1"/>
  <c r="S79" i="1"/>
  <c r="N17" i="1"/>
  <c r="S18" i="1"/>
  <c r="S155" i="1"/>
  <c r="T156" i="1"/>
  <c r="S55" i="1"/>
  <c r="S146" i="1"/>
  <c r="T147" i="1"/>
  <c r="S145" i="1"/>
  <c r="R101" i="1"/>
  <c r="S87" i="1"/>
  <c r="N128" i="1"/>
  <c r="S129" i="1"/>
  <c r="R100" i="1"/>
  <c r="R70" i="1"/>
  <c r="N40" i="1"/>
  <c r="S41" i="1"/>
  <c r="S142" i="1"/>
  <c r="T143" i="1"/>
  <c r="T142" i="1" s="1"/>
  <c r="Q142" i="1" s="1"/>
  <c r="T71" i="1"/>
  <c r="Q71" i="1" s="1"/>
  <c r="S63" i="1"/>
  <c r="T64" i="1"/>
  <c r="T74" i="1"/>
  <c r="R155" i="1"/>
  <c r="T24" i="1"/>
  <c r="T23" i="1" s="1"/>
  <c r="Q23" i="1" s="1"/>
  <c r="S23" i="1"/>
  <c r="R56" i="1"/>
  <c r="R79" i="1"/>
  <c r="N29" i="1"/>
  <c r="S30" i="1"/>
  <c r="R139" i="1"/>
  <c r="S112" i="1"/>
  <c r="T113" i="1"/>
  <c r="T112" i="1" s="1"/>
  <c r="Q112" i="1" s="1"/>
  <c r="S71" i="1"/>
  <c r="R78" i="1"/>
  <c r="T25" i="1"/>
  <c r="Q25" i="1" s="1"/>
  <c r="R29" i="1"/>
  <c r="R14" i="1"/>
  <c r="S56" i="1"/>
  <c r="R55" i="1"/>
  <c r="R15" i="1"/>
  <c r="T35" i="1"/>
  <c r="T37" i="1"/>
  <c r="S134" i="1"/>
  <c r="S137" i="1"/>
  <c r="S135" i="1"/>
  <c r="T138" i="1"/>
  <c r="S136" i="1"/>
  <c r="T53" i="1"/>
  <c r="T52" i="1" s="1"/>
  <c r="Q52" i="1" s="1"/>
  <c r="S52" i="1"/>
  <c r="T106" i="1"/>
  <c r="T166" i="1"/>
  <c r="T96" i="1"/>
  <c r="T87" i="1" s="1"/>
  <c r="Q87" i="1" s="1"/>
  <c r="S139" i="1"/>
  <c r="T69" i="1"/>
  <c r="T68" i="1" s="1"/>
  <c r="Q68" i="1" s="1"/>
  <c r="S68" i="1"/>
  <c r="T164" i="1"/>
  <c r="T108" i="1"/>
  <c r="S25" i="1"/>
  <c r="T65" i="1"/>
  <c r="T56" i="1" s="1"/>
  <c r="T33" i="1"/>
  <c r="T126" i="1"/>
  <c r="Q126" i="1" s="1"/>
  <c r="R13" i="1"/>
  <c r="T153" i="1" s="1"/>
  <c r="T57" i="1"/>
  <c r="Q57" i="1" s="1"/>
  <c r="S66" i="1"/>
  <c r="T67" i="1"/>
  <c r="T66" i="1" s="1"/>
  <c r="Q66" i="1" s="1"/>
  <c r="T104" i="1" l="1"/>
  <c r="Q104" i="1" s="1"/>
  <c r="S40" i="1"/>
  <c r="T41" i="1"/>
  <c r="T40" i="1" s="1"/>
  <c r="Q40" i="1" s="1"/>
  <c r="S128" i="1"/>
  <c r="T129" i="1"/>
  <c r="S125" i="1"/>
  <c r="T155" i="1"/>
  <c r="S75" i="1"/>
  <c r="T76" i="1"/>
  <c r="S70" i="1"/>
  <c r="S100" i="1"/>
  <c r="T30" i="1"/>
  <c r="T29" i="1" s="1"/>
  <c r="Q29" i="1" s="1"/>
  <c r="S29" i="1"/>
  <c r="T63" i="1"/>
  <c r="Q63" i="1" s="1"/>
  <c r="T146" i="1"/>
  <c r="Q146" i="1" s="1"/>
  <c r="T145" i="1"/>
  <c r="T80" i="1"/>
  <c r="Q80" i="1" s="1"/>
  <c r="T79" i="1"/>
  <c r="T102" i="1"/>
  <c r="Q102" i="1" s="1"/>
  <c r="T100" i="1"/>
  <c r="T101" i="1"/>
  <c r="T134" i="1"/>
  <c r="T137" i="1"/>
  <c r="Q137" i="1" s="1"/>
  <c r="T135" i="1"/>
  <c r="T136" i="1"/>
  <c r="S14" i="1"/>
  <c r="S17" i="1"/>
  <c r="S15" i="1"/>
  <c r="S16" i="1"/>
  <c r="S13" i="1"/>
  <c r="T152" i="1" s="1"/>
  <c r="T18" i="1"/>
  <c r="S78" i="1"/>
  <c r="T75" i="1" l="1"/>
  <c r="Q75" i="1" s="1"/>
  <c r="T55" i="1"/>
  <c r="T70" i="1"/>
  <c r="T128" i="1"/>
  <c r="Q128" i="1" s="1"/>
  <c r="T125" i="1"/>
  <c r="T17" i="1"/>
  <c r="Q17" i="1" s="1"/>
  <c r="T15" i="1"/>
  <c r="T16" i="1"/>
  <c r="T13" i="1"/>
  <c r="T150" i="1" s="1"/>
  <c r="T154" i="1" s="1"/>
  <c r="T14" i="1"/>
  <c r="T78" i="1"/>
</calcChain>
</file>

<file path=xl/sharedStrings.xml><?xml version="1.0" encoding="utf-8"?>
<sst xmlns="http://schemas.openxmlformats.org/spreadsheetml/2006/main" count="354" uniqueCount="181">
  <si>
    <t>Приложение</t>
  </si>
  <si>
    <t>К договору</t>
  </si>
  <si>
    <t>Расшифровка стоимости работ</t>
  </si>
  <si>
    <t>ТХ</t>
  </si>
  <si>
    <t>Внутриплощадочные инженерные сети (подводящие) В1,К1, футляры СС ТХ20-22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</si>
  <si>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</si>
  <si>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</si>
  <si>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</si>
  <si>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</si>
  <si>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</si>
  <si>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</si>
  <si>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</si>
  <si>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</si>
  <si>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</si>
  <si>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</si>
  <si>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</si>
  <si>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</si>
  <si>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</si>
  <si>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</si>
  <si>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</si>
  <si>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</si>
  <si>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ТХ20</t>
  </si>
  <si>
    <t xml:space="preserve"> ТХ21</t>
  </si>
  <si>
    <t xml:space="preserve"> ТХ22</t>
  </si>
  <si>
    <t xml:space="preserve"> общее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</si>
  <si>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</si>
  <si>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</si>
  <si>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</si>
  <si>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</si>
  <si>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</si>
  <si>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</si>
  <si>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</si>
  <si>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</si>
  <si>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</si>
  <si>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</si>
  <si>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</si>
  <si>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</si>
  <si>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</si>
  <si>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</si>
  <si>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</si>
  <si>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</si>
  <si>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</si>
  <si>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</si>
  <si>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</si>
  <si>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</si>
  <si>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</si>
  <si>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</si>
  <si>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</si>
  <si>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</si>
  <si>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</si>
  <si>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Строительно-монтажные работы</t>
  </si>
  <si>
    <t>Внутриплощадочные инженерные сети (подводящие)</t>
  </si>
  <si>
    <t>Внутриплощадочные сети водоснабжения</t>
  </si>
  <si>
    <t>Монтаж смотровых сборных железобетонных колодцев внутриплощадочных сетей хозяйственно-питьевого водоснабжения (В1)</t>
  </si>
  <si>
    <t>Устройство врезки в существующий водопровод</t>
  </si>
  <si>
    <t>шт</t>
  </si>
  <si>
    <t>ВК-44 сущ</t>
  </si>
  <si>
    <t>Втулка под фланец ПЭ100 SDR13,6 Ø110</t>
  </si>
  <si>
    <t>Фланец стальной плоский приварной Ø110</t>
  </si>
  <si>
    <t>Втулка под фланец ПЭ100 SDR17 Ø32</t>
  </si>
  <si>
    <t>Фланец стальной плоский приварной Ø25</t>
  </si>
  <si>
    <t>Пробивка отверстий в стенах колодцев (алмазное бурение)</t>
  </si>
  <si>
    <t>Гидроизоляция отверстий прохода трубопровода через стенку колодца</t>
  </si>
  <si>
    <t>в ФОТ учесть все необходимые сопутствующие и расходные материалы, в т.ч. раствор на зачеканку</t>
  </si>
  <si>
    <t>Труба стальная электросварная Ø76х3,5</t>
  </si>
  <si>
    <t>м.п.</t>
  </si>
  <si>
    <t>Пенетрон</t>
  </si>
  <si>
    <t>гильза 250 мм</t>
  </si>
  <si>
    <t>Труба стальная электросварная Ø219х6,0</t>
  </si>
  <si>
    <t>Люк чугунный тип Т (С250)-1-60</t>
  </si>
  <si>
    <t>Плита перекрытия смотровых колодцев 2ПП 22-16-2</t>
  </si>
  <si>
    <t>Плита дорожная ПД-6 с отверстием для люка</t>
  </si>
  <si>
    <t>Кольцо опорное КО 20.7</t>
  </si>
  <si>
    <t>Кольца стеновые фальцевого типа КСФ 20.9 (2260х2130х920)</t>
  </si>
  <si>
    <t>Кольца стеновые фальцевого типа КСФ 20.6 (2200х2200х590)</t>
  </si>
  <si>
    <t>Раствор М100</t>
  </si>
  <si>
    <t>м3</t>
  </si>
  <si>
    <t>для монтажа</t>
  </si>
  <si>
    <t>Плита днища ПН-20.10</t>
  </si>
  <si>
    <t>Стремянка С1-05</t>
  </si>
  <si>
    <t>Обмазочная гидроизоляция за 2 раза круглых сборных железобетонных колодцев внутриплощадочных сетей хозяйственно-питьевого водоснабжения (В1)</t>
  </si>
  <si>
    <t>м2</t>
  </si>
  <si>
    <t>включая изоляцию стыков бентонитовым профилем ПНБ 25х19, лентой ПВХ-Л</t>
  </si>
  <si>
    <t>Мастика гидроизоляционная ISOBOX</t>
  </si>
  <si>
    <t>кг</t>
  </si>
  <si>
    <t>Праймер битумный ISOBOX</t>
  </si>
  <si>
    <t>Устройство подключенний ввода</t>
  </si>
  <si>
    <t>см. уз.1 и 2 в преокте. Подклбчение в колодцах по тех заданию.</t>
  </si>
  <si>
    <t>Тройник электросварной переходной ПЭ100 SDR11 110х32 мм</t>
  </si>
  <si>
    <t>Муфта электросварная ПЭ100 SDR11 Ø32</t>
  </si>
  <si>
    <t>Втулка под фланец ПЭ100 SDR11 Ø32</t>
  </si>
  <si>
    <t>Фланец стальной плоский приварной Ø32 Тип 1</t>
  </si>
  <si>
    <t>Кран шаровый стальной полнопроходной фланцевый чугунный Ру=1,6МПа Ø25</t>
  </si>
  <si>
    <t>Заглушка электросварная ПЭ100 SDR11 Ø110</t>
  </si>
  <si>
    <t>Устройство щебеночного основания под смотровой сборный железобетонный колодец внутриплощадочных сетей хозяйственно-питьевого водоснабжения (В1)</t>
  </si>
  <si>
    <t>Щебень гранитный фр. 20-40 мм</t>
  </si>
  <si>
    <t>тн</t>
  </si>
  <si>
    <t>толщ.150мм</t>
  </si>
  <si>
    <t>Вводы в здание водоснабжения</t>
  </si>
  <si>
    <t>Земляные работы по устройству вводов в здание водоснабжения</t>
  </si>
  <si>
    <t>Устройство подготовки под трубопровод из отсева</t>
  </si>
  <si>
    <t>Отсев фр.0-5 мм</t>
  </si>
  <si>
    <t>толщ.100 мм</t>
  </si>
  <si>
    <t>Устройство обратной засыпки местным грунтом с послойным уплотнением</t>
  </si>
  <si>
    <t>Объем ориентировочный, требуется подтверждение съемкой</t>
  </si>
  <si>
    <t>Местный грунт</t>
  </si>
  <si>
    <t>Устройство защитного слоя трубопровода</t>
  </si>
  <si>
    <t>Разработка траншеи с перевозкой грунта в отвал</t>
  </si>
  <si>
    <t>Разработка траншеи вручную</t>
  </si>
  <si>
    <t>доработка под подготовку</t>
  </si>
  <si>
    <t>Хозяйственно-питьевой водопровод В1</t>
  </si>
  <si>
    <t>Укладка трубы</t>
  </si>
  <si>
    <t>в объеме учтен объем на подъем и участок под ПП</t>
  </si>
  <si>
    <t>Труба полиэтиленовая ПЭ 100 SDR 17 Ø32х2,0</t>
  </si>
  <si>
    <t>+1 метр запас вывода с отм. ПП в секцию</t>
  </si>
  <si>
    <t>Труба полиэтиленовая ПЭ 100 SDR 11 Ø110х6,6</t>
  </si>
  <si>
    <t>Укладка футляра трубы</t>
  </si>
  <si>
    <t>Труба полиэтиленовая ПЭ 100 SDR 17 Ø63х3,8</t>
  </si>
  <si>
    <t>Внутриплощадочные сети канализации</t>
  </si>
  <si>
    <t>Монтаж смотровых сборных железобетонных колодцев внутриплощадочных сетей хозяйственно-бытовой канализации (К1)</t>
  </si>
  <si>
    <t>Устройство щебеночного основания под смотровой сборный железобетонный колодец внутриплощадочных сетей хозяйственно-бытовой канализации (К1)</t>
  </si>
  <si>
    <t>толщ. 150 мм</t>
  </si>
  <si>
    <t>Обмазочная гидроизоляция за 2 раза круглых сборных железобетонных колодцев внутриплощадочных сетей хозяйственно-бытовой канализации (К1)</t>
  </si>
  <si>
    <t>включая изоляцию стыков бентонитовым профилем ПНБ 25х19, лентой ПВХ-Л.  НАРУЖНАЯ</t>
  </si>
  <si>
    <t>в 2 слоя</t>
  </si>
  <si>
    <t>Бетон В15 F150 W6</t>
  </si>
  <si>
    <t>на лоток</t>
  </si>
  <si>
    <t>Кольца стеновые фальцевого типа КСФ 10.6 (1200х1100х615)</t>
  </si>
  <si>
    <t>Кольца стеновые фальцевого типа КСФ 10.3 (1160х100х300)</t>
  </si>
  <si>
    <t>Кольцо опорное КО-6</t>
  </si>
  <si>
    <t>Кольца стеновые фальцевого типа КСФ 10.9 (1200х1100х915)</t>
  </si>
  <si>
    <t>Кольца стеновые фальцевого типа КСФ 10.9п (1200х1100х915)</t>
  </si>
  <si>
    <t>на монтаж</t>
  </si>
  <si>
    <t>Плита днища ПН-10</t>
  </si>
  <si>
    <t>Плита перекрытия смотровых колодцев ПП 10</t>
  </si>
  <si>
    <t>Выпуски канализации</t>
  </si>
  <si>
    <t>Бытовая канализация К1</t>
  </si>
  <si>
    <t>Пробивка отверстий для прохода трубопровода К1</t>
  </si>
  <si>
    <t>Герметизация мест прохода труб через стенки колодцев</t>
  </si>
  <si>
    <t>Муфта для прохода через стенки колодца для гофрированных труб DN/OD 200</t>
  </si>
  <si>
    <t>Polycorr</t>
  </si>
  <si>
    <t>Уплотнительное кольцо DN/OD 200</t>
  </si>
  <si>
    <t>Муфта для прохода через стенки колодца для гофрированных труб DN/OD 160</t>
  </si>
  <si>
    <t>Уплотнительное кольцо OD 160</t>
  </si>
  <si>
    <t>Муфта для прохода через стенки колодца для гофрированных труб DN/OD 110</t>
  </si>
  <si>
    <t>Уплотнительное кольцо DN/OD 0110</t>
  </si>
  <si>
    <t>Укладка труб</t>
  </si>
  <si>
    <t>Труба гофрированная ПНД SN8 DN/OD 160</t>
  </si>
  <si>
    <t>учтен подъем</t>
  </si>
  <si>
    <t>Труба гофрированная ПП SN16 OD 110 ID 94</t>
  </si>
  <si>
    <t>Труба канализационная Оранж Ø110</t>
  </si>
  <si>
    <t>Отвод сварной ПП 60-90 Ø160</t>
  </si>
  <si>
    <t>Отвод сварной ПП 60-90 Ø110</t>
  </si>
  <si>
    <t>Отвод ПП 45° Ø110</t>
  </si>
  <si>
    <t>Заглушка полипропиленовая ПП Ø110</t>
  </si>
  <si>
    <t>Тройник ПП 45° Ø110х110х160</t>
  </si>
  <si>
    <t>Тройник ПП 45° Ø110х110х110</t>
  </si>
  <si>
    <t>Сварной переход на трубу ПВХ Ø110-110</t>
  </si>
  <si>
    <t>Сварной переход на трубу ПВХ Ø110-160</t>
  </si>
  <si>
    <t>Земляные работы по устройству выпусков канализации</t>
  </si>
  <si>
    <t>Внутриплощадочные сети электроснабжения</t>
  </si>
  <si>
    <t>Наружное электроснабжение</t>
  </si>
  <si>
    <t>Земляные работы для прокладки наружных сетей электроснабжения</t>
  </si>
  <si>
    <t>Обратная засыпка траншей скальным грунтом с перемещением до 5 метров бульдозерами, уплотнение, послойное трамбование</t>
  </si>
  <si>
    <t>Скальный грунт фр. 0-200 мм</t>
  </si>
  <si>
    <t>Устройство защитного слоя из отсева с послойным уплотнением</t>
  </si>
  <si>
    <t>Прокладка силовых кабельных линий 0,4 кВ</t>
  </si>
  <si>
    <t>Укладка футляров</t>
  </si>
  <si>
    <t>Длина футляра на один ввод 2,5 м</t>
  </si>
  <si>
    <t>ввод слаботочки</t>
  </si>
  <si>
    <t>Труба полиэтиленовая ПЭ 100 SDR 17 Ø62х8,6</t>
  </si>
  <si>
    <t>ввод электрики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</si>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</sst>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4" fontId="6" fillId="6" borderId="5" xfId="0" applyNumberFormat="1" applyFont="1" applyFill="1" applyBorder="1" applyAlignment="1">
      <alignment horizontal="right"/>
    </xf>
    <xf numFmtId="0" fontId="6" fillId="6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V172"/>
  <sheetViews>
    <sheetView tabSelected="1" topLeftCell="A4" workbookViewId="0">
      <selection activeCell="N23" sqref="N23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1" width="12.5" style="1" customWidth="1"/>
    <col min="12" max="12" width="10.83203125" style="1" customWidth="1"/>
    <col min="13" max="13" width="8" style="1" customWidth="1"/>
    <col min="14" max="14" width="12.1640625" style="1" customWidth="1"/>
    <col min="15" max="15" width="9.6640625" style="1" customWidth="1"/>
    <col min="16" max="16" width="11.33203125" style="1" customWidth="1"/>
    <col min="17" max="17" width="12.83203125" style="1" customWidth="1"/>
    <col min="18" max="19" width="14.1640625" style="1" customWidth="1"/>
    <col min="20" max="20" width="16" style="1" customWidth="1"/>
    <col min="21" max="22" width="36.1640625" style="1" customWidth="1"/>
  </cols>
  <sheetData>
    <row r="1" spans="1:22" s="1" customFormat="1" ht="11.1" hidden="1" customHeight="1" x14ac:dyDescent="0.2"/>
    <row r="2" spans="1:22" s="1" customFormat="1" ht="11.1" hidden="1" customHeight="1" x14ac:dyDescent="0.2"/>
    <row r="3" spans="1:22" s="1" customFormat="1" ht="11.1" hidden="1" customHeight="1" x14ac:dyDescent="0.2"/>
    <row r="4" spans="1:22" s="2" customFormat="1" ht="12.95" customHeight="1" x14ac:dyDescent="0.2">
      <c r="U4" s="2" t="s">
        <v>0</v>
      </c>
    </row>
    <row r="5" spans="1:22" s="2" customFormat="1" ht="12.95" customHeight="1" x14ac:dyDescent="0.2">
      <c r="U5" s="3" t="s">
        <v>1</v>
      </c>
    </row>
    <row r="6" spans="1:22" s="2" customFormat="1" ht="12.95" customHeight="1" x14ac:dyDescent="0.2">
      <c r="A6" s="57" t="s">
        <v>2</v>
      </c>
      <c r="B6" s="57"/>
      <c r="C6" s="57"/>
      <c r="D6" s="57"/>
      <c r="E6" s="57"/>
      <c r="F6" s="57"/>
      <c r="G6" s="57"/>
    </row>
    <row r="7" spans="1:22" s="2" customFormat="1" ht="12.95" customHeight="1" x14ac:dyDescent="0.2">
      <c r="A7" s="58" t="s">
        <v>3</v>
      </c>
      <c r="B7" s="58"/>
      <c r="C7" s="58"/>
      <c r="D7" s="58"/>
      <c r="E7" s="58"/>
      <c r="F7" s="58"/>
      <c r="G7" s="58"/>
    </row>
    <row r="8" spans="1:22" s="2" customFormat="1" ht="12.95" customHeight="1" x14ac:dyDescent="0.2">
      <c r="A8" s="58" t="s">
        <v>4</v>
      </c>
      <c r="B8" s="58"/>
      <c r="C8" s="58"/>
      <c r="D8" s="58"/>
      <c r="E8" s="58"/>
      <c r="F8" s="58"/>
      <c r="G8" s="58"/>
    </row>
    <row r="9" spans="1:22" s="1" customFormat="1" ht="11.1" customHeight="1" x14ac:dyDescent="0.2"/>
    <row r="10" spans="1:22" s="4" customFormat="1" ht="30" customHeight="1" x14ac:dyDescent="0.2">
      <c r="A10" s="59" t="s">
        <v>5</v>
      </c>
      <c r="B10" s="55" t="s">
        <v>6</v>
      </c>
      <c r="C10" s="59" t="s">
        <v>7</v>
      </c>
      <c r="D10" s="61" t="s">
        <v>8</v>
      </c>
      <c r="E10" s="61" t="s">
        <v>9</v>
      </c>
      <c r="F10" s="61" t="s">
        <v>10</v>
      </c>
      <c r="G10" s="59" t="s">
        <v>11</v>
      </c>
      <c r="H10" s="54" t="s">
        <v>12</v>
      </c>
      <c r="I10" s="54"/>
      <c r="J10" s="54"/>
      <c r="K10" s="54"/>
      <c r="L10" s="55" t="s">
        <v>13</v>
      </c>
      <c r="M10" s="55" t="s">
        <v>14</v>
      </c>
      <c r="N10" s="55" t="s">
        <v>15</v>
      </c>
      <c r="O10" s="54" t="s">
        <v>16</v>
      </c>
      <c r="P10" s="54"/>
      <c r="Q10" s="54"/>
      <c r="R10" s="54" t="s">
        <v>17</v>
      </c>
      <c r="S10" s="54"/>
      <c r="T10" s="55" t="s">
        <v>18</v>
      </c>
      <c r="U10" s="55" t="s">
        <v>19</v>
      </c>
      <c r="V10" s="55" t="s">
        <v>20</v>
      </c>
    </row>
    <row r="11" spans="1:22" s="4" customFormat="1" ht="36.950000000000003" customHeight="1" x14ac:dyDescent="0.2">
      <c r="A11" s="60"/>
      <c r="B11" s="56"/>
      <c r="C11" s="60"/>
      <c r="D11" s="62"/>
      <c r="E11" s="62"/>
      <c r="F11" s="62"/>
      <c r="G11" s="60"/>
      <c r="H11" s="5" t="s">
        <v>21</v>
      </c>
      <c r="I11" s="5" t="s">
        <v>22</v>
      </c>
      <c r="J11" s="5" t="s">
        <v>23</v>
      </c>
      <c r="K11" s="5" t="s">
        <v>24</v>
      </c>
      <c r="L11" s="56"/>
      <c r="M11" s="56"/>
      <c r="N11" s="56"/>
      <c r="O11" s="5" t="s">
        <v>25</v>
      </c>
      <c r="P11" s="5" t="s">
        <v>26</v>
      </c>
      <c r="Q11" s="5" t="s">
        <v>27</v>
      </c>
      <c r="R11" s="5" t="s">
        <v>25</v>
      </c>
      <c r="S11" s="5" t="s">
        <v>26</v>
      </c>
      <c r="T11" s="56"/>
      <c r="U11" s="56"/>
      <c r="V11" s="56"/>
    </row>
    <row r="12" spans="1:22" s="1" customFormat="1" ht="11.1" customHeight="1" x14ac:dyDescent="0.2">
      <c r="A12" s="6" t="s">
        <v>28</v>
      </c>
      <c r="B12" s="6" t="s">
        <v>29</v>
      </c>
      <c r="C12" s="6" t="s">
        <v>30</v>
      </c>
      <c r="D12" s="6" t="s">
        <v>31</v>
      </c>
      <c r="E12" s="6" t="s">
        <v>32</v>
      </c>
      <c r="F12" s="6" t="s">
        <v>33</v>
      </c>
      <c r="G12" s="6" t="s">
        <v>34</v>
      </c>
      <c r="H12" s="6" t="s">
        <v>35</v>
      </c>
      <c r="I12" s="6" t="s">
        <v>36</v>
      </c>
      <c r="J12" s="6" t="s">
        <v>37</v>
      </c>
      <c r="K12" s="6" t="s">
        <v>38</v>
      </c>
      <c r="L12" s="6" t="s">
        <v>39</v>
      </c>
      <c r="M12" s="6" t="s">
        <v>40</v>
      </c>
      <c r="N12" s="6" t="s">
        <v>41</v>
      </c>
      <c r="O12" s="6" t="s">
        <v>42</v>
      </c>
      <c r="P12" s="6" t="s">
        <v>43</v>
      </c>
      <c r="Q12" s="6" t="s">
        <v>44</v>
      </c>
      <c r="R12" s="6" t="s">
        <v>45</v>
      </c>
      <c r="S12" s="6" t="s">
        <v>46</v>
      </c>
      <c r="T12" s="6" t="s">
        <v>47</v>
      </c>
      <c r="U12" s="6" t="s">
        <v>48</v>
      </c>
      <c r="V12" s="6" t="s">
        <v>49</v>
      </c>
    </row>
    <row r="13" spans="1:22" s="1" customFormat="1" ht="12" customHeight="1" outlineLevel="1" x14ac:dyDescent="0.2">
      <c r="A13" s="7"/>
      <c r="B13" s="8" t="s">
        <v>50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>
        <f>ROUND($R$18+$R$19+$R$20+$R$21+$R$22+$R$24+$R$26+$R$27+$R$28+$R$30+$R$31+$R$32+$R$33+$R$34+$R$35+$R$36+$R$37+$R$38+$R$39+$R$41+$R$42+$R$43+$R$45+$R$46+$R$47+$R$48+$R$49+$R$50+$R$51+$R$53+$R$54+$R$58+$R$59+$R$61+$R$62+$R$64+$R$65+$R$67+$R$69+$R$72+$R$73+$R$74+$R$76+$R$77+$R$81+$R$82+$R$84+$R$85+$R$86+$R$88+$R$89+$R$90+$R$91+$R$92+$R$93+$R$94+$R$95+$R$96+$R$97+$R$98+$R$99+$R$103+$R$105+$R$106+$R$107+$R$108+$R$109+$R$110+$R$111+$R$113+$R$114+$R$115+$R$116+$R$117+$R$118+$R$119+$R$120+$R$121+$R$122+$R$123+$R$124+$R$127+$R$129+$R$130+$R$132+$R$133+$R$138+$R$140+$R$141+$R$143+$R$144+$R$147+$R$148+$R$149,2)</f>
        <v>0</v>
      </c>
      <c r="S13" s="10">
        <f>ROUND($S$18+$S$19+$S$20+$S$21+$S$22+$S$24+$S$26+$S$27+$S$28+$S$30+$S$31+$S$32+$S$33+$S$34+$S$35+$S$36+$S$37+$S$38+$S$39+$S$41+$S$42+$S$43+$S$45+$S$46+$S$47+$S$48+$S$49+$S$50+$S$51+$S$53+$S$54+$S$58+$S$59+$S$61+$S$62+$S$64+$S$65+$S$67+$S$69+$S$72+$S$73+$S$74+$S$76+$S$77+$S$81+$S$82+$S$84+$S$85+$S$86+$S$88+$S$89+$S$90+$S$91+$S$92+$S$93+$S$94+$S$95+$S$96+$S$97+$S$98+$S$99+$S$103+$S$105+$S$106+$S$107+$S$108+$S$109+$S$110+$S$111+$S$113+$S$114+$S$115+$S$116+$S$117+$S$118+$S$119+$S$120+$S$121+$S$122+$S$123+$S$124+$S$127+$S$129+$S$130+$S$132+$S$133+$S$138+$S$140+$S$141+$S$143+$S$144+$S$147+$S$148+$S$149,2)</f>
        <v>0</v>
      </c>
      <c r="T13" s="10">
        <f>ROUND($T$18+$T$19+$T$20+$T$21+$T$22+$T$24+$T$26+$T$27+$T$28+$T$30+$T$31+$T$32+$T$33+$T$34+$T$35+$T$36+$T$37+$T$38+$T$39+$T$41+$T$42+$T$43+$T$45+$T$46+$T$47+$T$48+$T$49+$T$50+$T$51+$T$53+$T$54+$T$58+$T$59+$T$61+$T$62+$T$64+$T$65+$T$67+$T$69+$T$72+$T$73+$T$74+$T$76+$T$77+$T$81+$T$82+$T$84+$T$85+$T$86+$T$88+$T$89+$T$90+$T$91+$T$92+$T$93+$T$94+$T$95+$T$96+$T$97+$T$98+$T$99+$T$103+$T$105+$T$106+$T$107+$T$108+$T$109+$T$110+$T$111+$T$113+$T$114+$T$115+$T$116+$T$117+$T$118+$T$119+$T$120+$T$121+$T$122+$T$123+$T$124+$T$127+$T$129+$T$130+$T$132+$T$133+$T$138+$T$140+$T$141+$T$143+$T$144+$T$147+$T$148+$T$149,2)</f>
        <v>0</v>
      </c>
      <c r="U13" s="10"/>
      <c r="V13" s="10"/>
    </row>
    <row r="14" spans="1:22" s="1" customFormat="1" ht="12" customHeight="1" outlineLevel="2" x14ac:dyDescent="0.2">
      <c r="A14" s="7"/>
      <c r="B14" s="8" t="s">
        <v>51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>
        <f>ROUND($R$18+$R$19+$R$20+$R$21+$R$22+$R$24+$R$26+$R$27+$R$28+$R$30+$R$31+$R$32+$R$33+$R$34+$R$35+$R$36+$R$37+$R$38+$R$39+$R$41+$R$42+$R$43+$R$45+$R$46+$R$47+$R$48+$R$49+$R$50+$R$51+$R$53+$R$54+$R$58+$R$59+$R$61+$R$62+$R$64+$R$65+$R$67+$R$69+$R$72+$R$73+$R$74+$R$76+$R$77+$R$81+$R$82+$R$84+$R$85+$R$86+$R$88+$R$89+$R$90+$R$91+$R$92+$R$93+$R$94+$R$95+$R$96+$R$97+$R$98+$R$99+$R$103+$R$105+$R$106+$R$107+$R$108+$R$109+$R$110+$R$111+$R$113+$R$114+$R$115+$R$116+$R$117+$R$118+$R$119+$R$120+$R$121+$R$122+$R$123+$R$124+$R$127+$R$129+$R$130+$R$132+$R$133+$R$138+$R$140+$R$141+$R$143+$R$144+$R$147+$R$148+$R$149,2)</f>
        <v>0</v>
      </c>
      <c r="S14" s="10">
        <f>ROUND($S$18+$S$19+$S$20+$S$21+$S$22+$S$24+$S$26+$S$27+$S$28+$S$30+$S$31+$S$32+$S$33+$S$34+$S$35+$S$36+$S$37+$S$38+$S$39+$S$41+$S$42+$S$43+$S$45+$S$46+$S$47+$S$48+$S$49+$S$50+$S$51+$S$53+$S$54+$S$58+$S$59+$S$61+$S$62+$S$64+$S$65+$S$67+$S$69+$S$72+$S$73+$S$74+$S$76+$S$77+$S$81+$S$82+$S$84+$S$85+$S$86+$S$88+$S$89+$S$90+$S$91+$S$92+$S$93+$S$94+$S$95+$S$96+$S$97+$S$98+$S$99+$S$103+$S$105+$S$106+$S$107+$S$108+$S$109+$S$110+$S$111+$S$113+$S$114+$S$115+$S$116+$S$117+$S$118+$S$119+$S$120+$S$121+$S$122+$S$123+$S$124+$S$127+$S$129+$S$130+$S$132+$S$133+$S$138+$S$140+$S$141+$S$143+$S$144+$S$147+$S$148+$S$149,2)</f>
        <v>0</v>
      </c>
      <c r="T14" s="10">
        <f>ROUND($T$18+$T$19+$T$20+$T$21+$T$22+$T$24+$T$26+$T$27+$T$28+$T$30+$T$31+$T$32+$T$33+$T$34+$T$35+$T$36+$T$37+$T$38+$T$39+$T$41+$T$42+$T$43+$T$45+$T$46+$T$47+$T$48+$T$49+$T$50+$T$51+$T$53+$T$54+$T$58+$T$59+$T$61+$T$62+$T$64+$T$65+$T$67+$T$69+$T$72+$T$73+$T$74+$T$76+$T$77+$T$81+$T$82+$T$84+$T$85+$T$86+$T$88+$T$89+$T$90+$T$91+$T$92+$T$93+$T$94+$T$95+$T$96+$T$97+$T$98+$T$99+$T$103+$T$105+$T$106+$T$107+$T$108+$T$109+$T$110+$T$111+$T$113+$T$114+$T$115+$T$116+$T$117+$T$118+$T$119+$T$120+$T$121+$T$122+$T$123+$T$124+$T$127+$T$129+$T$130+$T$132+$T$133+$T$138+$T$140+$T$141+$T$143+$T$144+$T$147+$T$148+$T$149,2)</f>
        <v>0</v>
      </c>
      <c r="U14" s="10"/>
      <c r="V14" s="10"/>
    </row>
    <row r="15" spans="1:22" s="1" customFormat="1" ht="12" customHeight="1" outlineLevel="3" x14ac:dyDescent="0.2">
      <c r="A15" s="7"/>
      <c r="B15" s="8" t="s">
        <v>52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>
        <f>ROUND($R$18+$R$19+$R$20+$R$21+$R$22+$R$24+$R$26+$R$27+$R$28+$R$30+$R$31+$R$32+$R$33+$R$34+$R$35+$R$36+$R$37+$R$38+$R$39+$R$41+$R$42+$R$43+$R$45+$R$46+$R$47+$R$48+$R$49+$R$50+$R$51+$R$53+$R$54+$R$58+$R$59+$R$61+$R$62+$R$64+$R$65+$R$67+$R$69+$R$72+$R$73+$R$74+$R$76+$R$77,2)</f>
        <v>0</v>
      </c>
      <c r="S15" s="10">
        <f>ROUND($S$18+$S$19+$S$20+$S$21+$S$22+$S$24+$S$26+$S$27+$S$28+$S$30+$S$31+$S$32+$S$33+$S$34+$S$35+$S$36+$S$37+$S$38+$S$39+$S$41+$S$42+$S$43+$S$45+$S$46+$S$47+$S$48+$S$49+$S$50+$S$51+$S$53+$S$54+$S$58+$S$59+$S$61+$S$62+$S$64+$S$65+$S$67+$S$69+$S$72+$S$73+$S$74+$S$76+$S$77,2)</f>
        <v>0</v>
      </c>
      <c r="T15" s="10">
        <f>ROUND($T$18+$T$19+$T$20+$T$21+$T$22+$T$24+$T$26+$T$27+$T$28+$T$30+$T$31+$T$32+$T$33+$T$34+$T$35+$T$36+$T$37+$T$38+$T$39+$T$41+$T$42+$T$43+$T$45+$T$46+$T$47+$T$48+$T$49+$T$50+$T$51+$T$53+$T$54+$T$58+$T$59+$T$61+$T$62+$T$64+$T$65+$T$67+$T$69+$T$72+$T$73+$T$74+$T$76+$T$77,2)</f>
        <v>0</v>
      </c>
      <c r="U15" s="10"/>
      <c r="V15" s="10"/>
    </row>
    <row r="16" spans="1:22" s="1" customFormat="1" ht="12" customHeight="1" outlineLevel="4" x14ac:dyDescent="0.2">
      <c r="A16" s="7"/>
      <c r="B16" s="8" t="s">
        <v>53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>
        <f>ROUND($R$18+$R$19+$R$20+$R$21+$R$22+$R$24+$R$26+$R$27+$R$28+$R$30+$R$31+$R$32+$R$33+$R$34+$R$35+$R$36+$R$37+$R$38+$R$39+$R$41+$R$42+$R$43+$R$45+$R$46+$R$47+$R$48+$R$49+$R$50+$R$51+$R$53+$R$54,2)</f>
        <v>0</v>
      </c>
      <c r="S16" s="10">
        <f>ROUND($S$18+$S$19+$S$20+$S$21+$S$22+$S$24+$S$26+$S$27+$S$28+$S$30+$S$31+$S$32+$S$33+$S$34+$S$35+$S$36+$S$37+$S$38+$S$39+$S$41+$S$42+$S$43+$S$45+$S$46+$S$47+$S$48+$S$49+$S$50+$S$51+$S$53+$S$54,2)</f>
        <v>0</v>
      </c>
      <c r="T16" s="10">
        <f>ROUND($T$18+$T$19+$T$20+$T$21+$T$22+$T$24+$T$26+$T$27+$T$28+$T$30+$T$31+$T$32+$T$33+$T$34+$T$35+$T$36+$T$37+$T$38+$T$39+$T$41+$T$42+$T$43+$T$45+$T$46+$T$47+$T$48+$T$49+$T$50+$T$51+$T$53+$T$54,2)</f>
        <v>0</v>
      </c>
      <c r="U16" s="10"/>
      <c r="V16" s="10"/>
    </row>
    <row r="17" spans="1:22" s="11" customFormat="1" ht="11.1" customHeight="1" outlineLevel="5" x14ac:dyDescent="0.15">
      <c r="A17" s="12">
        <v>1</v>
      </c>
      <c r="B17" s="13" t="s">
        <v>54</v>
      </c>
      <c r="C17" s="14" t="s">
        <v>55</v>
      </c>
      <c r="D17" s="14"/>
      <c r="E17" s="14"/>
      <c r="F17" s="14"/>
      <c r="G17" s="14"/>
      <c r="H17" s="15">
        <v>4</v>
      </c>
      <c r="I17" s="16"/>
      <c r="J17" s="16"/>
      <c r="K17" s="15">
        <v>1</v>
      </c>
      <c r="L17" s="15">
        <v>5</v>
      </c>
      <c r="M17" s="16"/>
      <c r="N17" s="16">
        <f>$N$18</f>
        <v>5</v>
      </c>
      <c r="O17" s="16"/>
      <c r="P17" s="16"/>
      <c r="Q17" s="16">
        <f>ROUND($T$17/$N$17,2)</f>
        <v>0</v>
      </c>
      <c r="R17" s="16">
        <f>ROUND($R$18+$R$19+$R$20+$R$21+$R$22,2)</f>
        <v>0</v>
      </c>
      <c r="S17" s="16">
        <f>ROUND($S$18+$S$19+$S$20+$S$21+$S$22,2)</f>
        <v>0</v>
      </c>
      <c r="T17" s="16">
        <f>ROUND($T$18+$T$19+$T$20+$T$21+$T$22,2)</f>
        <v>0</v>
      </c>
      <c r="U17" s="17" t="s">
        <v>56</v>
      </c>
      <c r="V17" s="17"/>
    </row>
    <row r="18" spans="1:22" s="18" customFormat="1" ht="11.1" customHeight="1" outlineLevel="6" x14ac:dyDescent="0.2">
      <c r="A18" s="19"/>
      <c r="B18" s="20" t="s">
        <v>25</v>
      </c>
      <c r="C18" s="21" t="s">
        <v>55</v>
      </c>
      <c r="D18" s="21"/>
      <c r="E18" s="21"/>
      <c r="F18" s="21"/>
      <c r="G18" s="21"/>
      <c r="H18" s="22">
        <v>4</v>
      </c>
      <c r="I18" s="23"/>
      <c r="J18" s="23"/>
      <c r="K18" s="22">
        <v>1</v>
      </c>
      <c r="L18" s="22">
        <f>$H$18+$I$18+$J$18+$K$18</f>
        <v>5</v>
      </c>
      <c r="M18" s="22">
        <v>1</v>
      </c>
      <c r="N18" s="23">
        <f>ROUND($L$18*$M$18,3)</f>
        <v>5</v>
      </c>
      <c r="O18" s="24"/>
      <c r="P18" s="25"/>
      <c r="Q18" s="52">
        <f>ROUND($P$18+$O$18,2)</f>
        <v>0</v>
      </c>
      <c r="R18" s="23">
        <f>ROUND($L$18*$O$18,2)</f>
        <v>0</v>
      </c>
      <c r="S18" s="23">
        <f>ROUND($N$18*$P$18,2)</f>
        <v>0</v>
      </c>
      <c r="T18" s="23">
        <f>ROUND($S$18+$R$18,2)</f>
        <v>0</v>
      </c>
      <c r="U18" s="23"/>
      <c r="V18" s="23"/>
    </row>
    <row r="19" spans="1:22" s="1" customFormat="1" ht="11.1" customHeight="1" outlineLevel="6" x14ac:dyDescent="0.2">
      <c r="A19" s="26"/>
      <c r="B19" s="27" t="s">
        <v>57</v>
      </c>
      <c r="C19" s="28" t="s">
        <v>55</v>
      </c>
      <c r="D19" s="28"/>
      <c r="E19" s="28"/>
      <c r="F19" s="28"/>
      <c r="G19" s="28"/>
      <c r="H19" s="29"/>
      <c r="I19" s="29"/>
      <c r="J19" s="29"/>
      <c r="K19" s="30">
        <v>1</v>
      </c>
      <c r="L19" s="30">
        <f>$H$19+$I$19+$J$19+$K$19</f>
        <v>1</v>
      </c>
      <c r="M19" s="31">
        <v>1</v>
      </c>
      <c r="N19" s="29">
        <f>ROUND($L$19*$M$19,3)</f>
        <v>1</v>
      </c>
      <c r="O19" s="32"/>
      <c r="P19" s="32"/>
      <c r="Q19" s="29">
        <f>ROUND($P$19+$O$19,2)</f>
        <v>0</v>
      </c>
      <c r="R19" s="29">
        <f>ROUND($L$19*$O$19,2)</f>
        <v>0</v>
      </c>
      <c r="S19" s="29">
        <f>ROUND($N$19*$P$19,2)</f>
        <v>0</v>
      </c>
      <c r="T19" s="29">
        <f>ROUND($S$19+$R$19,2)</f>
        <v>0</v>
      </c>
      <c r="U19" s="33"/>
      <c r="V19" s="33"/>
    </row>
    <row r="20" spans="1:22" s="1" customFormat="1" ht="11.1" customHeight="1" outlineLevel="6" x14ac:dyDescent="0.2">
      <c r="A20" s="26"/>
      <c r="B20" s="27" t="s">
        <v>58</v>
      </c>
      <c r="C20" s="28" t="s">
        <v>55</v>
      </c>
      <c r="D20" s="28"/>
      <c r="E20" s="28"/>
      <c r="F20" s="28"/>
      <c r="G20" s="28"/>
      <c r="H20" s="29"/>
      <c r="I20" s="29"/>
      <c r="J20" s="29"/>
      <c r="K20" s="30">
        <v>1</v>
      </c>
      <c r="L20" s="30">
        <f>$H$20+$I$20+$J$20+$K$20</f>
        <v>1</v>
      </c>
      <c r="M20" s="31">
        <v>1</v>
      </c>
      <c r="N20" s="29">
        <f>ROUND($L$20*$M$20,3)</f>
        <v>1</v>
      </c>
      <c r="O20" s="32"/>
      <c r="P20" s="32"/>
      <c r="Q20" s="29">
        <f>ROUND($P$20+$O$20,2)</f>
        <v>0</v>
      </c>
      <c r="R20" s="29">
        <f>ROUND($L$20*$O$20,2)</f>
        <v>0</v>
      </c>
      <c r="S20" s="29">
        <f>ROUND($N$20*$P$20,2)</f>
        <v>0</v>
      </c>
      <c r="T20" s="29">
        <f>ROUND($S$20+$R$20,2)</f>
        <v>0</v>
      </c>
      <c r="U20" s="33"/>
      <c r="V20" s="33"/>
    </row>
    <row r="21" spans="1:22" s="1" customFormat="1" ht="11.1" customHeight="1" outlineLevel="6" x14ac:dyDescent="0.2">
      <c r="A21" s="26"/>
      <c r="B21" s="27" t="s">
        <v>59</v>
      </c>
      <c r="C21" s="28" t="s">
        <v>55</v>
      </c>
      <c r="D21" s="28"/>
      <c r="E21" s="28"/>
      <c r="F21" s="28"/>
      <c r="G21" s="28"/>
      <c r="H21" s="30">
        <v>4</v>
      </c>
      <c r="I21" s="29"/>
      <c r="J21" s="29"/>
      <c r="K21" s="29"/>
      <c r="L21" s="30">
        <f>$H$21+$I$21+$J$21+$K$21</f>
        <v>4</v>
      </c>
      <c r="M21" s="31">
        <v>1</v>
      </c>
      <c r="N21" s="29">
        <f>ROUND($L$21*$M$21,3)</f>
        <v>4</v>
      </c>
      <c r="O21" s="32"/>
      <c r="P21" s="32"/>
      <c r="Q21" s="29">
        <f>ROUND($P$21+$O$21,2)</f>
        <v>0</v>
      </c>
      <c r="R21" s="29">
        <f>ROUND($L$21*$O$21,2)</f>
        <v>0</v>
      </c>
      <c r="S21" s="29">
        <f>ROUND($N$21*$P$21,2)</f>
        <v>0</v>
      </c>
      <c r="T21" s="29">
        <f>ROUND($S$21+$R$21,2)</f>
        <v>0</v>
      </c>
      <c r="U21" s="33"/>
      <c r="V21" s="33"/>
    </row>
    <row r="22" spans="1:22" s="1" customFormat="1" ht="11.1" customHeight="1" outlineLevel="6" x14ac:dyDescent="0.2">
      <c r="A22" s="26"/>
      <c r="B22" s="27" t="s">
        <v>60</v>
      </c>
      <c r="C22" s="28" t="s">
        <v>55</v>
      </c>
      <c r="D22" s="28"/>
      <c r="E22" s="28"/>
      <c r="F22" s="28"/>
      <c r="G22" s="28"/>
      <c r="H22" s="30">
        <v>4</v>
      </c>
      <c r="I22" s="29"/>
      <c r="J22" s="29"/>
      <c r="K22" s="29"/>
      <c r="L22" s="30">
        <f>$H$22+$I$22+$J$22+$K$22</f>
        <v>4</v>
      </c>
      <c r="M22" s="31">
        <v>1</v>
      </c>
      <c r="N22" s="29">
        <f>ROUND($L$22*$M$22,3)</f>
        <v>4</v>
      </c>
      <c r="O22" s="32"/>
      <c r="P22" s="32"/>
      <c r="Q22" s="29">
        <f>ROUND($P$22+$O$22,2)</f>
        <v>0</v>
      </c>
      <c r="R22" s="29">
        <f>ROUND($L$22*$O$22,2)</f>
        <v>0</v>
      </c>
      <c r="S22" s="29">
        <f>ROUND($N$22*$P$22,2)</f>
        <v>0</v>
      </c>
      <c r="T22" s="29">
        <f>ROUND($S$22+$R$22,2)</f>
        <v>0</v>
      </c>
      <c r="U22" s="33"/>
      <c r="V22" s="33"/>
    </row>
    <row r="23" spans="1:22" s="11" customFormat="1" ht="21.95" customHeight="1" outlineLevel="5" x14ac:dyDescent="0.15">
      <c r="A23" s="12">
        <v>2</v>
      </c>
      <c r="B23" s="13" t="s">
        <v>61</v>
      </c>
      <c r="C23" s="14" t="s">
        <v>55</v>
      </c>
      <c r="D23" s="14"/>
      <c r="E23" s="14"/>
      <c r="F23" s="14"/>
      <c r="G23" s="14"/>
      <c r="H23" s="16"/>
      <c r="I23" s="15">
        <v>5</v>
      </c>
      <c r="J23" s="15">
        <v>6</v>
      </c>
      <c r="K23" s="15">
        <v>4</v>
      </c>
      <c r="L23" s="15">
        <v>15</v>
      </c>
      <c r="M23" s="16"/>
      <c r="N23" s="16">
        <f>$N$24</f>
        <v>15</v>
      </c>
      <c r="O23" s="16"/>
      <c r="P23" s="16"/>
      <c r="Q23" s="16">
        <f>ROUND($T$23/$N$23,2)</f>
        <v>0</v>
      </c>
      <c r="R23" s="16">
        <f>ROUND($R$24,2)</f>
        <v>0</v>
      </c>
      <c r="S23" s="16">
        <f>ROUND($S$24,2)</f>
        <v>0</v>
      </c>
      <c r="T23" s="16">
        <f>ROUND($T$24,2)</f>
        <v>0</v>
      </c>
      <c r="U23" s="17"/>
      <c r="V23" s="17"/>
    </row>
    <row r="24" spans="1:22" s="18" customFormat="1" ht="11.1" customHeight="1" outlineLevel="6" x14ac:dyDescent="0.2">
      <c r="A24" s="19"/>
      <c r="B24" s="20" t="s">
        <v>25</v>
      </c>
      <c r="C24" s="21" t="s">
        <v>55</v>
      </c>
      <c r="D24" s="21"/>
      <c r="E24" s="21"/>
      <c r="F24" s="21"/>
      <c r="G24" s="21"/>
      <c r="H24" s="23"/>
      <c r="I24" s="22">
        <v>5</v>
      </c>
      <c r="J24" s="22">
        <v>6</v>
      </c>
      <c r="K24" s="22">
        <v>4</v>
      </c>
      <c r="L24" s="22">
        <f>$H$24+$I$24+$J$24+$K$24</f>
        <v>15</v>
      </c>
      <c r="M24" s="22">
        <v>1</v>
      </c>
      <c r="N24" s="23">
        <f>ROUND($L$24*$M$24,3)</f>
        <v>15</v>
      </c>
      <c r="O24" s="24"/>
      <c r="P24" s="25"/>
      <c r="Q24" s="52">
        <f>ROUND($P$24+$O$24,2)</f>
        <v>0</v>
      </c>
      <c r="R24" s="23">
        <f>ROUND($L$24*$O$24,2)</f>
        <v>0</v>
      </c>
      <c r="S24" s="23">
        <f>ROUND($N$24*$P$24,2)</f>
        <v>0</v>
      </c>
      <c r="T24" s="23">
        <f>ROUND($S$24+$R$24,2)</f>
        <v>0</v>
      </c>
      <c r="U24" s="23"/>
      <c r="V24" s="23"/>
    </row>
    <row r="25" spans="1:22" s="11" customFormat="1" ht="32.1" customHeight="1" outlineLevel="5" x14ac:dyDescent="0.15">
      <c r="A25" s="12">
        <v>3</v>
      </c>
      <c r="B25" s="13" t="s">
        <v>62</v>
      </c>
      <c r="C25" s="14" t="s">
        <v>55</v>
      </c>
      <c r="D25" s="14"/>
      <c r="E25" s="14"/>
      <c r="F25" s="14"/>
      <c r="G25" s="14"/>
      <c r="H25" s="16"/>
      <c r="I25" s="15">
        <v>5</v>
      </c>
      <c r="J25" s="15">
        <v>6</v>
      </c>
      <c r="K25" s="15">
        <v>4</v>
      </c>
      <c r="L25" s="15">
        <v>15</v>
      </c>
      <c r="M25" s="16"/>
      <c r="N25" s="16">
        <f>$N$26</f>
        <v>15</v>
      </c>
      <c r="O25" s="16"/>
      <c r="P25" s="16"/>
      <c r="Q25" s="16">
        <f>ROUND($T$25/$N$25,2)</f>
        <v>0</v>
      </c>
      <c r="R25" s="16">
        <f>ROUND($R$26+$R$27+$R$28,2)</f>
        <v>0</v>
      </c>
      <c r="S25" s="16">
        <f>ROUND($S$26+$S$27+$S$28,2)</f>
        <v>0</v>
      </c>
      <c r="T25" s="16">
        <f>ROUND($T$26+$T$27+$T$28,2)</f>
        <v>0</v>
      </c>
      <c r="U25" s="17" t="s">
        <v>63</v>
      </c>
      <c r="V25" s="17"/>
    </row>
    <row r="26" spans="1:22" s="18" customFormat="1" ht="11.1" customHeight="1" outlineLevel="6" x14ac:dyDescent="0.2">
      <c r="A26" s="19"/>
      <c r="B26" s="20" t="s">
        <v>25</v>
      </c>
      <c r="C26" s="21" t="s">
        <v>55</v>
      </c>
      <c r="D26" s="21"/>
      <c r="E26" s="21"/>
      <c r="F26" s="21"/>
      <c r="G26" s="21"/>
      <c r="H26" s="23"/>
      <c r="I26" s="22">
        <v>5</v>
      </c>
      <c r="J26" s="22">
        <v>6</v>
      </c>
      <c r="K26" s="22">
        <v>4</v>
      </c>
      <c r="L26" s="22">
        <f>$H$26+$I$26+$J$26+$K$26</f>
        <v>15</v>
      </c>
      <c r="M26" s="22">
        <v>1</v>
      </c>
      <c r="N26" s="23">
        <f>ROUND($L$26*$M$26,3)</f>
        <v>15</v>
      </c>
      <c r="O26" s="24"/>
      <c r="P26" s="25"/>
      <c r="Q26" s="52">
        <f>ROUND($P$26+$O$26,2)</f>
        <v>0</v>
      </c>
      <c r="R26" s="23">
        <f>ROUND($L$26*$O$26,2)</f>
        <v>0</v>
      </c>
      <c r="S26" s="23">
        <f>ROUND($N$26*$P$26,2)</f>
        <v>0</v>
      </c>
      <c r="T26" s="23">
        <f>ROUND($S$26+$R$26,2)</f>
        <v>0</v>
      </c>
      <c r="U26" s="23"/>
      <c r="V26" s="23"/>
    </row>
    <row r="27" spans="1:22" s="1" customFormat="1" ht="11.1" customHeight="1" outlineLevel="6" x14ac:dyDescent="0.2">
      <c r="A27" s="26"/>
      <c r="B27" s="27" t="s">
        <v>64</v>
      </c>
      <c r="C27" s="28" t="s">
        <v>65</v>
      </c>
      <c r="D27" s="28" t="s">
        <v>66</v>
      </c>
      <c r="E27" s="28"/>
      <c r="F27" s="28"/>
      <c r="G27" s="28"/>
      <c r="H27" s="29"/>
      <c r="I27" s="30">
        <v>1.25</v>
      </c>
      <c r="J27" s="30">
        <v>1.5</v>
      </c>
      <c r="K27" s="29"/>
      <c r="L27" s="30">
        <f>$H$27+$I$27+$J$27+$K$27</f>
        <v>2.75</v>
      </c>
      <c r="M27" s="31">
        <v>1</v>
      </c>
      <c r="N27" s="29">
        <f>ROUND($L$27*$M$27,3)</f>
        <v>2.75</v>
      </c>
      <c r="O27" s="32"/>
      <c r="P27" s="32"/>
      <c r="Q27" s="29">
        <f>ROUND($P$27+$O$27,2)</f>
        <v>0</v>
      </c>
      <c r="R27" s="29">
        <f>ROUND($L$27*$O$27,2)</f>
        <v>0</v>
      </c>
      <c r="S27" s="29">
        <f>ROUND($N$27*$P$27,2)</f>
        <v>0</v>
      </c>
      <c r="T27" s="29">
        <f>ROUND($S$27+$R$27,2)</f>
        <v>0</v>
      </c>
      <c r="U27" s="33" t="s">
        <v>67</v>
      </c>
      <c r="V27" s="33"/>
    </row>
    <row r="28" spans="1:22" s="1" customFormat="1" ht="11.1" customHeight="1" outlineLevel="6" x14ac:dyDescent="0.2">
      <c r="A28" s="26"/>
      <c r="B28" s="27" t="s">
        <v>68</v>
      </c>
      <c r="C28" s="28" t="s">
        <v>65</v>
      </c>
      <c r="D28" s="28"/>
      <c r="E28" s="28"/>
      <c r="F28" s="28"/>
      <c r="G28" s="28"/>
      <c r="H28" s="29"/>
      <c r="I28" s="29"/>
      <c r="J28" s="29"/>
      <c r="K28" s="30">
        <v>1</v>
      </c>
      <c r="L28" s="30">
        <f>$H$28+$I$28+$J$28+$K$28</f>
        <v>1</v>
      </c>
      <c r="M28" s="31">
        <v>1</v>
      </c>
      <c r="N28" s="29">
        <f>ROUND($L$28*$M$28,3)</f>
        <v>1</v>
      </c>
      <c r="O28" s="32"/>
      <c r="P28" s="32"/>
      <c r="Q28" s="29">
        <f>ROUND($P$28+$O$28,2)</f>
        <v>0</v>
      </c>
      <c r="R28" s="29">
        <f>ROUND($L$28*$O$28,2)</f>
        <v>0</v>
      </c>
      <c r="S28" s="29">
        <f>ROUND($N$28*$P$28,2)</f>
        <v>0</v>
      </c>
      <c r="T28" s="29">
        <f>ROUND($S$28+$R$28,2)</f>
        <v>0</v>
      </c>
      <c r="U28" s="33" t="s">
        <v>67</v>
      </c>
      <c r="V28" s="33"/>
    </row>
    <row r="29" spans="1:22" s="11" customFormat="1" ht="32.1" customHeight="1" outlineLevel="5" x14ac:dyDescent="0.15">
      <c r="A29" s="12">
        <v>4</v>
      </c>
      <c r="B29" s="13" t="s">
        <v>53</v>
      </c>
      <c r="C29" s="14" t="s">
        <v>55</v>
      </c>
      <c r="D29" s="14"/>
      <c r="E29" s="14"/>
      <c r="F29" s="14"/>
      <c r="G29" s="14"/>
      <c r="H29" s="16"/>
      <c r="I29" s="16"/>
      <c r="J29" s="16"/>
      <c r="K29" s="15">
        <v>2</v>
      </c>
      <c r="L29" s="15">
        <v>2</v>
      </c>
      <c r="M29" s="16"/>
      <c r="N29" s="16">
        <f>$N$30</f>
        <v>2</v>
      </c>
      <c r="O29" s="16"/>
      <c r="P29" s="16"/>
      <c r="Q29" s="16">
        <f>ROUND($T$29/$N$29,2)</f>
        <v>0</v>
      </c>
      <c r="R29" s="16">
        <f>ROUND($R$30+$R$31+$R$32+$R$33+$R$34+$R$35+$R$36+$R$37+$R$38+$R$39,2)</f>
        <v>0</v>
      </c>
      <c r="S29" s="16">
        <f>ROUND($S$30+$S$31+$S$32+$S$33+$S$34+$S$35+$S$36+$S$37+$S$38+$S$39,2)</f>
        <v>0</v>
      </c>
      <c r="T29" s="16">
        <f>ROUND($T$30+$T$31+$T$32+$T$33+$T$34+$T$35+$T$36+$T$37+$T$38+$T$39,2)</f>
        <v>0</v>
      </c>
      <c r="U29" s="17"/>
      <c r="V29" s="17"/>
    </row>
    <row r="30" spans="1:22" s="18" customFormat="1" ht="11.1" customHeight="1" outlineLevel="6" x14ac:dyDescent="0.2">
      <c r="A30" s="19"/>
      <c r="B30" s="20" t="s">
        <v>25</v>
      </c>
      <c r="C30" s="21" t="s">
        <v>55</v>
      </c>
      <c r="D30" s="21"/>
      <c r="E30" s="21"/>
      <c r="F30" s="21"/>
      <c r="G30" s="21"/>
      <c r="H30" s="23"/>
      <c r="I30" s="23"/>
      <c r="J30" s="23"/>
      <c r="K30" s="22">
        <v>2</v>
      </c>
      <c r="L30" s="22">
        <f>$H$30+$I$30+$J$30+$K$30</f>
        <v>2</v>
      </c>
      <c r="M30" s="22">
        <v>1</v>
      </c>
      <c r="N30" s="23">
        <f>ROUND($L$30*$M$30,3)</f>
        <v>2</v>
      </c>
      <c r="O30" s="24"/>
      <c r="P30" s="25"/>
      <c r="Q30" s="52">
        <f>ROUND($P$30+$O$30,2)</f>
        <v>0</v>
      </c>
      <c r="R30" s="23">
        <f>ROUND($L$30*$O$30,2)</f>
        <v>0</v>
      </c>
      <c r="S30" s="23">
        <f>ROUND($N$30*$P$30,2)</f>
        <v>0</v>
      </c>
      <c r="T30" s="23">
        <f>ROUND($S$30+$R$30,2)</f>
        <v>0</v>
      </c>
      <c r="U30" s="23"/>
      <c r="V30" s="23"/>
    </row>
    <row r="31" spans="1:22" s="1" customFormat="1" ht="11.1" customHeight="1" outlineLevel="6" x14ac:dyDescent="0.2">
      <c r="A31" s="26"/>
      <c r="B31" s="27" t="s">
        <v>69</v>
      </c>
      <c r="C31" s="28" t="s">
        <v>55</v>
      </c>
      <c r="D31" s="28"/>
      <c r="E31" s="28"/>
      <c r="F31" s="28"/>
      <c r="G31" s="28"/>
      <c r="H31" s="29"/>
      <c r="I31" s="29"/>
      <c r="J31" s="29"/>
      <c r="K31" s="30">
        <v>2</v>
      </c>
      <c r="L31" s="30">
        <f>$H$31+$I$31+$J$31+$K$31</f>
        <v>2</v>
      </c>
      <c r="M31" s="31">
        <v>1</v>
      </c>
      <c r="N31" s="29">
        <f>ROUND($L$31*$M$31,3)</f>
        <v>2</v>
      </c>
      <c r="O31" s="32"/>
      <c r="P31" s="32"/>
      <c r="Q31" s="29">
        <f>ROUND($P$31+$O$31,2)</f>
        <v>0</v>
      </c>
      <c r="R31" s="29">
        <f>ROUND($L$31*$O$31,2)</f>
        <v>0</v>
      </c>
      <c r="S31" s="29">
        <f>ROUND($N$31*$P$31,2)</f>
        <v>0</v>
      </c>
      <c r="T31" s="29">
        <f>ROUND($S$31+$R$31,2)</f>
        <v>0</v>
      </c>
      <c r="U31" s="33"/>
      <c r="V31" s="33"/>
    </row>
    <row r="32" spans="1:22" s="1" customFormat="1" ht="21.95" customHeight="1" outlineLevel="6" x14ac:dyDescent="0.2">
      <c r="A32" s="26"/>
      <c r="B32" s="27" t="s">
        <v>70</v>
      </c>
      <c r="C32" s="28" t="s">
        <v>55</v>
      </c>
      <c r="D32" s="28"/>
      <c r="E32" s="28"/>
      <c r="F32" s="28"/>
      <c r="G32" s="28"/>
      <c r="H32" s="29"/>
      <c r="I32" s="29"/>
      <c r="J32" s="29"/>
      <c r="K32" s="30">
        <v>2</v>
      </c>
      <c r="L32" s="30">
        <f>$H$32+$I$32+$J$32+$K$32</f>
        <v>2</v>
      </c>
      <c r="M32" s="31">
        <v>1</v>
      </c>
      <c r="N32" s="29">
        <f>ROUND($L$32*$M$32,3)</f>
        <v>2</v>
      </c>
      <c r="O32" s="32"/>
      <c r="P32" s="32"/>
      <c r="Q32" s="29">
        <f>ROUND($P$32+$O$32,2)</f>
        <v>0</v>
      </c>
      <c r="R32" s="29">
        <f>ROUND($L$32*$O$32,2)</f>
        <v>0</v>
      </c>
      <c r="S32" s="29">
        <f>ROUND($N$32*$P$32,2)</f>
        <v>0</v>
      </c>
      <c r="T32" s="29">
        <f>ROUND($S$32+$R$32,2)</f>
        <v>0</v>
      </c>
      <c r="U32" s="33"/>
      <c r="V32" s="33"/>
    </row>
    <row r="33" spans="1:22" s="1" customFormat="1" ht="11.1" customHeight="1" outlineLevel="6" x14ac:dyDescent="0.2">
      <c r="A33" s="26"/>
      <c r="B33" s="27" t="s">
        <v>71</v>
      </c>
      <c r="C33" s="28" t="s">
        <v>55</v>
      </c>
      <c r="D33" s="28"/>
      <c r="E33" s="28"/>
      <c r="F33" s="28"/>
      <c r="G33" s="28"/>
      <c r="H33" s="29"/>
      <c r="I33" s="29"/>
      <c r="J33" s="29"/>
      <c r="K33" s="30">
        <v>2</v>
      </c>
      <c r="L33" s="30">
        <f>$H$33+$I$33+$J$33+$K$33</f>
        <v>2</v>
      </c>
      <c r="M33" s="31">
        <v>1</v>
      </c>
      <c r="N33" s="29">
        <f>ROUND($L$33*$M$33,3)</f>
        <v>2</v>
      </c>
      <c r="O33" s="32"/>
      <c r="P33" s="32"/>
      <c r="Q33" s="29">
        <f>ROUND($P$33+$O$33,2)</f>
        <v>0</v>
      </c>
      <c r="R33" s="29">
        <f>ROUND($L$33*$O$33,2)</f>
        <v>0</v>
      </c>
      <c r="S33" s="29">
        <f>ROUND($N$33*$P$33,2)</f>
        <v>0</v>
      </c>
      <c r="T33" s="29">
        <f>ROUND($S$33+$R$33,2)</f>
        <v>0</v>
      </c>
      <c r="U33" s="33"/>
      <c r="V33" s="33"/>
    </row>
    <row r="34" spans="1:22" s="1" customFormat="1" ht="11.1" customHeight="1" outlineLevel="6" x14ac:dyDescent="0.2">
      <c r="A34" s="26"/>
      <c r="B34" s="27" t="s">
        <v>72</v>
      </c>
      <c r="C34" s="28" t="s">
        <v>55</v>
      </c>
      <c r="D34" s="28"/>
      <c r="E34" s="28"/>
      <c r="F34" s="28"/>
      <c r="G34" s="28"/>
      <c r="H34" s="29"/>
      <c r="I34" s="29"/>
      <c r="J34" s="29"/>
      <c r="K34" s="30">
        <v>4</v>
      </c>
      <c r="L34" s="30">
        <f>$H$34+$I$34+$J$34+$K$34</f>
        <v>4</v>
      </c>
      <c r="M34" s="31">
        <v>1</v>
      </c>
      <c r="N34" s="29">
        <f>ROUND($L$34*$M$34,3)</f>
        <v>4</v>
      </c>
      <c r="O34" s="32"/>
      <c r="P34" s="32"/>
      <c r="Q34" s="29">
        <f>ROUND($P$34+$O$34,2)</f>
        <v>0</v>
      </c>
      <c r="R34" s="29">
        <f>ROUND($L$34*$O$34,2)</f>
        <v>0</v>
      </c>
      <c r="S34" s="29">
        <f>ROUND($N$34*$P$34,2)</f>
        <v>0</v>
      </c>
      <c r="T34" s="29">
        <f>ROUND($S$34+$R$34,2)</f>
        <v>0</v>
      </c>
      <c r="U34" s="33"/>
      <c r="V34" s="33"/>
    </row>
    <row r="35" spans="1:22" s="1" customFormat="1" ht="21.95" customHeight="1" outlineLevel="6" x14ac:dyDescent="0.2">
      <c r="A35" s="26"/>
      <c r="B35" s="27" t="s">
        <v>73</v>
      </c>
      <c r="C35" s="28" t="s">
        <v>55</v>
      </c>
      <c r="D35" s="28"/>
      <c r="E35" s="28"/>
      <c r="F35" s="28"/>
      <c r="G35" s="28"/>
      <c r="H35" s="29"/>
      <c r="I35" s="29"/>
      <c r="J35" s="29"/>
      <c r="K35" s="30">
        <v>5</v>
      </c>
      <c r="L35" s="30">
        <f>$H$35+$I$35+$J$35+$K$35</f>
        <v>5</v>
      </c>
      <c r="M35" s="31">
        <v>1</v>
      </c>
      <c r="N35" s="29">
        <f>ROUND($L$35*$M$35,3)</f>
        <v>5</v>
      </c>
      <c r="O35" s="32"/>
      <c r="P35" s="32"/>
      <c r="Q35" s="29">
        <f>ROUND($P$35+$O$35,2)</f>
        <v>0</v>
      </c>
      <c r="R35" s="29">
        <f>ROUND($L$35*$O$35,2)</f>
        <v>0</v>
      </c>
      <c r="S35" s="29">
        <f>ROUND($N$35*$P$35,2)</f>
        <v>0</v>
      </c>
      <c r="T35" s="29">
        <f>ROUND($S$35+$R$35,2)</f>
        <v>0</v>
      </c>
      <c r="U35" s="33"/>
      <c r="V35" s="33"/>
    </row>
    <row r="36" spans="1:22" s="1" customFormat="1" ht="21.95" customHeight="1" outlineLevel="6" x14ac:dyDescent="0.2">
      <c r="A36" s="26"/>
      <c r="B36" s="27" t="s">
        <v>74</v>
      </c>
      <c r="C36" s="28" t="s">
        <v>55</v>
      </c>
      <c r="D36" s="28"/>
      <c r="E36" s="28"/>
      <c r="F36" s="28"/>
      <c r="G36" s="28"/>
      <c r="H36" s="29"/>
      <c r="I36" s="29"/>
      <c r="J36" s="29"/>
      <c r="K36" s="30">
        <v>1</v>
      </c>
      <c r="L36" s="30">
        <f>$H$36+$I$36+$J$36+$K$36</f>
        <v>1</v>
      </c>
      <c r="M36" s="31">
        <v>1</v>
      </c>
      <c r="N36" s="29">
        <f>ROUND($L$36*$M$36,3)</f>
        <v>1</v>
      </c>
      <c r="O36" s="32"/>
      <c r="P36" s="32"/>
      <c r="Q36" s="29">
        <f>ROUND($P$36+$O$36,2)</f>
        <v>0</v>
      </c>
      <c r="R36" s="29">
        <f>ROUND($L$36*$O$36,2)</f>
        <v>0</v>
      </c>
      <c r="S36" s="29">
        <f>ROUND($N$36*$P$36,2)</f>
        <v>0</v>
      </c>
      <c r="T36" s="29">
        <f>ROUND($S$36+$R$36,2)</f>
        <v>0</v>
      </c>
      <c r="U36" s="33"/>
      <c r="V36" s="33"/>
    </row>
    <row r="37" spans="1:22" s="1" customFormat="1" ht="11.1" customHeight="1" outlineLevel="6" x14ac:dyDescent="0.2">
      <c r="A37" s="26"/>
      <c r="B37" s="27" t="s">
        <v>75</v>
      </c>
      <c r="C37" s="28" t="s">
        <v>76</v>
      </c>
      <c r="D37" s="28"/>
      <c r="E37" s="28"/>
      <c r="F37" s="28"/>
      <c r="G37" s="28"/>
      <c r="H37" s="29"/>
      <c r="I37" s="29"/>
      <c r="J37" s="29"/>
      <c r="K37" s="30">
        <v>0.56999999999999995</v>
      </c>
      <c r="L37" s="30">
        <f>$H$37+$I$37+$J$37+$K$37</f>
        <v>0.56999999999999995</v>
      </c>
      <c r="M37" s="34">
        <v>1.02</v>
      </c>
      <c r="N37" s="29">
        <f>ROUND($L$37*$M$37,3)</f>
        <v>0.58099999999999996</v>
      </c>
      <c r="O37" s="32"/>
      <c r="P37" s="32"/>
      <c r="Q37" s="29">
        <f>ROUND($P$37+$O$37,2)</f>
        <v>0</v>
      </c>
      <c r="R37" s="29">
        <f>ROUND($L$37*$O$37,2)</f>
        <v>0</v>
      </c>
      <c r="S37" s="29">
        <f>ROUND($N$37*$P$37,2)</f>
        <v>0</v>
      </c>
      <c r="T37" s="29">
        <f>ROUND($S$37+$R$37,2)</f>
        <v>0</v>
      </c>
      <c r="U37" s="33" t="s">
        <v>77</v>
      </c>
      <c r="V37" s="33"/>
    </row>
    <row r="38" spans="1:22" s="1" customFormat="1" ht="11.1" customHeight="1" outlineLevel="6" x14ac:dyDescent="0.2">
      <c r="A38" s="26"/>
      <c r="B38" s="27" t="s">
        <v>78</v>
      </c>
      <c r="C38" s="28" t="s">
        <v>55</v>
      </c>
      <c r="D38" s="28"/>
      <c r="E38" s="28"/>
      <c r="F38" s="28"/>
      <c r="G38" s="28"/>
      <c r="H38" s="29"/>
      <c r="I38" s="29"/>
      <c r="J38" s="29"/>
      <c r="K38" s="30">
        <v>2</v>
      </c>
      <c r="L38" s="30">
        <f>$H$38+$I$38+$J$38+$K$38</f>
        <v>2</v>
      </c>
      <c r="M38" s="31">
        <v>1</v>
      </c>
      <c r="N38" s="29">
        <f>ROUND($L$38*$M$38,3)</f>
        <v>2</v>
      </c>
      <c r="O38" s="32"/>
      <c r="P38" s="32"/>
      <c r="Q38" s="29">
        <f>ROUND($P$38+$O$38,2)</f>
        <v>0</v>
      </c>
      <c r="R38" s="29">
        <f>ROUND($L$38*$O$38,2)</f>
        <v>0</v>
      </c>
      <c r="S38" s="29">
        <f>ROUND($N$38*$P$38,2)</f>
        <v>0</v>
      </c>
      <c r="T38" s="29">
        <f>ROUND($S$38+$R$38,2)</f>
        <v>0</v>
      </c>
      <c r="U38" s="33"/>
      <c r="V38" s="33"/>
    </row>
    <row r="39" spans="1:22" s="1" customFormat="1" ht="11.1" customHeight="1" outlineLevel="6" x14ac:dyDescent="0.2">
      <c r="A39" s="26"/>
      <c r="B39" s="27" t="s">
        <v>79</v>
      </c>
      <c r="C39" s="28" t="s">
        <v>55</v>
      </c>
      <c r="D39" s="28"/>
      <c r="E39" s="28"/>
      <c r="F39" s="28"/>
      <c r="G39" s="28"/>
      <c r="H39" s="29"/>
      <c r="I39" s="29"/>
      <c r="J39" s="29"/>
      <c r="K39" s="30">
        <v>2</v>
      </c>
      <c r="L39" s="30">
        <f>$H$39+$I$39+$J$39+$K$39</f>
        <v>2</v>
      </c>
      <c r="M39" s="31">
        <v>1</v>
      </c>
      <c r="N39" s="29">
        <f>ROUND($L$39*$M$39,3)</f>
        <v>2</v>
      </c>
      <c r="O39" s="32"/>
      <c r="P39" s="32"/>
      <c r="Q39" s="29">
        <f>ROUND($P$39+$O$39,2)</f>
        <v>0</v>
      </c>
      <c r="R39" s="29">
        <f>ROUND($L$39*$O$39,2)</f>
        <v>0</v>
      </c>
      <c r="S39" s="29">
        <f>ROUND($N$39*$P$39,2)</f>
        <v>0</v>
      </c>
      <c r="T39" s="29">
        <f>ROUND($S$39+$R$39,2)</f>
        <v>0</v>
      </c>
      <c r="U39" s="33"/>
      <c r="V39" s="33"/>
    </row>
    <row r="40" spans="1:22" s="11" customFormat="1" ht="42" customHeight="1" outlineLevel="5" x14ac:dyDescent="0.15">
      <c r="A40" s="12">
        <v>5</v>
      </c>
      <c r="B40" s="13" t="s">
        <v>80</v>
      </c>
      <c r="C40" s="14" t="s">
        <v>81</v>
      </c>
      <c r="D40" s="14"/>
      <c r="E40" s="14"/>
      <c r="F40" s="14"/>
      <c r="G40" s="14"/>
      <c r="H40" s="16"/>
      <c r="I40" s="16"/>
      <c r="J40" s="16"/>
      <c r="K40" s="15">
        <v>100.09</v>
      </c>
      <c r="L40" s="15">
        <v>100.09</v>
      </c>
      <c r="M40" s="16"/>
      <c r="N40" s="16">
        <f>$N$41</f>
        <v>100.09</v>
      </c>
      <c r="O40" s="16"/>
      <c r="P40" s="16"/>
      <c r="Q40" s="16">
        <f>ROUND($T$40/$N$40,2)</f>
        <v>0</v>
      </c>
      <c r="R40" s="16">
        <f>ROUND($R$41+$R$42+$R$43,2)</f>
        <v>0</v>
      </c>
      <c r="S40" s="16">
        <f>ROUND($S$41+$S$42+$S$43,2)</f>
        <v>0</v>
      </c>
      <c r="T40" s="16">
        <f>ROUND($T$41+$T$42+$T$43,2)</f>
        <v>0</v>
      </c>
      <c r="U40" s="17" t="s">
        <v>82</v>
      </c>
      <c r="V40" s="17"/>
    </row>
    <row r="41" spans="1:22" s="18" customFormat="1" ht="11.1" customHeight="1" outlineLevel="6" x14ac:dyDescent="0.2">
      <c r="A41" s="19"/>
      <c r="B41" s="20" t="s">
        <v>25</v>
      </c>
      <c r="C41" s="21" t="s">
        <v>81</v>
      </c>
      <c r="D41" s="21"/>
      <c r="E41" s="21"/>
      <c r="F41" s="21"/>
      <c r="G41" s="21"/>
      <c r="H41" s="23"/>
      <c r="I41" s="23"/>
      <c r="J41" s="23"/>
      <c r="K41" s="22">
        <v>100.09</v>
      </c>
      <c r="L41" s="22">
        <f>$H$41+$I$41+$J$41+$K$41</f>
        <v>100.09</v>
      </c>
      <c r="M41" s="22">
        <v>1</v>
      </c>
      <c r="N41" s="23">
        <f>ROUND($L$41*$M$41,3)</f>
        <v>100.09</v>
      </c>
      <c r="O41" s="35"/>
      <c r="P41" s="25"/>
      <c r="Q41" s="53">
        <f>ROUND($P$41+$O$41,2)</f>
        <v>0</v>
      </c>
      <c r="R41" s="23">
        <f>ROUND($L$41*$O$41,2)</f>
        <v>0</v>
      </c>
      <c r="S41" s="23">
        <f>ROUND($N$41*$P$41,2)</f>
        <v>0</v>
      </c>
      <c r="T41" s="23">
        <f>ROUND($S$41+$R$41,2)</f>
        <v>0</v>
      </c>
      <c r="U41" s="23"/>
      <c r="V41" s="23"/>
    </row>
    <row r="42" spans="1:22" s="1" customFormat="1" ht="11.1" customHeight="1" outlineLevel="6" x14ac:dyDescent="0.2">
      <c r="A42" s="26"/>
      <c r="B42" s="27" t="s">
        <v>83</v>
      </c>
      <c r="C42" s="28" t="s">
        <v>84</v>
      </c>
      <c r="D42" s="28"/>
      <c r="E42" s="28"/>
      <c r="F42" s="28"/>
      <c r="G42" s="28"/>
      <c r="H42" s="29"/>
      <c r="I42" s="29"/>
      <c r="J42" s="29"/>
      <c r="K42" s="30">
        <v>100.09</v>
      </c>
      <c r="L42" s="30">
        <f>$H$42+$I$42+$J$42+$K$42</f>
        <v>100.09</v>
      </c>
      <c r="M42" s="36">
        <v>2.4</v>
      </c>
      <c r="N42" s="29">
        <f>ROUND($L$42*$M$42,3)</f>
        <v>240.21600000000001</v>
      </c>
      <c r="O42" s="32"/>
      <c r="P42" s="32"/>
      <c r="Q42" s="29">
        <f>ROUND($P$42+$O$42,2)</f>
        <v>0</v>
      </c>
      <c r="R42" s="29">
        <f>ROUND($L$42*$O$42,2)</f>
        <v>0</v>
      </c>
      <c r="S42" s="29">
        <f>ROUND($N$42*$P$42,2)</f>
        <v>0</v>
      </c>
      <c r="T42" s="29">
        <f>ROUND($S$42+$R$42,2)</f>
        <v>0</v>
      </c>
      <c r="U42" s="33"/>
      <c r="V42" s="33"/>
    </row>
    <row r="43" spans="1:22" s="1" customFormat="1" ht="11.1" customHeight="1" outlineLevel="6" x14ac:dyDescent="0.2">
      <c r="A43" s="26"/>
      <c r="B43" s="27" t="s">
        <v>85</v>
      </c>
      <c r="C43" s="28" t="s">
        <v>84</v>
      </c>
      <c r="D43" s="28"/>
      <c r="E43" s="28"/>
      <c r="F43" s="28"/>
      <c r="G43" s="28"/>
      <c r="H43" s="29"/>
      <c r="I43" s="29"/>
      <c r="J43" s="29"/>
      <c r="K43" s="30">
        <v>100.09</v>
      </c>
      <c r="L43" s="30">
        <f>$H$43+$I$43+$J$43+$K$43</f>
        <v>100.09</v>
      </c>
      <c r="M43" s="34">
        <v>0.28000000000000003</v>
      </c>
      <c r="N43" s="29">
        <f>ROUND($L$43*$M$43,3)</f>
        <v>28.024999999999999</v>
      </c>
      <c r="O43" s="32"/>
      <c r="P43" s="32"/>
      <c r="Q43" s="29">
        <f>ROUND($P$43+$O$43,2)</f>
        <v>0</v>
      </c>
      <c r="R43" s="29">
        <f>ROUND($L$43*$O$43,2)</f>
        <v>0</v>
      </c>
      <c r="S43" s="29">
        <f>ROUND($N$43*$P$43,2)</f>
        <v>0</v>
      </c>
      <c r="T43" s="29">
        <f>ROUND($S$43+$R$43,2)</f>
        <v>0</v>
      </c>
      <c r="U43" s="33"/>
      <c r="V43" s="33"/>
    </row>
    <row r="44" spans="1:22" s="11" customFormat="1" ht="21.95" customHeight="1" outlineLevel="5" x14ac:dyDescent="0.15">
      <c r="A44" s="12">
        <v>6</v>
      </c>
      <c r="B44" s="13" t="s">
        <v>86</v>
      </c>
      <c r="C44" s="14" t="s">
        <v>55</v>
      </c>
      <c r="D44" s="14"/>
      <c r="E44" s="14"/>
      <c r="F44" s="14"/>
      <c r="G44" s="14"/>
      <c r="H44" s="16"/>
      <c r="I44" s="16"/>
      <c r="J44" s="16"/>
      <c r="K44" s="15">
        <v>2</v>
      </c>
      <c r="L44" s="15">
        <v>2</v>
      </c>
      <c r="M44" s="16"/>
      <c r="N44" s="16">
        <f>$N$45</f>
        <v>2</v>
      </c>
      <c r="O44" s="16"/>
      <c r="P44" s="16"/>
      <c r="Q44" s="16">
        <f>ROUND($T$44/$N$44,2)</f>
        <v>0</v>
      </c>
      <c r="R44" s="16">
        <f>ROUND($R$45+$R$46+$R$47+$R$48+$R$49+$R$50+$R$51,2)</f>
        <v>0</v>
      </c>
      <c r="S44" s="16">
        <f>ROUND($S$45+$S$46+$S$47+$S$48+$S$49+$S$50+$S$51,2)</f>
        <v>0</v>
      </c>
      <c r="T44" s="16">
        <f>ROUND($T$45+$T$46+$T$47+$T$48+$T$49+$T$50+$T$51,2)</f>
        <v>0</v>
      </c>
      <c r="U44" s="17" t="s">
        <v>87</v>
      </c>
      <c r="V44" s="17"/>
    </row>
    <row r="45" spans="1:22" s="18" customFormat="1" ht="11.1" customHeight="1" outlineLevel="6" x14ac:dyDescent="0.2">
      <c r="A45" s="19"/>
      <c r="B45" s="20" t="s">
        <v>25</v>
      </c>
      <c r="C45" s="21" t="s">
        <v>55</v>
      </c>
      <c r="D45" s="21"/>
      <c r="E45" s="21"/>
      <c r="F45" s="21"/>
      <c r="G45" s="21"/>
      <c r="H45" s="23"/>
      <c r="I45" s="23"/>
      <c r="J45" s="23"/>
      <c r="K45" s="22">
        <v>2</v>
      </c>
      <c r="L45" s="22">
        <f>$H$45+$I$45+$J$45+$K$45</f>
        <v>2</v>
      </c>
      <c r="M45" s="22">
        <v>1</v>
      </c>
      <c r="N45" s="23">
        <f>ROUND($L$45*$M$45,3)</f>
        <v>2</v>
      </c>
      <c r="O45" s="24"/>
      <c r="P45" s="25"/>
      <c r="Q45" s="52">
        <f>ROUND($P$45+$O$45,2)</f>
        <v>0</v>
      </c>
      <c r="R45" s="23">
        <f>ROUND($L$45*$O$45,2)</f>
        <v>0</v>
      </c>
      <c r="S45" s="23">
        <f>ROUND($N$45*$P$45,2)</f>
        <v>0</v>
      </c>
      <c r="T45" s="23">
        <f>ROUND($S$45+$R$45,2)</f>
        <v>0</v>
      </c>
      <c r="U45" s="23"/>
      <c r="V45" s="23"/>
    </row>
    <row r="46" spans="1:22" s="1" customFormat="1" ht="21.95" customHeight="1" outlineLevel="6" x14ac:dyDescent="0.2">
      <c r="A46" s="26"/>
      <c r="B46" s="27" t="s">
        <v>88</v>
      </c>
      <c r="C46" s="28" t="s">
        <v>55</v>
      </c>
      <c r="D46" s="28"/>
      <c r="E46" s="28"/>
      <c r="F46" s="28"/>
      <c r="G46" s="28"/>
      <c r="H46" s="29"/>
      <c r="I46" s="29"/>
      <c r="J46" s="29"/>
      <c r="K46" s="30">
        <v>11</v>
      </c>
      <c r="L46" s="30">
        <f>$H$46+$I$46+$J$46+$K$46</f>
        <v>11</v>
      </c>
      <c r="M46" s="31">
        <v>1</v>
      </c>
      <c r="N46" s="29">
        <f>ROUND($L$46*$M$46,3)</f>
        <v>11</v>
      </c>
      <c r="O46" s="32"/>
      <c r="P46" s="32"/>
      <c r="Q46" s="29">
        <f>ROUND($P$46+$O$46,2)</f>
        <v>0</v>
      </c>
      <c r="R46" s="29">
        <f>ROUND($L$46*$O$46,2)</f>
        <v>0</v>
      </c>
      <c r="S46" s="29">
        <f>ROUND($N$46*$P$46,2)</f>
        <v>0</v>
      </c>
      <c r="T46" s="29">
        <f>ROUND($S$46+$R$46,2)</f>
        <v>0</v>
      </c>
      <c r="U46" s="33"/>
      <c r="V46" s="33"/>
    </row>
    <row r="47" spans="1:22" s="1" customFormat="1" ht="11.1" customHeight="1" outlineLevel="6" x14ac:dyDescent="0.2">
      <c r="A47" s="26"/>
      <c r="B47" s="27" t="s">
        <v>89</v>
      </c>
      <c r="C47" s="28" t="s">
        <v>55</v>
      </c>
      <c r="D47" s="28"/>
      <c r="E47" s="28"/>
      <c r="F47" s="28"/>
      <c r="G47" s="28"/>
      <c r="H47" s="29"/>
      <c r="I47" s="29"/>
      <c r="J47" s="29"/>
      <c r="K47" s="30">
        <v>22</v>
      </c>
      <c r="L47" s="30">
        <f>$H$47+$I$47+$J$47+$K$47</f>
        <v>22</v>
      </c>
      <c r="M47" s="31">
        <v>1</v>
      </c>
      <c r="N47" s="29">
        <f>ROUND($L$47*$M$47,3)</f>
        <v>22</v>
      </c>
      <c r="O47" s="32"/>
      <c r="P47" s="32"/>
      <c r="Q47" s="29">
        <f>ROUND($P$47+$O$47,2)</f>
        <v>0</v>
      </c>
      <c r="R47" s="29">
        <f>ROUND($L$47*$O$47,2)</f>
        <v>0</v>
      </c>
      <c r="S47" s="29">
        <f>ROUND($N$47*$P$47,2)</f>
        <v>0</v>
      </c>
      <c r="T47" s="29">
        <f>ROUND($S$47+$R$47,2)</f>
        <v>0</v>
      </c>
      <c r="U47" s="33"/>
      <c r="V47" s="33"/>
    </row>
    <row r="48" spans="1:22" s="1" customFormat="1" ht="11.1" customHeight="1" outlineLevel="6" x14ac:dyDescent="0.2">
      <c r="A48" s="26"/>
      <c r="B48" s="27" t="s">
        <v>90</v>
      </c>
      <c r="C48" s="28" t="s">
        <v>55</v>
      </c>
      <c r="D48" s="28"/>
      <c r="E48" s="28"/>
      <c r="F48" s="28"/>
      <c r="G48" s="28"/>
      <c r="H48" s="29"/>
      <c r="I48" s="29"/>
      <c r="J48" s="29"/>
      <c r="K48" s="30">
        <v>22</v>
      </c>
      <c r="L48" s="30">
        <f>$H$48+$I$48+$J$48+$K$48</f>
        <v>22</v>
      </c>
      <c r="M48" s="31">
        <v>1</v>
      </c>
      <c r="N48" s="29">
        <f>ROUND($L$48*$M$48,3)</f>
        <v>22</v>
      </c>
      <c r="O48" s="32"/>
      <c r="P48" s="32"/>
      <c r="Q48" s="29">
        <f>ROUND($P$48+$O$48,2)</f>
        <v>0</v>
      </c>
      <c r="R48" s="29">
        <f>ROUND($L$48*$O$48,2)</f>
        <v>0</v>
      </c>
      <c r="S48" s="29">
        <f>ROUND($N$48*$P$48,2)</f>
        <v>0</v>
      </c>
      <c r="T48" s="29">
        <f>ROUND($S$48+$R$48,2)</f>
        <v>0</v>
      </c>
      <c r="U48" s="33"/>
      <c r="V48" s="33"/>
    </row>
    <row r="49" spans="1:22" s="1" customFormat="1" ht="11.1" customHeight="1" outlineLevel="6" x14ac:dyDescent="0.2">
      <c r="A49" s="26"/>
      <c r="B49" s="27" t="s">
        <v>91</v>
      </c>
      <c r="C49" s="28" t="s">
        <v>55</v>
      </c>
      <c r="D49" s="28"/>
      <c r="E49" s="28"/>
      <c r="F49" s="28"/>
      <c r="G49" s="28"/>
      <c r="H49" s="29"/>
      <c r="I49" s="29"/>
      <c r="J49" s="29"/>
      <c r="K49" s="30">
        <v>22</v>
      </c>
      <c r="L49" s="30">
        <f>$H$49+$I$49+$J$49+$K$49</f>
        <v>22</v>
      </c>
      <c r="M49" s="31">
        <v>1</v>
      </c>
      <c r="N49" s="29">
        <f>ROUND($L$49*$M$49,3)</f>
        <v>22</v>
      </c>
      <c r="O49" s="32"/>
      <c r="P49" s="32"/>
      <c r="Q49" s="29">
        <f>ROUND($P$49+$O$49,2)</f>
        <v>0</v>
      </c>
      <c r="R49" s="29">
        <f>ROUND($L$49*$O$49,2)</f>
        <v>0</v>
      </c>
      <c r="S49" s="29">
        <f>ROUND($N$49*$P$49,2)</f>
        <v>0</v>
      </c>
      <c r="T49" s="29">
        <f>ROUND($S$49+$R$49,2)</f>
        <v>0</v>
      </c>
      <c r="U49" s="33"/>
      <c r="V49" s="33"/>
    </row>
    <row r="50" spans="1:22" s="1" customFormat="1" ht="21.95" customHeight="1" outlineLevel="6" x14ac:dyDescent="0.2">
      <c r="A50" s="26"/>
      <c r="B50" s="27" t="s">
        <v>92</v>
      </c>
      <c r="C50" s="28" t="s">
        <v>55</v>
      </c>
      <c r="D50" s="28"/>
      <c r="E50" s="28"/>
      <c r="F50" s="28"/>
      <c r="G50" s="28"/>
      <c r="H50" s="29"/>
      <c r="I50" s="29"/>
      <c r="J50" s="29"/>
      <c r="K50" s="30">
        <v>11</v>
      </c>
      <c r="L50" s="30">
        <f>$H$50+$I$50+$J$50+$K$50</f>
        <v>11</v>
      </c>
      <c r="M50" s="31">
        <v>1</v>
      </c>
      <c r="N50" s="29">
        <f>ROUND($L$50*$M$50,3)</f>
        <v>11</v>
      </c>
      <c r="O50" s="32"/>
      <c r="P50" s="32"/>
      <c r="Q50" s="29">
        <f>ROUND($P$50+$O$50,2)</f>
        <v>0</v>
      </c>
      <c r="R50" s="29">
        <f>ROUND($L$50*$O$50,2)</f>
        <v>0</v>
      </c>
      <c r="S50" s="29">
        <f>ROUND($N$50*$P$50,2)</f>
        <v>0</v>
      </c>
      <c r="T50" s="29">
        <f>ROUND($S$50+$R$50,2)</f>
        <v>0</v>
      </c>
      <c r="U50" s="33"/>
      <c r="V50" s="33"/>
    </row>
    <row r="51" spans="1:22" s="1" customFormat="1" ht="11.1" customHeight="1" outlineLevel="6" x14ac:dyDescent="0.2">
      <c r="A51" s="26"/>
      <c r="B51" s="27" t="s">
        <v>93</v>
      </c>
      <c r="C51" s="28" t="s">
        <v>55</v>
      </c>
      <c r="D51" s="28"/>
      <c r="E51" s="28"/>
      <c r="F51" s="28"/>
      <c r="G51" s="28"/>
      <c r="H51" s="29"/>
      <c r="I51" s="29"/>
      <c r="J51" s="29"/>
      <c r="K51" s="30">
        <v>11</v>
      </c>
      <c r="L51" s="30">
        <f>$H$51+$I$51+$J$51+$K$51</f>
        <v>11</v>
      </c>
      <c r="M51" s="31">
        <v>1</v>
      </c>
      <c r="N51" s="29">
        <f>ROUND($L$51*$M$51,3)</f>
        <v>11</v>
      </c>
      <c r="O51" s="32"/>
      <c r="P51" s="32"/>
      <c r="Q51" s="29">
        <f>ROUND($P$51+$O$51,2)</f>
        <v>0</v>
      </c>
      <c r="R51" s="29">
        <f>ROUND($L$51*$O$51,2)</f>
        <v>0</v>
      </c>
      <c r="S51" s="29">
        <f>ROUND($N$51*$P$51,2)</f>
        <v>0</v>
      </c>
      <c r="T51" s="29">
        <f>ROUND($S$51+$R$51,2)</f>
        <v>0</v>
      </c>
      <c r="U51" s="33"/>
      <c r="V51" s="33"/>
    </row>
    <row r="52" spans="1:22" s="11" customFormat="1" ht="42" customHeight="1" outlineLevel="5" x14ac:dyDescent="0.15">
      <c r="A52" s="12">
        <v>7</v>
      </c>
      <c r="B52" s="13" t="s">
        <v>94</v>
      </c>
      <c r="C52" s="14" t="s">
        <v>76</v>
      </c>
      <c r="D52" s="14"/>
      <c r="E52" s="14"/>
      <c r="F52" s="14"/>
      <c r="G52" s="14"/>
      <c r="H52" s="16"/>
      <c r="I52" s="16"/>
      <c r="J52" s="16"/>
      <c r="K52" s="15">
        <v>3.6760000000000002</v>
      </c>
      <c r="L52" s="15">
        <v>3.6760000000000002</v>
      </c>
      <c r="M52" s="16"/>
      <c r="N52" s="16">
        <f>$N$53</f>
        <v>3.6760000000000002</v>
      </c>
      <c r="O52" s="16"/>
      <c r="P52" s="16"/>
      <c r="Q52" s="16">
        <f>ROUND($T$52/$N$52,2)</f>
        <v>0</v>
      </c>
      <c r="R52" s="16">
        <f>ROUND($R$53+$R$54,2)</f>
        <v>0</v>
      </c>
      <c r="S52" s="16">
        <f>ROUND($S$53+$S$54,2)</f>
        <v>0</v>
      </c>
      <c r="T52" s="16">
        <f>ROUND($T$53+$T$54,2)</f>
        <v>0</v>
      </c>
      <c r="U52" s="17"/>
      <c r="V52" s="17"/>
    </row>
    <row r="53" spans="1:22" s="18" customFormat="1" ht="11.1" customHeight="1" outlineLevel="6" x14ac:dyDescent="0.2">
      <c r="A53" s="19"/>
      <c r="B53" s="20" t="s">
        <v>25</v>
      </c>
      <c r="C53" s="21" t="s">
        <v>76</v>
      </c>
      <c r="D53" s="21"/>
      <c r="E53" s="21"/>
      <c r="F53" s="21"/>
      <c r="G53" s="21"/>
      <c r="H53" s="23"/>
      <c r="I53" s="23"/>
      <c r="J53" s="23"/>
      <c r="K53" s="22">
        <v>3.6760000000000002</v>
      </c>
      <c r="L53" s="22">
        <f>$H$53+$I$53+$J$53+$K$53</f>
        <v>3.6760000000000002</v>
      </c>
      <c r="M53" s="22">
        <v>1</v>
      </c>
      <c r="N53" s="23">
        <f>ROUND($L$53*$M$53,3)</f>
        <v>3.6760000000000002</v>
      </c>
      <c r="O53" s="35"/>
      <c r="P53" s="25"/>
      <c r="Q53" s="53">
        <f>ROUND($P$53+$O$53,2)</f>
        <v>0</v>
      </c>
      <c r="R53" s="23">
        <f>ROUND($L$53*$O$53,2)</f>
        <v>0</v>
      </c>
      <c r="S53" s="23">
        <f>ROUND($N$53*$P$53,2)</f>
        <v>0</v>
      </c>
      <c r="T53" s="23">
        <f>ROUND($S$53+$R$53,2)</f>
        <v>0</v>
      </c>
      <c r="U53" s="23"/>
      <c r="V53" s="23"/>
    </row>
    <row r="54" spans="1:22" s="1" customFormat="1" ht="11.1" customHeight="1" outlineLevel="6" x14ac:dyDescent="0.2">
      <c r="A54" s="26"/>
      <c r="B54" s="27" t="s">
        <v>95</v>
      </c>
      <c r="C54" s="28" t="s">
        <v>96</v>
      </c>
      <c r="D54" s="28"/>
      <c r="E54" s="28"/>
      <c r="F54" s="28"/>
      <c r="G54" s="28"/>
      <c r="H54" s="29"/>
      <c r="I54" s="29"/>
      <c r="J54" s="29"/>
      <c r="K54" s="30">
        <v>5.1459999999999999</v>
      </c>
      <c r="L54" s="30">
        <f>$H$54+$I$54+$J$54+$K$54</f>
        <v>5.1459999999999999</v>
      </c>
      <c r="M54" s="34">
        <v>1.23</v>
      </c>
      <c r="N54" s="29">
        <f>ROUND($L$54*$M$54,3)</f>
        <v>6.33</v>
      </c>
      <c r="O54" s="32"/>
      <c r="P54" s="32"/>
      <c r="Q54" s="29">
        <f>ROUND($P$54+$O$54,2)</f>
        <v>0</v>
      </c>
      <c r="R54" s="29">
        <f>ROUND($L$54*$O$54,2)</f>
        <v>0</v>
      </c>
      <c r="S54" s="29">
        <f>ROUND($N$54*$P$54,2)</f>
        <v>0</v>
      </c>
      <c r="T54" s="29">
        <f>ROUND($S$54+$R$54,2)</f>
        <v>0</v>
      </c>
      <c r="U54" s="33" t="s">
        <v>97</v>
      </c>
      <c r="V54" s="33"/>
    </row>
    <row r="55" spans="1:22" s="1" customFormat="1" ht="12" customHeight="1" outlineLevel="4" x14ac:dyDescent="0.2">
      <c r="A55" s="7"/>
      <c r="B55" s="8" t="s">
        <v>98</v>
      </c>
      <c r="C55" s="9"/>
      <c r="D55" s="9"/>
      <c r="E55" s="9"/>
      <c r="F55" s="9"/>
      <c r="G55" s="9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>
        <f>ROUND($R$58+$R$59+$R$61+$R$62+$R$64+$R$65+$R$67+$R$69+$R$72+$R$73+$R$74+$R$76+$R$77,2)</f>
        <v>0</v>
      </c>
      <c r="S55" s="10">
        <f>ROUND($S$58+$S$59+$S$61+$S$62+$S$64+$S$65+$S$67+$S$69+$S$72+$S$73+$S$74+$S$76+$S$77,2)</f>
        <v>0</v>
      </c>
      <c r="T55" s="10">
        <f>ROUND($T$58+$T$59+$T$61+$T$62+$T$64+$T$65+$T$67+$T$69+$T$72+$T$73+$T$74+$T$76+$T$77,2)</f>
        <v>0</v>
      </c>
      <c r="U55" s="10"/>
      <c r="V55" s="10"/>
    </row>
    <row r="56" spans="1:22" s="1" customFormat="1" ht="12" customHeight="1" outlineLevel="5" x14ac:dyDescent="0.2">
      <c r="A56" s="7"/>
      <c r="B56" s="8" t="s">
        <v>99</v>
      </c>
      <c r="C56" s="9"/>
      <c r="D56" s="9"/>
      <c r="E56" s="9"/>
      <c r="F56" s="9"/>
      <c r="G56" s="9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>
        <f>ROUND($R$58+$R$59+$R$61+$R$62+$R$64+$R$65+$R$67+$R$69,2)</f>
        <v>0</v>
      </c>
      <c r="S56" s="10">
        <f>ROUND($S$58+$S$59+$S$61+$S$62+$S$64+$S$65+$S$67+$S$69,2)</f>
        <v>0</v>
      </c>
      <c r="T56" s="10">
        <f>ROUND($T$58+$T$59+$T$61+$T$62+$T$64+$T$65+$T$67+$T$69,2)</f>
        <v>0</v>
      </c>
      <c r="U56" s="10"/>
      <c r="V56" s="10"/>
    </row>
    <row r="57" spans="1:22" s="11" customFormat="1" ht="21.95" customHeight="1" outlineLevel="6" x14ac:dyDescent="0.15">
      <c r="A57" s="12">
        <v>8</v>
      </c>
      <c r="B57" s="13" t="s">
        <v>100</v>
      </c>
      <c r="C57" s="14" t="s">
        <v>76</v>
      </c>
      <c r="D57" s="14"/>
      <c r="E57" s="14"/>
      <c r="F57" s="14"/>
      <c r="G57" s="14"/>
      <c r="H57" s="15">
        <v>2.4300000000000002</v>
      </c>
      <c r="I57" s="15">
        <v>5.46</v>
      </c>
      <c r="J57" s="15">
        <v>5.3319999999999999</v>
      </c>
      <c r="K57" s="15">
        <v>2.15</v>
      </c>
      <c r="L57" s="15">
        <v>15.372</v>
      </c>
      <c r="M57" s="16"/>
      <c r="N57" s="16">
        <f>$N$58</f>
        <v>15.372</v>
      </c>
      <c r="O57" s="16"/>
      <c r="P57" s="16"/>
      <c r="Q57" s="16">
        <f>ROUND($T$57/$N$57,2)</f>
        <v>0</v>
      </c>
      <c r="R57" s="16">
        <f>ROUND($R$58+$R$59,2)</f>
        <v>0</v>
      </c>
      <c r="S57" s="16">
        <f>ROUND($S$58+$S$59,2)</f>
        <v>0</v>
      </c>
      <c r="T57" s="16">
        <f>ROUND($T$58+$T$59,2)</f>
        <v>0</v>
      </c>
      <c r="U57" s="17"/>
      <c r="V57" s="17"/>
    </row>
    <row r="58" spans="1:22" s="18" customFormat="1" ht="11.1" customHeight="1" outlineLevel="7" x14ac:dyDescent="0.2">
      <c r="A58" s="19"/>
      <c r="B58" s="20" t="s">
        <v>25</v>
      </c>
      <c r="C58" s="21" t="s">
        <v>76</v>
      </c>
      <c r="D58" s="21"/>
      <c r="E58" s="21"/>
      <c r="F58" s="21"/>
      <c r="G58" s="21"/>
      <c r="H58" s="22">
        <v>2.4300000000000002</v>
      </c>
      <c r="I58" s="22">
        <v>5.46</v>
      </c>
      <c r="J58" s="22">
        <v>5.3319999999999999</v>
      </c>
      <c r="K58" s="22">
        <v>2.15</v>
      </c>
      <c r="L58" s="22">
        <f>$H$58+$I$58+$J$58+$K$58</f>
        <v>15.372000000000002</v>
      </c>
      <c r="M58" s="22">
        <v>1</v>
      </c>
      <c r="N58" s="23">
        <f>ROUND($L$58*$M$58,3)</f>
        <v>15.372</v>
      </c>
      <c r="O58" s="35"/>
      <c r="P58" s="25"/>
      <c r="Q58" s="53">
        <f>ROUND($P$58+$O$58,2)</f>
        <v>0</v>
      </c>
      <c r="R58" s="23">
        <f>ROUND($L$58*$O$58,2)</f>
        <v>0</v>
      </c>
      <c r="S58" s="23">
        <f>ROUND($N$58*$P$58,2)</f>
        <v>0</v>
      </c>
      <c r="T58" s="23">
        <f>ROUND($S$58+$R$58,2)</f>
        <v>0</v>
      </c>
      <c r="U58" s="23"/>
      <c r="V58" s="23"/>
    </row>
    <row r="59" spans="1:22" s="1" customFormat="1" ht="11.1" customHeight="1" outlineLevel="7" x14ac:dyDescent="0.2">
      <c r="A59" s="26"/>
      <c r="B59" s="27" t="s">
        <v>101</v>
      </c>
      <c r="C59" s="28" t="s">
        <v>76</v>
      </c>
      <c r="D59" s="28"/>
      <c r="E59" s="28"/>
      <c r="F59" s="28"/>
      <c r="G59" s="28"/>
      <c r="H59" s="30">
        <v>2.4300000000000002</v>
      </c>
      <c r="I59" s="30">
        <v>5.46</v>
      </c>
      <c r="J59" s="30">
        <v>5.3319999999999999</v>
      </c>
      <c r="K59" s="30">
        <v>2.15</v>
      </c>
      <c r="L59" s="30">
        <f>$H$59+$I$59+$J$59+$K$59</f>
        <v>15.372000000000002</v>
      </c>
      <c r="M59" s="36">
        <v>1.1000000000000001</v>
      </c>
      <c r="N59" s="29">
        <f>ROUND($L$59*$M$59,3)</f>
        <v>16.908999999999999</v>
      </c>
      <c r="O59" s="32"/>
      <c r="P59" s="32"/>
      <c r="Q59" s="29">
        <f>ROUND($P$59+$O$59,2)</f>
        <v>0</v>
      </c>
      <c r="R59" s="29">
        <f>ROUND($L$59*$O$59,2)</f>
        <v>0</v>
      </c>
      <c r="S59" s="29">
        <f>ROUND($N$59*$P$59,2)</f>
        <v>0</v>
      </c>
      <c r="T59" s="29">
        <f>ROUND($S$59+$R$59,2)</f>
        <v>0</v>
      </c>
      <c r="U59" s="33" t="s">
        <v>102</v>
      </c>
      <c r="V59" s="33"/>
    </row>
    <row r="60" spans="1:22" s="11" customFormat="1" ht="21.95" customHeight="1" outlineLevel="6" x14ac:dyDescent="0.15">
      <c r="A60" s="12">
        <v>9</v>
      </c>
      <c r="B60" s="13" t="s">
        <v>103</v>
      </c>
      <c r="C60" s="14" t="s">
        <v>76</v>
      </c>
      <c r="D60" s="14"/>
      <c r="E60" s="14"/>
      <c r="F60" s="14"/>
      <c r="G60" s="14"/>
      <c r="H60" s="15">
        <v>125.18</v>
      </c>
      <c r="I60" s="15">
        <v>286.2</v>
      </c>
      <c r="J60" s="15">
        <v>268.92</v>
      </c>
      <c r="K60" s="15">
        <v>184.11</v>
      </c>
      <c r="L60" s="15">
        <v>864.41</v>
      </c>
      <c r="M60" s="16"/>
      <c r="N60" s="16">
        <f>$N$61</f>
        <v>864.41</v>
      </c>
      <c r="O60" s="16"/>
      <c r="P60" s="16"/>
      <c r="Q60" s="16">
        <f>ROUND($T$60/$N$60,2)</f>
        <v>0</v>
      </c>
      <c r="R60" s="16">
        <f>ROUND($R$61+$R$62,2)</f>
        <v>0</v>
      </c>
      <c r="S60" s="16">
        <f>ROUND($S$61+$S$62,2)</f>
        <v>0</v>
      </c>
      <c r="T60" s="16">
        <f>ROUND($T$61+$T$62,2)</f>
        <v>0</v>
      </c>
      <c r="U60" s="17" t="s">
        <v>104</v>
      </c>
      <c r="V60" s="17"/>
    </row>
    <row r="61" spans="1:22" s="18" customFormat="1" ht="11.1" customHeight="1" outlineLevel="7" x14ac:dyDescent="0.2">
      <c r="A61" s="19"/>
      <c r="B61" s="20" t="s">
        <v>25</v>
      </c>
      <c r="C61" s="21" t="s">
        <v>76</v>
      </c>
      <c r="D61" s="21"/>
      <c r="E61" s="21"/>
      <c r="F61" s="21"/>
      <c r="G61" s="21"/>
      <c r="H61" s="22">
        <v>125.18</v>
      </c>
      <c r="I61" s="22">
        <v>286.2</v>
      </c>
      <c r="J61" s="22">
        <v>268.92</v>
      </c>
      <c r="K61" s="22">
        <v>184.11</v>
      </c>
      <c r="L61" s="22">
        <f>$H$61+$I$61+$J$61+$K$61</f>
        <v>864.41</v>
      </c>
      <c r="M61" s="22">
        <v>1</v>
      </c>
      <c r="N61" s="23">
        <f>ROUND($L$61*$M$61,3)</f>
        <v>864.41</v>
      </c>
      <c r="O61" s="35"/>
      <c r="P61" s="25"/>
      <c r="Q61" s="53">
        <f>ROUND($P$61+$O$61,2)</f>
        <v>0</v>
      </c>
      <c r="R61" s="23">
        <f>ROUND($L$61*$O$61,2)</f>
        <v>0</v>
      </c>
      <c r="S61" s="23">
        <f>ROUND($N$61*$P$61,2)</f>
        <v>0</v>
      </c>
      <c r="T61" s="23">
        <f>ROUND($S$61+$R$61,2)</f>
        <v>0</v>
      </c>
      <c r="U61" s="23"/>
      <c r="V61" s="23"/>
    </row>
    <row r="62" spans="1:22" s="1" customFormat="1" ht="11.1" customHeight="1" outlineLevel="7" x14ac:dyDescent="0.2">
      <c r="A62" s="26"/>
      <c r="B62" s="27" t="s">
        <v>105</v>
      </c>
      <c r="C62" s="28" t="s">
        <v>76</v>
      </c>
      <c r="D62" s="28"/>
      <c r="E62" s="28"/>
      <c r="F62" s="28"/>
      <c r="G62" s="28"/>
      <c r="H62" s="30">
        <v>125.18</v>
      </c>
      <c r="I62" s="30">
        <v>286.2</v>
      </c>
      <c r="J62" s="30">
        <v>268.92</v>
      </c>
      <c r="K62" s="30">
        <v>184.11</v>
      </c>
      <c r="L62" s="30">
        <f>$H$62+$I$62+$J$62+$K$62</f>
        <v>864.41</v>
      </c>
      <c r="M62" s="36">
        <v>1.1000000000000001</v>
      </c>
      <c r="N62" s="29">
        <f>ROUND($L$62*$M$62,3)</f>
        <v>950.851</v>
      </c>
      <c r="O62" s="32"/>
      <c r="P62" s="32"/>
      <c r="Q62" s="29">
        <f>ROUND($P$62+$O$62,2)</f>
        <v>0</v>
      </c>
      <c r="R62" s="29">
        <f>ROUND($L$62*$O$62,2)</f>
        <v>0</v>
      </c>
      <c r="S62" s="29">
        <f>ROUND($N$62*$P$62,2)</f>
        <v>0</v>
      </c>
      <c r="T62" s="29">
        <f>ROUND($S$62+$R$62,2)</f>
        <v>0</v>
      </c>
      <c r="U62" s="33"/>
      <c r="V62" s="33"/>
    </row>
    <row r="63" spans="1:22" s="11" customFormat="1" ht="21.95" customHeight="1" outlineLevel="6" x14ac:dyDescent="0.15">
      <c r="A63" s="12">
        <v>10</v>
      </c>
      <c r="B63" s="13" t="s">
        <v>106</v>
      </c>
      <c r="C63" s="14" t="s">
        <v>76</v>
      </c>
      <c r="D63" s="14"/>
      <c r="E63" s="14"/>
      <c r="F63" s="14"/>
      <c r="G63" s="14"/>
      <c r="H63" s="15">
        <v>9.41</v>
      </c>
      <c r="I63" s="15">
        <v>21.09</v>
      </c>
      <c r="J63" s="15">
        <v>20.61</v>
      </c>
      <c r="K63" s="15">
        <v>10.1</v>
      </c>
      <c r="L63" s="15">
        <v>61.21</v>
      </c>
      <c r="M63" s="16"/>
      <c r="N63" s="16">
        <f>$N$64</f>
        <v>61.21</v>
      </c>
      <c r="O63" s="16"/>
      <c r="P63" s="16"/>
      <c r="Q63" s="16">
        <f>ROUND($T$63/$N$63,2)</f>
        <v>0</v>
      </c>
      <c r="R63" s="16">
        <f>ROUND($R$64+$R$65,2)</f>
        <v>0</v>
      </c>
      <c r="S63" s="16">
        <f>ROUND($S$64+$S$65,2)</f>
        <v>0</v>
      </c>
      <c r="T63" s="16">
        <f>ROUND($T$64+$T$65,2)</f>
        <v>0</v>
      </c>
      <c r="U63" s="17" t="s">
        <v>104</v>
      </c>
      <c r="V63" s="17"/>
    </row>
    <row r="64" spans="1:22" s="18" customFormat="1" ht="11.1" customHeight="1" outlineLevel="7" x14ac:dyDescent="0.2">
      <c r="A64" s="19"/>
      <c r="B64" s="20" t="s">
        <v>25</v>
      </c>
      <c r="C64" s="21" t="s">
        <v>76</v>
      </c>
      <c r="D64" s="21"/>
      <c r="E64" s="21"/>
      <c r="F64" s="21"/>
      <c r="G64" s="21"/>
      <c r="H64" s="22">
        <v>9.41</v>
      </c>
      <c r="I64" s="22">
        <v>21.09</v>
      </c>
      <c r="J64" s="22">
        <v>20.61</v>
      </c>
      <c r="K64" s="22">
        <v>10.1</v>
      </c>
      <c r="L64" s="22">
        <f>$H$64+$I$64+$J$64+$K$64</f>
        <v>61.21</v>
      </c>
      <c r="M64" s="22">
        <v>1</v>
      </c>
      <c r="N64" s="23">
        <f>ROUND($L$64*$M$64,3)</f>
        <v>61.21</v>
      </c>
      <c r="O64" s="35"/>
      <c r="P64" s="25"/>
      <c r="Q64" s="53">
        <f>ROUND($P$64+$O$64,2)</f>
        <v>0</v>
      </c>
      <c r="R64" s="23">
        <f>ROUND($L$64*$O$64,2)</f>
        <v>0</v>
      </c>
      <c r="S64" s="23">
        <f>ROUND($N$64*$P$64,2)</f>
        <v>0</v>
      </c>
      <c r="T64" s="23">
        <f>ROUND($S$64+$R$64,2)</f>
        <v>0</v>
      </c>
      <c r="U64" s="23"/>
      <c r="V64" s="23"/>
    </row>
    <row r="65" spans="1:22" s="1" customFormat="1" ht="11.1" customHeight="1" outlineLevel="7" x14ac:dyDescent="0.2">
      <c r="A65" s="26"/>
      <c r="B65" s="27" t="s">
        <v>101</v>
      </c>
      <c r="C65" s="28" t="s">
        <v>76</v>
      </c>
      <c r="D65" s="28"/>
      <c r="E65" s="28"/>
      <c r="F65" s="28"/>
      <c r="G65" s="28"/>
      <c r="H65" s="30">
        <v>9.41</v>
      </c>
      <c r="I65" s="30">
        <v>21.09</v>
      </c>
      <c r="J65" s="30">
        <v>20.61</v>
      </c>
      <c r="K65" s="30">
        <v>10.1</v>
      </c>
      <c r="L65" s="30">
        <f>$H$65+$I$65+$J$65+$K$65</f>
        <v>61.21</v>
      </c>
      <c r="M65" s="36">
        <v>1.1000000000000001</v>
      </c>
      <c r="N65" s="29">
        <f>ROUND($L$65*$M$65,3)</f>
        <v>67.331000000000003</v>
      </c>
      <c r="O65" s="32"/>
      <c r="P65" s="32"/>
      <c r="Q65" s="29">
        <f>ROUND($P$65+$O$65,2)</f>
        <v>0</v>
      </c>
      <c r="R65" s="29">
        <f>ROUND($L$65*$O$65,2)</f>
        <v>0</v>
      </c>
      <c r="S65" s="29">
        <f>ROUND($N$65*$P$65,2)</f>
        <v>0</v>
      </c>
      <c r="T65" s="29">
        <f>ROUND($S$65+$R$65,2)</f>
        <v>0</v>
      </c>
      <c r="U65" s="33"/>
      <c r="V65" s="33"/>
    </row>
    <row r="66" spans="1:22" s="11" customFormat="1" ht="21.95" customHeight="1" outlineLevel="6" x14ac:dyDescent="0.15">
      <c r="A66" s="12">
        <v>11</v>
      </c>
      <c r="B66" s="13" t="s">
        <v>107</v>
      </c>
      <c r="C66" s="14" t="s">
        <v>76</v>
      </c>
      <c r="D66" s="14"/>
      <c r="E66" s="14"/>
      <c r="F66" s="14"/>
      <c r="G66" s="14"/>
      <c r="H66" s="15">
        <v>106.49</v>
      </c>
      <c r="I66" s="15">
        <v>245.26</v>
      </c>
      <c r="J66" s="15">
        <v>241.89</v>
      </c>
      <c r="K66" s="15">
        <v>197.96</v>
      </c>
      <c r="L66" s="15">
        <v>791.6</v>
      </c>
      <c r="M66" s="16"/>
      <c r="N66" s="16">
        <f>$N$67</f>
        <v>791.6</v>
      </c>
      <c r="O66" s="16"/>
      <c r="P66" s="16"/>
      <c r="Q66" s="16">
        <f>ROUND($T$66/$N$66,2)</f>
        <v>0</v>
      </c>
      <c r="R66" s="16">
        <f>ROUND($R$67,2)</f>
        <v>0</v>
      </c>
      <c r="S66" s="16">
        <f>ROUND($S$67,2)</f>
        <v>0</v>
      </c>
      <c r="T66" s="16">
        <f>ROUND($T$67,2)</f>
        <v>0</v>
      </c>
      <c r="U66" s="17" t="s">
        <v>104</v>
      </c>
      <c r="V66" s="17"/>
    </row>
    <row r="67" spans="1:22" s="18" customFormat="1" ht="11.1" customHeight="1" outlineLevel="7" x14ac:dyDescent="0.2">
      <c r="A67" s="19"/>
      <c r="B67" s="20" t="s">
        <v>25</v>
      </c>
      <c r="C67" s="21" t="s">
        <v>76</v>
      </c>
      <c r="D67" s="21"/>
      <c r="E67" s="21"/>
      <c r="F67" s="21"/>
      <c r="G67" s="21"/>
      <c r="H67" s="22">
        <v>106.49</v>
      </c>
      <c r="I67" s="22">
        <v>245.26</v>
      </c>
      <c r="J67" s="22">
        <v>241.89</v>
      </c>
      <c r="K67" s="22">
        <v>197.96</v>
      </c>
      <c r="L67" s="22">
        <f>$H$67+$I$67+$J$67+$K$67</f>
        <v>791.6</v>
      </c>
      <c r="M67" s="22">
        <v>1</v>
      </c>
      <c r="N67" s="23">
        <f>ROUND($L$67*$M$67,3)</f>
        <v>791.6</v>
      </c>
      <c r="O67" s="35"/>
      <c r="P67" s="25"/>
      <c r="Q67" s="53">
        <f>ROUND($P$67+$O$67,2)</f>
        <v>0</v>
      </c>
      <c r="R67" s="23">
        <f>ROUND($L$67*$O$67,2)</f>
        <v>0</v>
      </c>
      <c r="S67" s="23">
        <f>ROUND($N$67*$P$67,2)</f>
        <v>0</v>
      </c>
      <c r="T67" s="23">
        <f>ROUND($S$67+$R$67,2)</f>
        <v>0</v>
      </c>
      <c r="U67" s="23"/>
      <c r="V67" s="23"/>
    </row>
    <row r="68" spans="1:22" s="11" customFormat="1" ht="11.1" customHeight="1" outlineLevel="6" x14ac:dyDescent="0.15">
      <c r="A68" s="12">
        <v>12</v>
      </c>
      <c r="B68" s="13" t="s">
        <v>108</v>
      </c>
      <c r="C68" s="14" t="s">
        <v>76</v>
      </c>
      <c r="D68" s="14"/>
      <c r="E68" s="14"/>
      <c r="F68" s="14"/>
      <c r="G68" s="14"/>
      <c r="H68" s="15">
        <v>2.4300000000000002</v>
      </c>
      <c r="I68" s="15">
        <v>5.46</v>
      </c>
      <c r="J68" s="15">
        <v>5.3319999999999999</v>
      </c>
      <c r="K68" s="15">
        <v>2.15</v>
      </c>
      <c r="L68" s="15">
        <v>15.372</v>
      </c>
      <c r="M68" s="16"/>
      <c r="N68" s="16">
        <f>$N$69</f>
        <v>15.372</v>
      </c>
      <c r="O68" s="16"/>
      <c r="P68" s="16"/>
      <c r="Q68" s="16">
        <f>ROUND($T$68/$N$68,2)</f>
        <v>0</v>
      </c>
      <c r="R68" s="16">
        <f>ROUND($R$69,2)</f>
        <v>0</v>
      </c>
      <c r="S68" s="16">
        <f>ROUND($S$69,2)</f>
        <v>0</v>
      </c>
      <c r="T68" s="16">
        <f>ROUND($T$69,2)</f>
        <v>0</v>
      </c>
      <c r="U68" s="17" t="s">
        <v>109</v>
      </c>
      <c r="V68" s="17"/>
    </row>
    <row r="69" spans="1:22" s="18" customFormat="1" ht="11.1" customHeight="1" outlineLevel="7" x14ac:dyDescent="0.2">
      <c r="A69" s="19"/>
      <c r="B69" s="20" t="s">
        <v>25</v>
      </c>
      <c r="C69" s="21" t="s">
        <v>76</v>
      </c>
      <c r="D69" s="21"/>
      <c r="E69" s="21"/>
      <c r="F69" s="21"/>
      <c r="G69" s="21"/>
      <c r="H69" s="22">
        <v>2.4300000000000002</v>
      </c>
      <c r="I69" s="22">
        <v>5.46</v>
      </c>
      <c r="J69" s="22">
        <v>5.3319999999999999</v>
      </c>
      <c r="K69" s="22">
        <v>2.15</v>
      </c>
      <c r="L69" s="22">
        <f>$H$69+$I$69+$J$69+$K$69</f>
        <v>15.372000000000002</v>
      </c>
      <c r="M69" s="22">
        <v>1</v>
      </c>
      <c r="N69" s="23">
        <f>ROUND($L$69*$M$69,3)</f>
        <v>15.372</v>
      </c>
      <c r="O69" s="24"/>
      <c r="P69" s="25"/>
      <c r="Q69" s="52">
        <f>ROUND($P$69+$O$69,2)</f>
        <v>0</v>
      </c>
      <c r="R69" s="23">
        <f>ROUND($L$69*$O$69,2)</f>
        <v>0</v>
      </c>
      <c r="S69" s="23">
        <f>ROUND($N$69*$P$69,2)</f>
        <v>0</v>
      </c>
      <c r="T69" s="23">
        <f>ROUND($S$69+$R$69,2)</f>
        <v>0</v>
      </c>
      <c r="U69" s="23"/>
      <c r="V69" s="23"/>
    </row>
    <row r="70" spans="1:22" s="1" customFormat="1" ht="12" customHeight="1" outlineLevel="5" x14ac:dyDescent="0.2">
      <c r="A70" s="7"/>
      <c r="B70" s="8" t="s">
        <v>110</v>
      </c>
      <c r="C70" s="9"/>
      <c r="D70" s="9"/>
      <c r="E70" s="9"/>
      <c r="F70" s="9"/>
      <c r="G70" s="9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>
        <f>ROUND($R$72+$R$73+$R$74+$R$76+$R$77,2)</f>
        <v>0</v>
      </c>
      <c r="S70" s="10">
        <f>ROUND($S$72+$S$73+$S$74+$S$76+$S$77,2)</f>
        <v>0</v>
      </c>
      <c r="T70" s="10">
        <f>ROUND($T$72+$T$73+$T$74+$T$76+$T$77,2)</f>
        <v>0</v>
      </c>
      <c r="U70" s="10"/>
      <c r="V70" s="10"/>
    </row>
    <row r="71" spans="1:22" s="11" customFormat="1" ht="21.95" customHeight="1" outlineLevel="6" x14ac:dyDescent="0.15">
      <c r="A71" s="12">
        <v>13</v>
      </c>
      <c r="B71" s="13" t="s">
        <v>111</v>
      </c>
      <c r="C71" s="14" t="s">
        <v>65</v>
      </c>
      <c r="D71" s="14"/>
      <c r="E71" s="14"/>
      <c r="F71" s="14"/>
      <c r="G71" s="14"/>
      <c r="H71" s="15">
        <v>58.082000000000001</v>
      </c>
      <c r="I71" s="15">
        <v>120.384</v>
      </c>
      <c r="J71" s="15">
        <v>119.97</v>
      </c>
      <c r="K71" s="15">
        <v>30.6</v>
      </c>
      <c r="L71" s="15">
        <v>329.036</v>
      </c>
      <c r="M71" s="16"/>
      <c r="N71" s="16">
        <f>$N$72</f>
        <v>329.036</v>
      </c>
      <c r="O71" s="16"/>
      <c r="P71" s="16"/>
      <c r="Q71" s="16">
        <f>ROUND($T$71/$N$71,2)</f>
        <v>0</v>
      </c>
      <c r="R71" s="16">
        <f>ROUND($R$72+$R$73+$R$74,2)</f>
        <v>0</v>
      </c>
      <c r="S71" s="16">
        <f>ROUND($S$72+$S$73+$S$74,2)</f>
        <v>0</v>
      </c>
      <c r="T71" s="16">
        <f>ROUND($T$72+$T$73+$T$74,2)</f>
        <v>0</v>
      </c>
      <c r="U71" s="17" t="s">
        <v>112</v>
      </c>
      <c r="V71" s="17"/>
    </row>
    <row r="72" spans="1:22" s="18" customFormat="1" ht="11.1" customHeight="1" outlineLevel="7" x14ac:dyDescent="0.2">
      <c r="A72" s="19"/>
      <c r="B72" s="20" t="s">
        <v>25</v>
      </c>
      <c r="C72" s="21" t="s">
        <v>65</v>
      </c>
      <c r="D72" s="21"/>
      <c r="E72" s="21"/>
      <c r="F72" s="21"/>
      <c r="G72" s="21"/>
      <c r="H72" s="22">
        <v>58.082000000000001</v>
      </c>
      <c r="I72" s="22">
        <v>120.384</v>
      </c>
      <c r="J72" s="22">
        <v>119.97</v>
      </c>
      <c r="K72" s="22">
        <v>30.6</v>
      </c>
      <c r="L72" s="22">
        <f>$H$72+$I$72+$J$72+$K$72</f>
        <v>329.03600000000006</v>
      </c>
      <c r="M72" s="22">
        <v>1</v>
      </c>
      <c r="N72" s="23">
        <f>ROUND($L$72*$M$72,3)</f>
        <v>329.036</v>
      </c>
      <c r="O72" s="35"/>
      <c r="P72" s="25"/>
      <c r="Q72" s="53">
        <f>ROUND($P$72+$O$72,2)</f>
        <v>0</v>
      </c>
      <c r="R72" s="23">
        <f>ROUND($L$72*$O$72,2)</f>
        <v>0</v>
      </c>
      <c r="S72" s="23">
        <f>ROUND($N$72*$P$72,2)</f>
        <v>0</v>
      </c>
      <c r="T72" s="23">
        <f>ROUND($S$72+$R$72,2)</f>
        <v>0</v>
      </c>
      <c r="U72" s="23"/>
      <c r="V72" s="23"/>
    </row>
    <row r="73" spans="1:22" s="1" customFormat="1" ht="11.1" customHeight="1" outlineLevel="7" x14ac:dyDescent="0.2">
      <c r="A73" s="26"/>
      <c r="B73" s="27" t="s">
        <v>113</v>
      </c>
      <c r="C73" s="28" t="s">
        <v>65</v>
      </c>
      <c r="D73" s="28"/>
      <c r="E73" s="28"/>
      <c r="F73" s="28"/>
      <c r="G73" s="28"/>
      <c r="H73" s="30">
        <v>62.082000000000001</v>
      </c>
      <c r="I73" s="30">
        <v>125.384</v>
      </c>
      <c r="J73" s="30">
        <v>125.97</v>
      </c>
      <c r="K73" s="29"/>
      <c r="L73" s="30">
        <f>$H$73+$I$73+$J$73+$K$73</f>
        <v>313.43600000000004</v>
      </c>
      <c r="M73" s="31">
        <v>1</v>
      </c>
      <c r="N73" s="29">
        <f>ROUND($L$73*$M$73,3)</f>
        <v>313.43599999999998</v>
      </c>
      <c r="O73" s="32"/>
      <c r="P73" s="32"/>
      <c r="Q73" s="29">
        <f>ROUND($P$73+$O$73,2)</f>
        <v>0</v>
      </c>
      <c r="R73" s="29">
        <f>ROUND($L$73*$O$73,2)</f>
        <v>0</v>
      </c>
      <c r="S73" s="29">
        <f>ROUND($N$73*$P$73,2)</f>
        <v>0</v>
      </c>
      <c r="T73" s="29">
        <f>ROUND($S$73+$R$73,2)</f>
        <v>0</v>
      </c>
      <c r="U73" s="33" t="s">
        <v>114</v>
      </c>
      <c r="V73" s="33"/>
    </row>
    <row r="74" spans="1:22" s="1" customFormat="1" ht="11.1" customHeight="1" outlineLevel="7" x14ac:dyDescent="0.2">
      <c r="A74" s="26"/>
      <c r="B74" s="27" t="s">
        <v>115</v>
      </c>
      <c r="C74" s="28" t="s">
        <v>65</v>
      </c>
      <c r="D74" s="28"/>
      <c r="E74" s="28"/>
      <c r="F74" s="28"/>
      <c r="G74" s="28"/>
      <c r="H74" s="29"/>
      <c r="I74" s="29"/>
      <c r="J74" s="29"/>
      <c r="K74" s="30">
        <v>30.6</v>
      </c>
      <c r="L74" s="30">
        <f>$H$74+$I$74+$J$74+$K$74</f>
        <v>30.6</v>
      </c>
      <c r="M74" s="31">
        <v>1</v>
      </c>
      <c r="N74" s="29">
        <f>ROUND($L$74*$M$74,3)</f>
        <v>30.6</v>
      </c>
      <c r="O74" s="32"/>
      <c r="P74" s="32"/>
      <c r="Q74" s="29">
        <f>ROUND($P$74+$O$74,2)</f>
        <v>0</v>
      </c>
      <c r="R74" s="29">
        <f>ROUND($L$74*$O$74,2)</f>
        <v>0</v>
      </c>
      <c r="S74" s="29">
        <f>ROUND($N$74*$P$74,2)</f>
        <v>0</v>
      </c>
      <c r="T74" s="29">
        <f>ROUND($S$74+$R$74,2)</f>
        <v>0</v>
      </c>
      <c r="U74" s="33"/>
      <c r="V74" s="33"/>
    </row>
    <row r="75" spans="1:22" s="11" customFormat="1" ht="11.1" customHeight="1" outlineLevel="6" x14ac:dyDescent="0.15">
      <c r="A75" s="12">
        <v>14</v>
      </c>
      <c r="B75" s="13" t="s">
        <v>116</v>
      </c>
      <c r="C75" s="14" t="s">
        <v>65</v>
      </c>
      <c r="D75" s="14"/>
      <c r="E75" s="14"/>
      <c r="F75" s="14"/>
      <c r="G75" s="14"/>
      <c r="H75" s="15">
        <v>24</v>
      </c>
      <c r="I75" s="15">
        <v>30</v>
      </c>
      <c r="J75" s="15">
        <v>36</v>
      </c>
      <c r="K75" s="16"/>
      <c r="L75" s="15">
        <v>90</v>
      </c>
      <c r="M75" s="16"/>
      <c r="N75" s="16">
        <f>$N$76</f>
        <v>90</v>
      </c>
      <c r="O75" s="16"/>
      <c r="P75" s="16"/>
      <c r="Q75" s="16">
        <f>ROUND($T$75/$N$75,2)</f>
        <v>0</v>
      </c>
      <c r="R75" s="16">
        <f>ROUND($R$76+$R$77,2)</f>
        <v>0</v>
      </c>
      <c r="S75" s="16">
        <f>ROUND($S$76+$S$77,2)</f>
        <v>0</v>
      </c>
      <c r="T75" s="16">
        <f>ROUND($T$76+$T$77,2)</f>
        <v>0</v>
      </c>
      <c r="U75" s="17"/>
      <c r="V75" s="17"/>
    </row>
    <row r="76" spans="1:22" s="18" customFormat="1" ht="11.1" customHeight="1" outlineLevel="7" x14ac:dyDescent="0.2">
      <c r="A76" s="19"/>
      <c r="B76" s="20" t="s">
        <v>25</v>
      </c>
      <c r="C76" s="21" t="s">
        <v>65</v>
      </c>
      <c r="D76" s="21"/>
      <c r="E76" s="21"/>
      <c r="F76" s="21"/>
      <c r="G76" s="21"/>
      <c r="H76" s="22">
        <v>24</v>
      </c>
      <c r="I76" s="22">
        <v>30</v>
      </c>
      <c r="J76" s="22">
        <v>36</v>
      </c>
      <c r="K76" s="23"/>
      <c r="L76" s="22">
        <f>$H$76+$I$76+$J$76+$K$76</f>
        <v>90</v>
      </c>
      <c r="M76" s="22">
        <v>1</v>
      </c>
      <c r="N76" s="23">
        <f>ROUND($L$76*$M$76,3)</f>
        <v>90</v>
      </c>
      <c r="O76" s="35"/>
      <c r="P76" s="25"/>
      <c r="Q76" s="53">
        <f>ROUND($P$76+$O$76,2)</f>
        <v>0</v>
      </c>
      <c r="R76" s="23">
        <f>ROUND($L$76*$O$76,2)</f>
        <v>0</v>
      </c>
      <c r="S76" s="23">
        <f>ROUND($N$76*$P$76,2)</f>
        <v>0</v>
      </c>
      <c r="T76" s="23">
        <f>ROUND($S$76+$R$76,2)</f>
        <v>0</v>
      </c>
      <c r="U76" s="23"/>
      <c r="V76" s="23"/>
    </row>
    <row r="77" spans="1:22" s="1" customFormat="1" ht="11.1" customHeight="1" outlineLevel="7" x14ac:dyDescent="0.2">
      <c r="A77" s="26"/>
      <c r="B77" s="27" t="s">
        <v>117</v>
      </c>
      <c r="C77" s="28" t="s">
        <v>65</v>
      </c>
      <c r="D77" s="28"/>
      <c r="E77" s="28"/>
      <c r="F77" s="28"/>
      <c r="G77" s="28"/>
      <c r="H77" s="30">
        <v>24</v>
      </c>
      <c r="I77" s="30">
        <v>30</v>
      </c>
      <c r="J77" s="30">
        <v>36</v>
      </c>
      <c r="K77" s="29"/>
      <c r="L77" s="30">
        <f>$H$77+$I$77+$J$77+$K$77</f>
        <v>90</v>
      </c>
      <c r="M77" s="31">
        <v>1</v>
      </c>
      <c r="N77" s="29">
        <f>ROUND($L$77*$M$77,3)</f>
        <v>90</v>
      </c>
      <c r="O77" s="32"/>
      <c r="P77" s="32"/>
      <c r="Q77" s="29">
        <f>ROUND($P$77+$O$77,2)</f>
        <v>0</v>
      </c>
      <c r="R77" s="29">
        <f>ROUND($L$77*$O$77,2)</f>
        <v>0</v>
      </c>
      <c r="S77" s="29">
        <f>ROUND($N$77*$P$77,2)</f>
        <v>0</v>
      </c>
      <c r="T77" s="29">
        <f>ROUND($S$77+$R$77,2)</f>
        <v>0</v>
      </c>
      <c r="U77" s="33"/>
      <c r="V77" s="33"/>
    </row>
    <row r="78" spans="1:22" s="1" customFormat="1" ht="12" customHeight="1" outlineLevel="3" x14ac:dyDescent="0.2">
      <c r="A78" s="7"/>
      <c r="B78" s="8" t="s">
        <v>118</v>
      </c>
      <c r="C78" s="9"/>
      <c r="D78" s="9"/>
      <c r="E78" s="9"/>
      <c r="F78" s="9"/>
      <c r="G78" s="9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>
        <f>ROUND($R$81+$R$82+$R$84+$R$85+$R$86+$R$88+$R$89+$R$90+$R$91+$R$92+$R$93+$R$94+$R$95+$R$96+$R$97+$R$98+$R$99+$R$103+$R$105+$R$106+$R$107+$R$108+$R$109+$R$110+$R$111+$R$113+$R$114+$R$115+$R$116+$R$117+$R$118+$R$119+$R$120+$R$121+$R$122+$R$123+$R$124+$R$127+$R$129+$R$130+$R$132+$R$133,2)</f>
        <v>0</v>
      </c>
      <c r="S78" s="10">
        <f>ROUND($S$81+$S$82+$S$84+$S$85+$S$86+$S$88+$S$89+$S$90+$S$91+$S$92+$S$93+$S$94+$S$95+$S$96+$S$97+$S$98+$S$99+$S$103+$S$105+$S$106+$S$107+$S$108+$S$109+$S$110+$S$111+$S$113+$S$114+$S$115+$S$116+$S$117+$S$118+$S$119+$S$120+$S$121+$S$122+$S$123+$S$124+$S$127+$S$129+$S$130+$S$132+$S$133,2)</f>
        <v>0</v>
      </c>
      <c r="T78" s="10">
        <f>ROUND($T$81+$T$82+$T$84+$T$85+$T$86+$T$88+$T$89+$T$90+$T$91+$T$92+$T$93+$T$94+$T$95+$T$96+$T$97+$T$98+$T$99+$T$103+$T$105+$T$106+$T$107+$T$108+$T$109+$T$110+$T$111+$T$113+$T$114+$T$115+$T$116+$T$117+$T$118+$T$119+$T$120+$T$121+$T$122+$T$123+$T$124+$T$127+$T$129+$T$130+$T$132+$T$133,2)</f>
        <v>0</v>
      </c>
      <c r="U78" s="10"/>
      <c r="V78" s="10"/>
    </row>
    <row r="79" spans="1:22" s="1" customFormat="1" ht="12" customHeight="1" outlineLevel="4" x14ac:dyDescent="0.2">
      <c r="A79" s="7"/>
      <c r="B79" s="8" t="s">
        <v>119</v>
      </c>
      <c r="C79" s="9"/>
      <c r="D79" s="9"/>
      <c r="E79" s="9"/>
      <c r="F79" s="9"/>
      <c r="G79" s="9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>
        <f>ROUND($R$81+$R$82+$R$84+$R$85+$R$86+$R$88+$R$89+$R$90+$R$91+$R$92+$R$93+$R$94+$R$95+$R$96+$R$97+$R$98+$R$99,2)</f>
        <v>0</v>
      </c>
      <c r="S79" s="10">
        <f>ROUND($S$81+$S$82+$S$84+$S$85+$S$86+$S$88+$S$89+$S$90+$S$91+$S$92+$S$93+$S$94+$S$95+$S$96+$S$97+$S$98+$S$99,2)</f>
        <v>0</v>
      </c>
      <c r="T79" s="10">
        <f>ROUND($T$81+$T$82+$T$84+$T$85+$T$86+$T$88+$T$89+$T$90+$T$91+$T$92+$T$93+$T$94+$T$95+$T$96+$T$97+$T$98+$T$99,2)</f>
        <v>0</v>
      </c>
      <c r="U79" s="10"/>
      <c r="V79" s="10"/>
    </row>
    <row r="80" spans="1:22" s="11" customFormat="1" ht="42" customHeight="1" outlineLevel="5" x14ac:dyDescent="0.15">
      <c r="A80" s="12">
        <v>15</v>
      </c>
      <c r="B80" s="13" t="s">
        <v>120</v>
      </c>
      <c r="C80" s="14" t="s">
        <v>76</v>
      </c>
      <c r="D80" s="14"/>
      <c r="E80" s="14"/>
      <c r="F80" s="14"/>
      <c r="G80" s="14"/>
      <c r="H80" s="16"/>
      <c r="I80" s="16"/>
      <c r="J80" s="16"/>
      <c r="K80" s="15">
        <v>5.63</v>
      </c>
      <c r="L80" s="15">
        <v>5.63</v>
      </c>
      <c r="M80" s="16"/>
      <c r="N80" s="16">
        <f>$N$81</f>
        <v>5.63</v>
      </c>
      <c r="O80" s="16"/>
      <c r="P80" s="16"/>
      <c r="Q80" s="16">
        <f>ROUND($T$80/$N$80,2)</f>
        <v>0</v>
      </c>
      <c r="R80" s="16">
        <f>ROUND($R$81+$R$82,2)</f>
        <v>0</v>
      </c>
      <c r="S80" s="16">
        <f>ROUND($S$81+$S$82,2)</f>
        <v>0</v>
      </c>
      <c r="T80" s="16">
        <f>ROUND($T$81+$T$82,2)</f>
        <v>0</v>
      </c>
      <c r="U80" s="17"/>
      <c r="V80" s="17"/>
    </row>
    <row r="81" spans="1:22" s="18" customFormat="1" ht="11.1" customHeight="1" outlineLevel="6" x14ac:dyDescent="0.2">
      <c r="A81" s="19"/>
      <c r="B81" s="20" t="s">
        <v>25</v>
      </c>
      <c r="C81" s="21" t="s">
        <v>76</v>
      </c>
      <c r="D81" s="21"/>
      <c r="E81" s="21"/>
      <c r="F81" s="21"/>
      <c r="G81" s="21"/>
      <c r="H81" s="23"/>
      <c r="I81" s="23"/>
      <c r="J81" s="23"/>
      <c r="K81" s="22">
        <v>5.63</v>
      </c>
      <c r="L81" s="22">
        <f>$H$81+$I$81+$J$81+$K$81</f>
        <v>5.63</v>
      </c>
      <c r="M81" s="22">
        <v>1</v>
      </c>
      <c r="N81" s="23">
        <f>ROUND($L$81*$M$81,3)</f>
        <v>5.63</v>
      </c>
      <c r="O81" s="35"/>
      <c r="P81" s="25"/>
      <c r="Q81" s="53">
        <f>ROUND($P$81+$O$81,2)</f>
        <v>0</v>
      </c>
      <c r="R81" s="23">
        <f>ROUND($L$81*$O$81,2)</f>
        <v>0</v>
      </c>
      <c r="S81" s="23">
        <f>ROUND($N$81*$P$81,2)</f>
        <v>0</v>
      </c>
      <c r="T81" s="23">
        <f>ROUND($S$81+$R$81,2)</f>
        <v>0</v>
      </c>
      <c r="U81" s="23"/>
      <c r="V81" s="23"/>
    </row>
    <row r="82" spans="1:22" s="1" customFormat="1" ht="11.1" customHeight="1" outlineLevel="6" x14ac:dyDescent="0.2">
      <c r="A82" s="26"/>
      <c r="B82" s="27" t="s">
        <v>95</v>
      </c>
      <c r="C82" s="28" t="s">
        <v>96</v>
      </c>
      <c r="D82" s="28"/>
      <c r="E82" s="28"/>
      <c r="F82" s="28"/>
      <c r="G82" s="28"/>
      <c r="H82" s="29"/>
      <c r="I82" s="29"/>
      <c r="J82" s="29"/>
      <c r="K82" s="30">
        <v>7.8819999999999997</v>
      </c>
      <c r="L82" s="30">
        <f>$H$82+$I$82+$J$82+$K$82</f>
        <v>7.8819999999999997</v>
      </c>
      <c r="M82" s="34">
        <v>1.23</v>
      </c>
      <c r="N82" s="29">
        <f>ROUND($L$82*$M$82,3)</f>
        <v>9.6950000000000003</v>
      </c>
      <c r="O82" s="32"/>
      <c r="P82" s="32"/>
      <c r="Q82" s="29">
        <f>ROUND($P$82+$O$82,2)</f>
        <v>0</v>
      </c>
      <c r="R82" s="29">
        <f>ROUND($L$82*$O$82,2)</f>
        <v>0</v>
      </c>
      <c r="S82" s="29">
        <f>ROUND($N$82*$P$82,2)</f>
        <v>0</v>
      </c>
      <c r="T82" s="29">
        <f>ROUND($S$82+$R$82,2)</f>
        <v>0</v>
      </c>
      <c r="U82" s="33" t="s">
        <v>121</v>
      </c>
      <c r="V82" s="33"/>
    </row>
    <row r="83" spans="1:22" s="11" customFormat="1" ht="42" customHeight="1" outlineLevel="5" x14ac:dyDescent="0.15">
      <c r="A83" s="12">
        <v>16</v>
      </c>
      <c r="B83" s="13" t="s">
        <v>122</v>
      </c>
      <c r="C83" s="14" t="s">
        <v>81</v>
      </c>
      <c r="D83" s="14"/>
      <c r="E83" s="14"/>
      <c r="F83" s="14"/>
      <c r="G83" s="14"/>
      <c r="H83" s="16"/>
      <c r="I83" s="16"/>
      <c r="J83" s="16"/>
      <c r="K83" s="15">
        <v>104.93</v>
      </c>
      <c r="L83" s="15">
        <v>104.93</v>
      </c>
      <c r="M83" s="16"/>
      <c r="N83" s="16">
        <f>$N$84</f>
        <v>104.93</v>
      </c>
      <c r="O83" s="16"/>
      <c r="P83" s="16"/>
      <c r="Q83" s="16">
        <f>ROUND($T$83/$N$83,2)</f>
        <v>0</v>
      </c>
      <c r="R83" s="16">
        <f>ROUND($R$84+$R$85+$R$86,2)</f>
        <v>0</v>
      </c>
      <c r="S83" s="16">
        <f>ROUND($S$84+$S$85+$S$86,2)</f>
        <v>0</v>
      </c>
      <c r="T83" s="16">
        <f>ROUND($T$84+$T$85+$T$86,2)</f>
        <v>0</v>
      </c>
      <c r="U83" s="17" t="s">
        <v>123</v>
      </c>
      <c r="V83" s="17"/>
    </row>
    <row r="84" spans="1:22" s="18" customFormat="1" ht="11.1" customHeight="1" outlineLevel="6" x14ac:dyDescent="0.2">
      <c r="A84" s="19"/>
      <c r="B84" s="20" t="s">
        <v>25</v>
      </c>
      <c r="C84" s="21" t="s">
        <v>81</v>
      </c>
      <c r="D84" s="21"/>
      <c r="E84" s="21"/>
      <c r="F84" s="21"/>
      <c r="G84" s="21"/>
      <c r="H84" s="23"/>
      <c r="I84" s="23"/>
      <c r="J84" s="23"/>
      <c r="K84" s="22">
        <v>104.93</v>
      </c>
      <c r="L84" s="22">
        <f>$H$84+$I$84+$J$84+$K$84</f>
        <v>104.93</v>
      </c>
      <c r="M84" s="22">
        <v>1</v>
      </c>
      <c r="N84" s="23">
        <f>ROUND($L$84*$M$84,3)</f>
        <v>104.93</v>
      </c>
      <c r="O84" s="35"/>
      <c r="P84" s="25"/>
      <c r="Q84" s="53">
        <f>ROUND($P$84+$O$84,2)</f>
        <v>0</v>
      </c>
      <c r="R84" s="23">
        <f>ROUND($L$84*$O$84,2)</f>
        <v>0</v>
      </c>
      <c r="S84" s="23">
        <f>ROUND($N$84*$P$84,2)</f>
        <v>0</v>
      </c>
      <c r="T84" s="23">
        <f>ROUND($S$84+$R$84,2)</f>
        <v>0</v>
      </c>
      <c r="U84" s="23"/>
      <c r="V84" s="23"/>
    </row>
    <row r="85" spans="1:22" s="1" customFormat="1" ht="11.1" customHeight="1" outlineLevel="6" x14ac:dyDescent="0.2">
      <c r="A85" s="26"/>
      <c r="B85" s="27" t="s">
        <v>83</v>
      </c>
      <c r="C85" s="28" t="s">
        <v>84</v>
      </c>
      <c r="D85" s="28"/>
      <c r="E85" s="28"/>
      <c r="F85" s="28"/>
      <c r="G85" s="28"/>
      <c r="H85" s="29"/>
      <c r="I85" s="29"/>
      <c r="J85" s="29"/>
      <c r="K85" s="30">
        <v>104.93</v>
      </c>
      <c r="L85" s="30">
        <f>$H$85+$I$85+$J$85+$K$85</f>
        <v>104.93</v>
      </c>
      <c r="M85" s="36">
        <v>2.4</v>
      </c>
      <c r="N85" s="29">
        <f>ROUND($L$85*$M$85,3)</f>
        <v>251.83199999999999</v>
      </c>
      <c r="O85" s="32"/>
      <c r="P85" s="32"/>
      <c r="Q85" s="29">
        <f>ROUND($P$85+$O$85,2)</f>
        <v>0</v>
      </c>
      <c r="R85" s="29">
        <f>ROUND($L$85*$O$85,2)</f>
        <v>0</v>
      </c>
      <c r="S85" s="29">
        <f>ROUND($N$85*$P$85,2)</f>
        <v>0</v>
      </c>
      <c r="T85" s="29">
        <f>ROUND($S$85+$R$85,2)</f>
        <v>0</v>
      </c>
      <c r="U85" s="33" t="s">
        <v>124</v>
      </c>
      <c r="V85" s="33"/>
    </row>
    <row r="86" spans="1:22" s="1" customFormat="1" ht="11.1" customHeight="1" outlineLevel="6" x14ac:dyDescent="0.2">
      <c r="A86" s="26"/>
      <c r="B86" s="27" t="s">
        <v>85</v>
      </c>
      <c r="C86" s="28" t="s">
        <v>84</v>
      </c>
      <c r="D86" s="28"/>
      <c r="E86" s="28"/>
      <c r="F86" s="28"/>
      <c r="G86" s="28"/>
      <c r="H86" s="29"/>
      <c r="I86" s="29"/>
      <c r="J86" s="29"/>
      <c r="K86" s="30">
        <v>104.93</v>
      </c>
      <c r="L86" s="30">
        <f>$H$86+$I$86+$J$86+$K$86</f>
        <v>104.93</v>
      </c>
      <c r="M86" s="34">
        <v>0.28000000000000003</v>
      </c>
      <c r="N86" s="29">
        <f>ROUND($L$86*$M$86,3)</f>
        <v>29.38</v>
      </c>
      <c r="O86" s="32"/>
      <c r="P86" s="32"/>
      <c r="Q86" s="29">
        <f>ROUND($P$86+$O$86,2)</f>
        <v>0</v>
      </c>
      <c r="R86" s="29">
        <f>ROUND($L$86*$O$86,2)</f>
        <v>0</v>
      </c>
      <c r="S86" s="29">
        <f>ROUND($N$86*$P$86,2)</f>
        <v>0</v>
      </c>
      <c r="T86" s="29">
        <f>ROUND($S$86+$R$86,2)</f>
        <v>0</v>
      </c>
      <c r="U86" s="33"/>
      <c r="V86" s="33"/>
    </row>
    <row r="87" spans="1:22" s="11" customFormat="1" ht="32.1" customHeight="1" outlineLevel="5" x14ac:dyDescent="0.15">
      <c r="A87" s="12">
        <v>17</v>
      </c>
      <c r="B87" s="13" t="s">
        <v>119</v>
      </c>
      <c r="C87" s="14" t="s">
        <v>55</v>
      </c>
      <c r="D87" s="14"/>
      <c r="E87" s="14"/>
      <c r="F87" s="14"/>
      <c r="G87" s="14"/>
      <c r="H87" s="16"/>
      <c r="I87" s="16"/>
      <c r="J87" s="16"/>
      <c r="K87" s="15">
        <v>6</v>
      </c>
      <c r="L87" s="15">
        <v>6</v>
      </c>
      <c r="M87" s="16"/>
      <c r="N87" s="16">
        <f>$N$88</f>
        <v>6</v>
      </c>
      <c r="O87" s="16"/>
      <c r="P87" s="16"/>
      <c r="Q87" s="16">
        <f>ROUND($T$87/$N$87,2)</f>
        <v>0</v>
      </c>
      <c r="R87" s="16">
        <f>ROUND($R$88+$R$89+$R$90+$R$91+$R$92+$R$93+$R$94+$R$95+$R$96+$R$97+$R$98+$R$99,2)</f>
        <v>0</v>
      </c>
      <c r="S87" s="16">
        <f>ROUND($S$88+$S$89+$S$90+$S$91+$S$92+$S$93+$S$94+$S$95+$S$96+$S$97+$S$98+$S$99,2)</f>
        <v>0</v>
      </c>
      <c r="T87" s="16">
        <f>ROUND($T$88+$T$89+$T$90+$T$91+$T$92+$T$93+$T$94+$T$95+$T$96+$T$97+$T$98+$T$99,2)</f>
        <v>0</v>
      </c>
      <c r="U87" s="17"/>
      <c r="V87" s="17"/>
    </row>
    <row r="88" spans="1:22" s="18" customFormat="1" ht="11.1" customHeight="1" outlineLevel="6" x14ac:dyDescent="0.2">
      <c r="A88" s="19"/>
      <c r="B88" s="20" t="s">
        <v>25</v>
      </c>
      <c r="C88" s="21" t="s">
        <v>55</v>
      </c>
      <c r="D88" s="21"/>
      <c r="E88" s="21"/>
      <c r="F88" s="21"/>
      <c r="G88" s="21"/>
      <c r="H88" s="23"/>
      <c r="I88" s="23"/>
      <c r="J88" s="23"/>
      <c r="K88" s="22">
        <v>6</v>
      </c>
      <c r="L88" s="22">
        <f>$H$88+$I$88+$J$88+$K$88</f>
        <v>6</v>
      </c>
      <c r="M88" s="22">
        <v>1</v>
      </c>
      <c r="N88" s="23">
        <f>ROUND($L$88*$M$88,3)</f>
        <v>6</v>
      </c>
      <c r="O88" s="24"/>
      <c r="P88" s="25"/>
      <c r="Q88" s="52">
        <f>ROUND($P$88+$O$88,2)</f>
        <v>0</v>
      </c>
      <c r="R88" s="23">
        <f>ROUND($L$88*$O$88,2)</f>
        <v>0</v>
      </c>
      <c r="S88" s="23">
        <f>ROUND($N$88*$P$88,2)</f>
        <v>0</v>
      </c>
      <c r="T88" s="23">
        <f>ROUND($S$88+$R$88,2)</f>
        <v>0</v>
      </c>
      <c r="U88" s="23"/>
      <c r="V88" s="23"/>
    </row>
    <row r="89" spans="1:22" s="1" customFormat="1" ht="11.1" customHeight="1" outlineLevel="6" x14ac:dyDescent="0.2">
      <c r="A89" s="26"/>
      <c r="B89" s="27" t="s">
        <v>69</v>
      </c>
      <c r="C89" s="28" t="s">
        <v>55</v>
      </c>
      <c r="D89" s="28"/>
      <c r="E89" s="28"/>
      <c r="F89" s="28"/>
      <c r="G89" s="28"/>
      <c r="H89" s="29"/>
      <c r="I89" s="29"/>
      <c r="J89" s="29"/>
      <c r="K89" s="30">
        <v>6</v>
      </c>
      <c r="L89" s="30">
        <f>$H$89+$I$89+$J$89+$K$89</f>
        <v>6</v>
      </c>
      <c r="M89" s="31">
        <v>1</v>
      </c>
      <c r="N89" s="29">
        <f>ROUND($L$89*$M$89,3)</f>
        <v>6</v>
      </c>
      <c r="O89" s="32"/>
      <c r="P89" s="32"/>
      <c r="Q89" s="29">
        <f>ROUND($P$89+$O$89,2)</f>
        <v>0</v>
      </c>
      <c r="R89" s="29">
        <f>ROUND($L$89*$O$89,2)</f>
        <v>0</v>
      </c>
      <c r="S89" s="29">
        <f>ROUND($N$89*$P$89,2)</f>
        <v>0</v>
      </c>
      <c r="T89" s="29">
        <f>ROUND($S$89+$R$89,2)</f>
        <v>0</v>
      </c>
      <c r="U89" s="33"/>
      <c r="V89" s="33"/>
    </row>
    <row r="90" spans="1:22" s="1" customFormat="1" ht="11.1" customHeight="1" outlineLevel="6" x14ac:dyDescent="0.2">
      <c r="A90" s="26"/>
      <c r="B90" s="27" t="s">
        <v>125</v>
      </c>
      <c r="C90" s="28" t="s">
        <v>76</v>
      </c>
      <c r="D90" s="28"/>
      <c r="E90" s="28"/>
      <c r="F90" s="28"/>
      <c r="G90" s="28"/>
      <c r="H90" s="29"/>
      <c r="I90" s="29"/>
      <c r="J90" s="29"/>
      <c r="K90" s="30">
        <v>2.88</v>
      </c>
      <c r="L90" s="30">
        <f>$H$90+$I$90+$J$90+$K$90</f>
        <v>2.88</v>
      </c>
      <c r="M90" s="34">
        <v>1.02</v>
      </c>
      <c r="N90" s="29">
        <f>ROUND($L$90*$M$90,3)</f>
        <v>2.9380000000000002</v>
      </c>
      <c r="O90" s="32"/>
      <c r="P90" s="32"/>
      <c r="Q90" s="29">
        <f>ROUND($P$90+$O$90,2)</f>
        <v>0</v>
      </c>
      <c r="R90" s="29">
        <f>ROUND($L$90*$O$90,2)</f>
        <v>0</v>
      </c>
      <c r="S90" s="29">
        <f>ROUND($N$90*$P$90,2)</f>
        <v>0</v>
      </c>
      <c r="T90" s="29">
        <f>ROUND($S$90+$R$90,2)</f>
        <v>0</v>
      </c>
      <c r="U90" s="33" t="s">
        <v>126</v>
      </c>
      <c r="V90" s="33"/>
    </row>
    <row r="91" spans="1:22" s="1" customFormat="1" ht="21.95" customHeight="1" outlineLevel="6" x14ac:dyDescent="0.2">
      <c r="A91" s="26"/>
      <c r="B91" s="27" t="s">
        <v>127</v>
      </c>
      <c r="C91" s="28" t="s">
        <v>55</v>
      </c>
      <c r="D91" s="28"/>
      <c r="E91" s="28"/>
      <c r="F91" s="28"/>
      <c r="G91" s="28"/>
      <c r="H91" s="29"/>
      <c r="I91" s="29"/>
      <c r="J91" s="29"/>
      <c r="K91" s="30">
        <v>6</v>
      </c>
      <c r="L91" s="30">
        <f>$H$91+$I$91+$J$91+$K$91</f>
        <v>6</v>
      </c>
      <c r="M91" s="31">
        <v>1</v>
      </c>
      <c r="N91" s="29">
        <f>ROUND($L$91*$M$91,3)</f>
        <v>6</v>
      </c>
      <c r="O91" s="32"/>
      <c r="P91" s="32"/>
      <c r="Q91" s="29">
        <f>ROUND($P$91+$O$91,2)</f>
        <v>0</v>
      </c>
      <c r="R91" s="29">
        <f>ROUND($L$91*$O$91,2)</f>
        <v>0</v>
      </c>
      <c r="S91" s="29">
        <f>ROUND($N$91*$P$91,2)</f>
        <v>0</v>
      </c>
      <c r="T91" s="29">
        <f>ROUND($S$91+$R$91,2)</f>
        <v>0</v>
      </c>
      <c r="U91" s="33"/>
      <c r="V91" s="33"/>
    </row>
    <row r="92" spans="1:22" s="1" customFormat="1" ht="21.95" customHeight="1" outlineLevel="6" x14ac:dyDescent="0.2">
      <c r="A92" s="26"/>
      <c r="B92" s="27" t="s">
        <v>128</v>
      </c>
      <c r="C92" s="28" t="s">
        <v>55</v>
      </c>
      <c r="D92" s="28"/>
      <c r="E92" s="28"/>
      <c r="F92" s="28"/>
      <c r="G92" s="28"/>
      <c r="H92" s="29"/>
      <c r="I92" s="29"/>
      <c r="J92" s="29"/>
      <c r="K92" s="29"/>
      <c r="L92" s="29">
        <f>$H$92+$I$92+$J$92+$K$92</f>
        <v>0</v>
      </c>
      <c r="M92" s="31">
        <v>1</v>
      </c>
      <c r="N92" s="29">
        <f>ROUND($L$92*$M$92,3)</f>
        <v>0</v>
      </c>
      <c r="O92" s="32"/>
      <c r="P92" s="32"/>
      <c r="Q92" s="29">
        <f>ROUND($P$92+$O$92,2)</f>
        <v>0</v>
      </c>
      <c r="R92" s="29">
        <f>ROUND($L$92*$O$92,2)</f>
        <v>0</v>
      </c>
      <c r="S92" s="29">
        <f>ROUND($N$92*$P$92,2)</f>
        <v>0</v>
      </c>
      <c r="T92" s="29">
        <f>ROUND($S$92+$R$92,2)</f>
        <v>0</v>
      </c>
      <c r="U92" s="33"/>
      <c r="V92" s="33"/>
    </row>
    <row r="93" spans="1:22" s="1" customFormat="1" ht="11.1" customHeight="1" outlineLevel="6" x14ac:dyDescent="0.2">
      <c r="A93" s="26"/>
      <c r="B93" s="27" t="s">
        <v>129</v>
      </c>
      <c r="C93" s="28" t="s">
        <v>55</v>
      </c>
      <c r="D93" s="28"/>
      <c r="E93" s="28"/>
      <c r="F93" s="28"/>
      <c r="G93" s="28"/>
      <c r="H93" s="29"/>
      <c r="I93" s="29"/>
      <c r="J93" s="29"/>
      <c r="K93" s="30">
        <v>14</v>
      </c>
      <c r="L93" s="30">
        <f>$H$93+$I$93+$J$93+$K$93</f>
        <v>14</v>
      </c>
      <c r="M93" s="31">
        <v>1</v>
      </c>
      <c r="N93" s="29">
        <f>ROUND($L$93*$M$93,3)</f>
        <v>14</v>
      </c>
      <c r="O93" s="32"/>
      <c r="P93" s="32"/>
      <c r="Q93" s="29">
        <f>ROUND($P$93+$O$93,2)</f>
        <v>0</v>
      </c>
      <c r="R93" s="29">
        <f>ROUND($L$93*$O$93,2)</f>
        <v>0</v>
      </c>
      <c r="S93" s="29">
        <f>ROUND($N$93*$P$93,2)</f>
        <v>0</v>
      </c>
      <c r="T93" s="29">
        <f>ROUND($S$93+$R$93,2)</f>
        <v>0</v>
      </c>
      <c r="U93" s="33"/>
      <c r="V93" s="33"/>
    </row>
    <row r="94" spans="1:22" s="1" customFormat="1" ht="21.95" customHeight="1" outlineLevel="6" x14ac:dyDescent="0.2">
      <c r="A94" s="26"/>
      <c r="B94" s="27" t="s">
        <v>130</v>
      </c>
      <c r="C94" s="28" t="s">
        <v>55</v>
      </c>
      <c r="D94" s="28"/>
      <c r="E94" s="28"/>
      <c r="F94" s="28"/>
      <c r="G94" s="28"/>
      <c r="H94" s="29"/>
      <c r="I94" s="29"/>
      <c r="J94" s="29"/>
      <c r="K94" s="30">
        <v>6</v>
      </c>
      <c r="L94" s="30">
        <f>$H$94+$I$94+$J$94+$K$94</f>
        <v>6</v>
      </c>
      <c r="M94" s="31">
        <v>1</v>
      </c>
      <c r="N94" s="29">
        <f>ROUND($L$94*$M$94,3)</f>
        <v>6</v>
      </c>
      <c r="O94" s="32"/>
      <c r="P94" s="32"/>
      <c r="Q94" s="29">
        <f>ROUND($P$94+$O$94,2)</f>
        <v>0</v>
      </c>
      <c r="R94" s="29">
        <f>ROUND($L$94*$O$94,2)</f>
        <v>0</v>
      </c>
      <c r="S94" s="29">
        <f>ROUND($N$94*$P$94,2)</f>
        <v>0</v>
      </c>
      <c r="T94" s="29">
        <f>ROUND($S$94+$R$94,2)</f>
        <v>0</v>
      </c>
      <c r="U94" s="33"/>
      <c r="V94" s="33"/>
    </row>
    <row r="95" spans="1:22" s="1" customFormat="1" ht="21.95" customHeight="1" outlineLevel="6" x14ac:dyDescent="0.2">
      <c r="A95" s="26"/>
      <c r="B95" s="27" t="s">
        <v>131</v>
      </c>
      <c r="C95" s="28" t="s">
        <v>55</v>
      </c>
      <c r="D95" s="28"/>
      <c r="E95" s="28"/>
      <c r="F95" s="28"/>
      <c r="G95" s="28"/>
      <c r="H95" s="29"/>
      <c r="I95" s="29"/>
      <c r="J95" s="29"/>
      <c r="K95" s="30">
        <v>6</v>
      </c>
      <c r="L95" s="30">
        <f>$H$95+$I$95+$J$95+$K$95</f>
        <v>6</v>
      </c>
      <c r="M95" s="31">
        <v>1</v>
      </c>
      <c r="N95" s="29">
        <f>ROUND($L$95*$M$95,3)</f>
        <v>6</v>
      </c>
      <c r="O95" s="32"/>
      <c r="P95" s="32"/>
      <c r="Q95" s="29">
        <f>ROUND($P$95+$O$95,2)</f>
        <v>0</v>
      </c>
      <c r="R95" s="29">
        <f>ROUND($L$95*$O$95,2)</f>
        <v>0</v>
      </c>
      <c r="S95" s="29">
        <f>ROUND($N$95*$P$95,2)</f>
        <v>0</v>
      </c>
      <c r="T95" s="29">
        <f>ROUND($S$95+$R$95,2)</f>
        <v>0</v>
      </c>
      <c r="U95" s="33"/>
      <c r="V95" s="33"/>
    </row>
    <row r="96" spans="1:22" s="1" customFormat="1" ht="11.1" customHeight="1" outlineLevel="6" x14ac:dyDescent="0.2">
      <c r="A96" s="26"/>
      <c r="B96" s="27" t="s">
        <v>75</v>
      </c>
      <c r="C96" s="28" t="s">
        <v>76</v>
      </c>
      <c r="D96" s="28"/>
      <c r="E96" s="28"/>
      <c r="F96" s="28"/>
      <c r="G96" s="28"/>
      <c r="H96" s="29"/>
      <c r="I96" s="29"/>
      <c r="J96" s="29"/>
      <c r="K96" s="30">
        <v>0.84199999999999997</v>
      </c>
      <c r="L96" s="30">
        <f>$H$96+$I$96+$J$96+$K$96</f>
        <v>0.84199999999999997</v>
      </c>
      <c r="M96" s="34">
        <v>1.02</v>
      </c>
      <c r="N96" s="29">
        <f>ROUND($L$96*$M$96,3)</f>
        <v>0.85899999999999999</v>
      </c>
      <c r="O96" s="32"/>
      <c r="P96" s="32"/>
      <c r="Q96" s="29">
        <f>ROUND($P$96+$O$96,2)</f>
        <v>0</v>
      </c>
      <c r="R96" s="29">
        <f>ROUND($L$96*$O$96,2)</f>
        <v>0</v>
      </c>
      <c r="S96" s="29">
        <f>ROUND($N$96*$P$96,2)</f>
        <v>0</v>
      </c>
      <c r="T96" s="29">
        <f>ROUND($S$96+$R$96,2)</f>
        <v>0</v>
      </c>
      <c r="U96" s="33" t="s">
        <v>132</v>
      </c>
      <c r="V96" s="33"/>
    </row>
    <row r="97" spans="1:22" s="1" customFormat="1" ht="11.1" customHeight="1" outlineLevel="6" x14ac:dyDescent="0.2">
      <c r="A97" s="26"/>
      <c r="B97" s="27" t="s">
        <v>133</v>
      </c>
      <c r="C97" s="28" t="s">
        <v>55</v>
      </c>
      <c r="D97" s="28"/>
      <c r="E97" s="28"/>
      <c r="F97" s="28"/>
      <c r="G97" s="28"/>
      <c r="H97" s="29"/>
      <c r="I97" s="29"/>
      <c r="J97" s="29"/>
      <c r="K97" s="30">
        <v>6</v>
      </c>
      <c r="L97" s="30">
        <f>$H$97+$I$97+$J$97+$K$97</f>
        <v>6</v>
      </c>
      <c r="M97" s="31">
        <v>1</v>
      </c>
      <c r="N97" s="29">
        <f>ROUND($L$97*$M$97,3)</f>
        <v>6</v>
      </c>
      <c r="O97" s="32"/>
      <c r="P97" s="32"/>
      <c r="Q97" s="29">
        <f>ROUND($P$97+$O$97,2)</f>
        <v>0</v>
      </c>
      <c r="R97" s="29">
        <f>ROUND($L$97*$O$97,2)</f>
        <v>0</v>
      </c>
      <c r="S97" s="29">
        <f>ROUND($N$97*$P$97,2)</f>
        <v>0</v>
      </c>
      <c r="T97" s="29">
        <f>ROUND($S$97+$R$97,2)</f>
        <v>0</v>
      </c>
      <c r="U97" s="33"/>
      <c r="V97" s="33"/>
    </row>
    <row r="98" spans="1:22" s="1" customFormat="1" ht="11.1" customHeight="1" outlineLevel="6" x14ac:dyDescent="0.2">
      <c r="A98" s="26"/>
      <c r="B98" s="27" t="s">
        <v>79</v>
      </c>
      <c r="C98" s="28" t="s">
        <v>55</v>
      </c>
      <c r="D98" s="28"/>
      <c r="E98" s="28"/>
      <c r="F98" s="28"/>
      <c r="G98" s="28"/>
      <c r="H98" s="29"/>
      <c r="I98" s="29"/>
      <c r="J98" s="29"/>
      <c r="K98" s="30">
        <v>6</v>
      </c>
      <c r="L98" s="30">
        <f>$H$98+$I$98+$J$98+$K$98</f>
        <v>6</v>
      </c>
      <c r="M98" s="31">
        <v>1</v>
      </c>
      <c r="N98" s="29">
        <f>ROUND($L$98*$M$98,3)</f>
        <v>6</v>
      </c>
      <c r="O98" s="32"/>
      <c r="P98" s="32"/>
      <c r="Q98" s="29">
        <f>ROUND($P$98+$O$98,2)</f>
        <v>0</v>
      </c>
      <c r="R98" s="29">
        <f>ROUND($L$98*$O$98,2)</f>
        <v>0</v>
      </c>
      <c r="S98" s="29">
        <f>ROUND($N$98*$P$98,2)</f>
        <v>0</v>
      </c>
      <c r="T98" s="29">
        <f>ROUND($S$98+$R$98,2)</f>
        <v>0</v>
      </c>
      <c r="U98" s="33"/>
      <c r="V98" s="33"/>
    </row>
    <row r="99" spans="1:22" s="1" customFormat="1" ht="11.1" customHeight="1" outlineLevel="6" x14ac:dyDescent="0.2">
      <c r="A99" s="26"/>
      <c r="B99" s="27" t="s">
        <v>134</v>
      </c>
      <c r="C99" s="28" t="s">
        <v>55</v>
      </c>
      <c r="D99" s="28"/>
      <c r="E99" s="28"/>
      <c r="F99" s="28"/>
      <c r="G99" s="28"/>
      <c r="H99" s="29"/>
      <c r="I99" s="29"/>
      <c r="J99" s="29"/>
      <c r="K99" s="30">
        <v>6</v>
      </c>
      <c r="L99" s="30">
        <f>$H$99+$I$99+$J$99+$K$99</f>
        <v>6</v>
      </c>
      <c r="M99" s="31">
        <v>1</v>
      </c>
      <c r="N99" s="29">
        <f>ROUND($L$99*$M$99,3)</f>
        <v>6</v>
      </c>
      <c r="O99" s="32"/>
      <c r="P99" s="32"/>
      <c r="Q99" s="29">
        <f>ROUND($P$99+$O$99,2)</f>
        <v>0</v>
      </c>
      <c r="R99" s="29">
        <f>ROUND($L$99*$O$99,2)</f>
        <v>0</v>
      </c>
      <c r="S99" s="29">
        <f>ROUND($N$99*$P$99,2)</f>
        <v>0</v>
      </c>
      <c r="T99" s="29">
        <f>ROUND($S$99+$R$99,2)</f>
        <v>0</v>
      </c>
      <c r="U99" s="33"/>
      <c r="V99" s="33"/>
    </row>
    <row r="100" spans="1:22" s="1" customFormat="1" ht="12" customHeight="1" outlineLevel="4" x14ac:dyDescent="0.2">
      <c r="A100" s="7"/>
      <c r="B100" s="8" t="s">
        <v>135</v>
      </c>
      <c r="C100" s="9"/>
      <c r="D100" s="9"/>
      <c r="E100" s="9"/>
      <c r="F100" s="9"/>
      <c r="G100" s="9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>
        <f>ROUND($R$103+$R$105+$R$106+$R$107+$R$108+$R$109+$R$110+$R$111+$R$113+$R$114+$R$115+$R$116+$R$117+$R$118+$R$119+$R$120+$R$121+$R$122+$R$123+$R$124+$R$127+$R$129+$R$130+$R$132+$R$133,2)</f>
        <v>0</v>
      </c>
      <c r="S100" s="10">
        <f>ROUND($S$103+$S$105+$S$106+$S$107+$S$108+$S$109+$S$110+$S$111+$S$113+$S$114+$S$115+$S$116+$S$117+$S$118+$S$119+$S$120+$S$121+$S$122+$S$123+$S$124+$S$127+$S$129+$S$130+$S$132+$S$133,2)</f>
        <v>0</v>
      </c>
      <c r="T100" s="10">
        <f>ROUND($T$103+$T$105+$T$106+$T$107+$T$108+$T$109+$T$110+$T$111+$T$113+$T$114+$T$115+$T$116+$T$117+$T$118+$T$119+$T$120+$T$121+$T$122+$T$123+$T$124+$T$127+$T$129+$T$130+$T$132+$T$133,2)</f>
        <v>0</v>
      </c>
      <c r="U100" s="10"/>
      <c r="V100" s="10"/>
    </row>
    <row r="101" spans="1:22" s="1" customFormat="1" ht="12" customHeight="1" outlineLevel="5" x14ac:dyDescent="0.2">
      <c r="A101" s="7"/>
      <c r="B101" s="8" t="s">
        <v>136</v>
      </c>
      <c r="C101" s="9"/>
      <c r="D101" s="9"/>
      <c r="E101" s="9"/>
      <c r="F101" s="9"/>
      <c r="G101" s="9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>
        <f>ROUND($R$103+$R$105+$R$106+$R$107+$R$108+$R$109+$R$110+$R$111+$R$113+$R$114+$R$115+$R$116+$R$117+$R$118+$R$119+$R$120+$R$121+$R$122+$R$123+$R$124,2)</f>
        <v>0</v>
      </c>
      <c r="S101" s="10">
        <f>ROUND($S$103+$S$105+$S$106+$S$107+$S$108+$S$109+$S$110+$S$111+$S$113+$S$114+$S$115+$S$116+$S$117+$S$118+$S$119+$S$120+$S$121+$S$122+$S$123+$S$124,2)</f>
        <v>0</v>
      </c>
      <c r="T101" s="10">
        <f>ROUND($T$103+$T$105+$T$106+$T$107+$T$108+$T$109+$T$110+$T$111+$T$113+$T$114+$T$115+$T$116+$T$117+$T$118+$T$119+$T$120+$T$121+$T$122+$T$123+$T$124,2)</f>
        <v>0</v>
      </c>
      <c r="U101" s="10"/>
      <c r="V101" s="10"/>
    </row>
    <row r="102" spans="1:22" s="11" customFormat="1" ht="21.95" customHeight="1" outlineLevel="6" x14ac:dyDescent="0.15">
      <c r="A102" s="12">
        <v>18</v>
      </c>
      <c r="B102" s="13" t="s">
        <v>137</v>
      </c>
      <c r="C102" s="14" t="s">
        <v>55</v>
      </c>
      <c r="D102" s="14"/>
      <c r="E102" s="14"/>
      <c r="F102" s="14"/>
      <c r="G102" s="14"/>
      <c r="H102" s="15">
        <v>4</v>
      </c>
      <c r="I102" s="15">
        <v>5</v>
      </c>
      <c r="J102" s="15">
        <v>6</v>
      </c>
      <c r="K102" s="15">
        <v>12</v>
      </c>
      <c r="L102" s="15">
        <v>27</v>
      </c>
      <c r="M102" s="16"/>
      <c r="N102" s="16">
        <f>$N$103</f>
        <v>27</v>
      </c>
      <c r="O102" s="16"/>
      <c r="P102" s="16"/>
      <c r="Q102" s="16">
        <f>ROUND($T$102/$N$102,2)</f>
        <v>0</v>
      </c>
      <c r="R102" s="16">
        <f>ROUND($R$103,2)</f>
        <v>0</v>
      </c>
      <c r="S102" s="16">
        <f>ROUND($S$103,2)</f>
        <v>0</v>
      </c>
      <c r="T102" s="16">
        <f>ROUND($T$103,2)</f>
        <v>0</v>
      </c>
      <c r="U102" s="17"/>
      <c r="V102" s="17"/>
    </row>
    <row r="103" spans="1:22" s="18" customFormat="1" ht="11.1" customHeight="1" outlineLevel="7" x14ac:dyDescent="0.2">
      <c r="A103" s="19"/>
      <c r="B103" s="20" t="s">
        <v>25</v>
      </c>
      <c r="C103" s="21" t="s">
        <v>55</v>
      </c>
      <c r="D103" s="21"/>
      <c r="E103" s="21"/>
      <c r="F103" s="21"/>
      <c r="G103" s="21"/>
      <c r="H103" s="22">
        <v>4</v>
      </c>
      <c r="I103" s="22">
        <v>5</v>
      </c>
      <c r="J103" s="22">
        <v>6</v>
      </c>
      <c r="K103" s="22">
        <v>12</v>
      </c>
      <c r="L103" s="22">
        <f>$H$103+$I$103+$J$103+$K$103</f>
        <v>27</v>
      </c>
      <c r="M103" s="22">
        <v>1</v>
      </c>
      <c r="N103" s="23">
        <f>ROUND($L$103*$M$103,3)</f>
        <v>27</v>
      </c>
      <c r="O103" s="24"/>
      <c r="P103" s="25"/>
      <c r="Q103" s="52">
        <f>ROUND($P$103+$O$103,2)</f>
        <v>0</v>
      </c>
      <c r="R103" s="23">
        <f>ROUND($L$103*$O$103,2)</f>
        <v>0</v>
      </c>
      <c r="S103" s="23">
        <f>ROUND($N$103*$P$103,2)</f>
        <v>0</v>
      </c>
      <c r="T103" s="23">
        <f>ROUND($S$103+$R$103,2)</f>
        <v>0</v>
      </c>
      <c r="U103" s="23"/>
      <c r="V103" s="23"/>
    </row>
    <row r="104" spans="1:22" s="11" customFormat="1" ht="21.95" customHeight="1" outlineLevel="6" x14ac:dyDescent="0.15">
      <c r="A104" s="12">
        <v>19</v>
      </c>
      <c r="B104" s="13" t="s">
        <v>138</v>
      </c>
      <c r="C104" s="14" t="s">
        <v>55</v>
      </c>
      <c r="D104" s="14"/>
      <c r="E104" s="14"/>
      <c r="F104" s="14"/>
      <c r="G104" s="14"/>
      <c r="H104" s="15">
        <v>4</v>
      </c>
      <c r="I104" s="15">
        <v>5</v>
      </c>
      <c r="J104" s="15">
        <v>6</v>
      </c>
      <c r="K104" s="15">
        <v>12</v>
      </c>
      <c r="L104" s="15">
        <v>27</v>
      </c>
      <c r="M104" s="16"/>
      <c r="N104" s="16">
        <f>$N$105</f>
        <v>27</v>
      </c>
      <c r="O104" s="16"/>
      <c r="P104" s="16"/>
      <c r="Q104" s="16">
        <f>ROUND($T$104/$N$104,2)</f>
        <v>0</v>
      </c>
      <c r="R104" s="16">
        <f>ROUND($R$105+$R$106+$R$107+$R$108+$R$109+$R$110+$R$111,2)</f>
        <v>0</v>
      </c>
      <c r="S104" s="16">
        <f>ROUND($S$105+$S$106+$S$107+$S$108+$S$109+$S$110+$S$111,2)</f>
        <v>0</v>
      </c>
      <c r="T104" s="16">
        <f>ROUND($T$105+$T$106+$T$107+$T$108+$T$109+$T$110+$T$111,2)</f>
        <v>0</v>
      </c>
      <c r="U104" s="17"/>
      <c r="V104" s="17"/>
    </row>
    <row r="105" spans="1:22" s="18" customFormat="1" ht="11.1" customHeight="1" outlineLevel="7" x14ac:dyDescent="0.2">
      <c r="A105" s="19"/>
      <c r="B105" s="20" t="s">
        <v>25</v>
      </c>
      <c r="C105" s="21" t="s">
        <v>55</v>
      </c>
      <c r="D105" s="21"/>
      <c r="E105" s="21"/>
      <c r="F105" s="21"/>
      <c r="G105" s="21"/>
      <c r="H105" s="22">
        <v>4</v>
      </c>
      <c r="I105" s="22">
        <v>5</v>
      </c>
      <c r="J105" s="22">
        <v>6</v>
      </c>
      <c r="K105" s="22">
        <v>12</v>
      </c>
      <c r="L105" s="22">
        <f>$H$105+$I$105+$J$105+$K$105</f>
        <v>27</v>
      </c>
      <c r="M105" s="22">
        <v>1</v>
      </c>
      <c r="N105" s="23">
        <f>ROUND($L$105*$M$105,3)</f>
        <v>27</v>
      </c>
      <c r="O105" s="24"/>
      <c r="P105" s="25"/>
      <c r="Q105" s="52">
        <f>ROUND($P$105+$O$105,2)</f>
        <v>0</v>
      </c>
      <c r="R105" s="23">
        <f>ROUND($L$105*$O$105,2)</f>
        <v>0</v>
      </c>
      <c r="S105" s="23">
        <f>ROUND($N$105*$P$105,2)</f>
        <v>0</v>
      </c>
      <c r="T105" s="23">
        <f>ROUND($S$105+$R$105,2)</f>
        <v>0</v>
      </c>
      <c r="U105" s="23"/>
      <c r="V105" s="23"/>
    </row>
    <row r="106" spans="1:22" s="1" customFormat="1" ht="21.95" customHeight="1" outlineLevel="7" x14ac:dyDescent="0.2">
      <c r="A106" s="26"/>
      <c r="B106" s="27" t="s">
        <v>139</v>
      </c>
      <c r="C106" s="28" t="s">
        <v>55</v>
      </c>
      <c r="D106" s="28" t="s">
        <v>140</v>
      </c>
      <c r="E106" s="28"/>
      <c r="F106" s="28"/>
      <c r="G106" s="28"/>
      <c r="H106" s="29"/>
      <c r="I106" s="29"/>
      <c r="J106" s="29"/>
      <c r="K106" s="30">
        <v>12</v>
      </c>
      <c r="L106" s="30">
        <f>$H$106+$I$106+$J$106+$K$106</f>
        <v>12</v>
      </c>
      <c r="M106" s="31">
        <v>1</v>
      </c>
      <c r="N106" s="29">
        <f>ROUND($L$106*$M$106,3)</f>
        <v>12</v>
      </c>
      <c r="O106" s="32"/>
      <c r="P106" s="32"/>
      <c r="Q106" s="29">
        <f>ROUND($P$106+$O$106,2)</f>
        <v>0</v>
      </c>
      <c r="R106" s="29">
        <f>ROUND($L$106*$O$106,2)</f>
        <v>0</v>
      </c>
      <c r="S106" s="29">
        <f>ROUND($N$106*$P$106,2)</f>
        <v>0</v>
      </c>
      <c r="T106" s="29">
        <f>ROUND($S$106+$R$106,2)</f>
        <v>0</v>
      </c>
      <c r="U106" s="33"/>
      <c r="V106" s="33"/>
    </row>
    <row r="107" spans="1:22" s="1" customFormat="1" ht="11.1" customHeight="1" outlineLevel="7" x14ac:dyDescent="0.2">
      <c r="A107" s="26"/>
      <c r="B107" s="27" t="s">
        <v>141</v>
      </c>
      <c r="C107" s="28" t="s">
        <v>55</v>
      </c>
      <c r="D107" s="28" t="s">
        <v>140</v>
      </c>
      <c r="E107" s="28"/>
      <c r="F107" s="28"/>
      <c r="G107" s="28"/>
      <c r="H107" s="29"/>
      <c r="I107" s="29"/>
      <c r="J107" s="29"/>
      <c r="K107" s="30">
        <v>12</v>
      </c>
      <c r="L107" s="30">
        <f>$H$107+$I$107+$J$107+$K$107</f>
        <v>12</v>
      </c>
      <c r="M107" s="31">
        <v>1</v>
      </c>
      <c r="N107" s="29">
        <f>ROUND($L$107*$M$107,3)</f>
        <v>12</v>
      </c>
      <c r="O107" s="32"/>
      <c r="P107" s="32"/>
      <c r="Q107" s="29">
        <f>ROUND($P$107+$O$107,2)</f>
        <v>0</v>
      </c>
      <c r="R107" s="29">
        <f>ROUND($L$107*$O$107,2)</f>
        <v>0</v>
      </c>
      <c r="S107" s="29">
        <f>ROUND($N$107*$P$107,2)</f>
        <v>0</v>
      </c>
      <c r="T107" s="29">
        <f>ROUND($S$107+$R$107,2)</f>
        <v>0</v>
      </c>
      <c r="U107" s="33"/>
      <c r="V107" s="33"/>
    </row>
    <row r="108" spans="1:22" s="1" customFormat="1" ht="21.95" customHeight="1" outlineLevel="7" x14ac:dyDescent="0.2">
      <c r="A108" s="26"/>
      <c r="B108" s="27" t="s">
        <v>142</v>
      </c>
      <c r="C108" s="28" t="s">
        <v>55</v>
      </c>
      <c r="D108" s="28" t="s">
        <v>140</v>
      </c>
      <c r="E108" s="28"/>
      <c r="F108" s="28"/>
      <c r="G108" s="28"/>
      <c r="H108" s="29"/>
      <c r="I108" s="30">
        <v>5</v>
      </c>
      <c r="J108" s="30">
        <v>6</v>
      </c>
      <c r="K108" s="29"/>
      <c r="L108" s="30">
        <f>$H$108+$I$108+$J$108+$K$108</f>
        <v>11</v>
      </c>
      <c r="M108" s="31">
        <v>1</v>
      </c>
      <c r="N108" s="29">
        <f>ROUND($L$108*$M$108,3)</f>
        <v>11</v>
      </c>
      <c r="O108" s="32"/>
      <c r="P108" s="32"/>
      <c r="Q108" s="29">
        <f>ROUND($P$108+$O$108,2)</f>
        <v>0</v>
      </c>
      <c r="R108" s="29">
        <f>ROUND($L$108*$O$108,2)</f>
        <v>0</v>
      </c>
      <c r="S108" s="29">
        <f>ROUND($N$108*$P$108,2)</f>
        <v>0</v>
      </c>
      <c r="T108" s="29">
        <f>ROUND($S$108+$R$108,2)</f>
        <v>0</v>
      </c>
      <c r="U108" s="33"/>
      <c r="V108" s="33"/>
    </row>
    <row r="109" spans="1:22" s="1" customFormat="1" ht="11.1" customHeight="1" outlineLevel="7" x14ac:dyDescent="0.2">
      <c r="A109" s="26"/>
      <c r="B109" s="27" t="s">
        <v>143</v>
      </c>
      <c r="C109" s="28" t="s">
        <v>55</v>
      </c>
      <c r="D109" s="28" t="s">
        <v>140</v>
      </c>
      <c r="E109" s="28"/>
      <c r="F109" s="28"/>
      <c r="G109" s="28"/>
      <c r="H109" s="29"/>
      <c r="I109" s="30">
        <v>5</v>
      </c>
      <c r="J109" s="30">
        <v>6</v>
      </c>
      <c r="K109" s="29"/>
      <c r="L109" s="30">
        <f>$H$109+$I$109+$J$109+$K$109</f>
        <v>11</v>
      </c>
      <c r="M109" s="31">
        <v>1</v>
      </c>
      <c r="N109" s="29">
        <f>ROUND($L$109*$M$109,3)</f>
        <v>11</v>
      </c>
      <c r="O109" s="32"/>
      <c r="P109" s="32"/>
      <c r="Q109" s="29">
        <f>ROUND($P$109+$O$109,2)</f>
        <v>0</v>
      </c>
      <c r="R109" s="29">
        <f>ROUND($L$109*$O$109,2)</f>
        <v>0</v>
      </c>
      <c r="S109" s="29">
        <f>ROUND($N$109*$P$109,2)</f>
        <v>0</v>
      </c>
      <c r="T109" s="29">
        <f>ROUND($S$109+$R$109,2)</f>
        <v>0</v>
      </c>
      <c r="U109" s="33"/>
      <c r="V109" s="33"/>
    </row>
    <row r="110" spans="1:22" s="1" customFormat="1" ht="21.95" customHeight="1" outlineLevel="7" x14ac:dyDescent="0.2">
      <c r="A110" s="26"/>
      <c r="B110" s="27" t="s">
        <v>144</v>
      </c>
      <c r="C110" s="28" t="s">
        <v>55</v>
      </c>
      <c r="D110" s="28" t="s">
        <v>140</v>
      </c>
      <c r="E110" s="28"/>
      <c r="F110" s="28"/>
      <c r="G110" s="28"/>
      <c r="H110" s="30">
        <v>4</v>
      </c>
      <c r="I110" s="29"/>
      <c r="J110" s="29"/>
      <c r="K110" s="29"/>
      <c r="L110" s="30">
        <f>$H$110+$I$110+$J$110+$K$110</f>
        <v>4</v>
      </c>
      <c r="M110" s="31">
        <v>1</v>
      </c>
      <c r="N110" s="29">
        <f>ROUND($L$110*$M$110,3)</f>
        <v>4</v>
      </c>
      <c r="O110" s="32"/>
      <c r="P110" s="32"/>
      <c r="Q110" s="29">
        <f>ROUND($P$110+$O$110,2)</f>
        <v>0</v>
      </c>
      <c r="R110" s="29">
        <f>ROUND($L$110*$O$110,2)</f>
        <v>0</v>
      </c>
      <c r="S110" s="29">
        <f>ROUND($N$110*$P$110,2)</f>
        <v>0</v>
      </c>
      <c r="T110" s="29">
        <f>ROUND($S$110+$R$110,2)</f>
        <v>0</v>
      </c>
      <c r="U110" s="33"/>
      <c r="V110" s="33"/>
    </row>
    <row r="111" spans="1:22" s="1" customFormat="1" ht="11.1" customHeight="1" outlineLevel="7" x14ac:dyDescent="0.2">
      <c r="A111" s="26"/>
      <c r="B111" s="27" t="s">
        <v>145</v>
      </c>
      <c r="C111" s="28" t="s">
        <v>55</v>
      </c>
      <c r="D111" s="28" t="s">
        <v>140</v>
      </c>
      <c r="E111" s="28"/>
      <c r="F111" s="28"/>
      <c r="G111" s="28"/>
      <c r="H111" s="30">
        <v>4</v>
      </c>
      <c r="I111" s="29"/>
      <c r="J111" s="29"/>
      <c r="K111" s="29"/>
      <c r="L111" s="30">
        <f>$H$111+$I$111+$J$111+$K$111</f>
        <v>4</v>
      </c>
      <c r="M111" s="31">
        <v>1</v>
      </c>
      <c r="N111" s="29">
        <f>ROUND($L$111*$M$111,3)</f>
        <v>4</v>
      </c>
      <c r="O111" s="32"/>
      <c r="P111" s="32"/>
      <c r="Q111" s="29">
        <f>ROUND($P$111+$O$111,2)</f>
        <v>0</v>
      </c>
      <c r="R111" s="29">
        <f>ROUND($L$111*$O$111,2)</f>
        <v>0</v>
      </c>
      <c r="S111" s="29">
        <f>ROUND($N$111*$P$111,2)</f>
        <v>0</v>
      </c>
      <c r="T111" s="29">
        <f>ROUND($S$111+$R$111,2)</f>
        <v>0</v>
      </c>
      <c r="U111" s="33"/>
      <c r="V111" s="33"/>
    </row>
    <row r="112" spans="1:22" s="11" customFormat="1" ht="11.1" customHeight="1" outlineLevel="6" x14ac:dyDescent="0.15">
      <c r="A112" s="12">
        <v>20</v>
      </c>
      <c r="B112" s="13" t="s">
        <v>146</v>
      </c>
      <c r="C112" s="14" t="s">
        <v>65</v>
      </c>
      <c r="D112" s="14"/>
      <c r="E112" s="14"/>
      <c r="F112" s="14"/>
      <c r="G112" s="14"/>
      <c r="H112" s="15">
        <v>55.631999999999998</v>
      </c>
      <c r="I112" s="15">
        <v>83.694000000000003</v>
      </c>
      <c r="J112" s="15">
        <v>121.2</v>
      </c>
      <c r="K112" s="16"/>
      <c r="L112" s="15">
        <v>260.52600000000001</v>
      </c>
      <c r="M112" s="16"/>
      <c r="N112" s="16">
        <f>$N$113</f>
        <v>260.52600000000001</v>
      </c>
      <c r="O112" s="16"/>
      <c r="P112" s="16"/>
      <c r="Q112" s="16">
        <f>ROUND($T$112/$N$112,2)</f>
        <v>0</v>
      </c>
      <c r="R112" s="16">
        <f>ROUND($R$113+$R$114+$R$115+$R$116+$R$117+$R$118+$R$119+$R$120+$R$121+$R$122+$R$123+$R$124,2)</f>
        <v>0</v>
      </c>
      <c r="S112" s="16">
        <f>ROUND($S$113+$S$114+$S$115+$S$116+$S$117+$S$118+$S$119+$S$120+$S$121+$S$122+$S$123+$S$124,2)</f>
        <v>0</v>
      </c>
      <c r="T112" s="16">
        <f>ROUND($T$113+$T$114+$T$115+$T$116+$T$117+$T$118+$T$119+$T$120+$T$121+$T$122+$T$123+$T$124,2)</f>
        <v>0</v>
      </c>
      <c r="U112" s="17"/>
      <c r="V112" s="17"/>
    </row>
    <row r="113" spans="1:22" s="18" customFormat="1" ht="11.1" customHeight="1" outlineLevel="7" x14ac:dyDescent="0.2">
      <c r="A113" s="19"/>
      <c r="B113" s="20" t="s">
        <v>25</v>
      </c>
      <c r="C113" s="21" t="s">
        <v>65</v>
      </c>
      <c r="D113" s="21"/>
      <c r="E113" s="21"/>
      <c r="F113" s="21"/>
      <c r="G113" s="21"/>
      <c r="H113" s="22">
        <v>55.631999999999998</v>
      </c>
      <c r="I113" s="22">
        <v>83.694000000000003</v>
      </c>
      <c r="J113" s="22">
        <v>121.2</v>
      </c>
      <c r="K113" s="23"/>
      <c r="L113" s="22">
        <f>$H$113+$I$113+$J$113+$K$113</f>
        <v>260.52600000000001</v>
      </c>
      <c r="M113" s="22">
        <v>1</v>
      </c>
      <c r="N113" s="23">
        <f>ROUND($L$113*$M$113,3)</f>
        <v>260.52600000000001</v>
      </c>
      <c r="O113" s="24"/>
      <c r="P113" s="25"/>
      <c r="Q113" s="52">
        <f>ROUND($P$113+$O$113,2)</f>
        <v>0</v>
      </c>
      <c r="R113" s="23">
        <f>ROUND($L$113*$O$113,2)</f>
        <v>0</v>
      </c>
      <c r="S113" s="23">
        <f>ROUND($N$113*$P$113,2)</f>
        <v>0</v>
      </c>
      <c r="T113" s="23">
        <f>ROUND($S$113+$R$113,2)</f>
        <v>0</v>
      </c>
      <c r="U113" s="23"/>
      <c r="V113" s="23"/>
    </row>
    <row r="114" spans="1:22" s="1" customFormat="1" ht="11.1" customHeight="1" outlineLevel="7" x14ac:dyDescent="0.2">
      <c r="A114" s="26"/>
      <c r="B114" s="27" t="s">
        <v>147</v>
      </c>
      <c r="C114" s="28" t="s">
        <v>65</v>
      </c>
      <c r="D114" s="28"/>
      <c r="E114" s="28"/>
      <c r="F114" s="28"/>
      <c r="G114" s="28"/>
      <c r="H114" s="29"/>
      <c r="I114" s="30">
        <v>69.694000000000003</v>
      </c>
      <c r="J114" s="30">
        <v>104.17</v>
      </c>
      <c r="K114" s="29"/>
      <c r="L114" s="30">
        <f>$H$114+$I$114+$J$114+$K$114</f>
        <v>173.864</v>
      </c>
      <c r="M114" s="34">
        <v>1.02</v>
      </c>
      <c r="N114" s="29">
        <f>ROUND($L$114*$M$114,3)</f>
        <v>177.34100000000001</v>
      </c>
      <c r="O114" s="32"/>
      <c r="P114" s="32"/>
      <c r="Q114" s="29">
        <f>ROUND($P$114+$O$114,2)</f>
        <v>0</v>
      </c>
      <c r="R114" s="29">
        <f>ROUND($L$114*$O$114,2)</f>
        <v>0</v>
      </c>
      <c r="S114" s="29">
        <f>ROUND($N$114*$P$114,2)</f>
        <v>0</v>
      </c>
      <c r="T114" s="29">
        <f>ROUND($S$114+$R$114,2)</f>
        <v>0</v>
      </c>
      <c r="U114" s="33" t="s">
        <v>148</v>
      </c>
      <c r="V114" s="33"/>
    </row>
    <row r="115" spans="1:22" s="1" customFormat="1" ht="11.1" customHeight="1" outlineLevel="7" x14ac:dyDescent="0.2">
      <c r="A115" s="26"/>
      <c r="B115" s="27" t="s">
        <v>149</v>
      </c>
      <c r="C115" s="28" t="s">
        <v>65</v>
      </c>
      <c r="D115" s="28"/>
      <c r="E115" s="28"/>
      <c r="F115" s="28"/>
      <c r="G115" s="28"/>
      <c r="H115" s="30">
        <v>44.131999999999998</v>
      </c>
      <c r="I115" s="29"/>
      <c r="J115" s="29"/>
      <c r="K115" s="29"/>
      <c r="L115" s="30">
        <f>$H$115+$I$115+$J$115+$K$115</f>
        <v>44.131999999999998</v>
      </c>
      <c r="M115" s="34">
        <v>1.02</v>
      </c>
      <c r="N115" s="29">
        <f>ROUND($L$115*$M$115,3)</f>
        <v>45.015000000000001</v>
      </c>
      <c r="O115" s="32"/>
      <c r="P115" s="32"/>
      <c r="Q115" s="29">
        <f>ROUND($P$115+$O$115,2)</f>
        <v>0</v>
      </c>
      <c r="R115" s="29">
        <f>ROUND($L$115*$O$115,2)</f>
        <v>0</v>
      </c>
      <c r="S115" s="29">
        <f>ROUND($N$115*$P$115,2)</f>
        <v>0</v>
      </c>
      <c r="T115" s="29">
        <f>ROUND($S$115+$R$115,2)</f>
        <v>0</v>
      </c>
      <c r="U115" s="33"/>
      <c r="V115" s="33"/>
    </row>
    <row r="116" spans="1:22" s="1" customFormat="1" ht="11.1" customHeight="1" outlineLevel="7" x14ac:dyDescent="0.2">
      <c r="A116" s="26"/>
      <c r="B116" s="27" t="s">
        <v>150</v>
      </c>
      <c r="C116" s="28" t="s">
        <v>65</v>
      </c>
      <c r="D116" s="28"/>
      <c r="E116" s="28"/>
      <c r="F116" s="28"/>
      <c r="G116" s="28"/>
      <c r="H116" s="30">
        <v>11.5</v>
      </c>
      <c r="I116" s="30">
        <v>14</v>
      </c>
      <c r="J116" s="30">
        <v>17.03</v>
      </c>
      <c r="K116" s="29"/>
      <c r="L116" s="30">
        <f>$H$116+$I$116+$J$116+$K$116</f>
        <v>42.53</v>
      </c>
      <c r="M116" s="34">
        <v>1.02</v>
      </c>
      <c r="N116" s="29">
        <f>ROUND($L$116*$M$116,3)</f>
        <v>43.381</v>
      </c>
      <c r="O116" s="32"/>
      <c r="P116" s="32"/>
      <c r="Q116" s="29">
        <f>ROUND($P$116+$O$116,2)</f>
        <v>0</v>
      </c>
      <c r="R116" s="29">
        <f>ROUND($L$116*$O$116,2)</f>
        <v>0</v>
      </c>
      <c r="S116" s="29">
        <f>ROUND($N$116*$P$116,2)</f>
        <v>0</v>
      </c>
      <c r="T116" s="29">
        <f>ROUND($S$116+$R$116,2)</f>
        <v>0</v>
      </c>
      <c r="U116" s="33"/>
      <c r="V116" s="33"/>
    </row>
    <row r="117" spans="1:22" s="1" customFormat="1" ht="11.1" customHeight="1" outlineLevel="7" x14ac:dyDescent="0.2">
      <c r="A117" s="26"/>
      <c r="B117" s="27" t="s">
        <v>151</v>
      </c>
      <c r="C117" s="28" t="s">
        <v>55</v>
      </c>
      <c r="D117" s="28"/>
      <c r="E117" s="28"/>
      <c r="F117" s="28"/>
      <c r="G117" s="28"/>
      <c r="H117" s="29"/>
      <c r="I117" s="30">
        <v>5</v>
      </c>
      <c r="J117" s="30">
        <v>6</v>
      </c>
      <c r="K117" s="29"/>
      <c r="L117" s="30">
        <f>$H$117+$I$117+$J$117+$K$117</f>
        <v>11</v>
      </c>
      <c r="M117" s="31">
        <v>1</v>
      </c>
      <c r="N117" s="29">
        <f>ROUND($L$117*$M$117,3)</f>
        <v>11</v>
      </c>
      <c r="O117" s="32"/>
      <c r="P117" s="32"/>
      <c r="Q117" s="29">
        <f>ROUND($P$117+$O$117,2)</f>
        <v>0</v>
      </c>
      <c r="R117" s="29">
        <f>ROUND($L$117*$O$117,2)</f>
        <v>0</v>
      </c>
      <c r="S117" s="29">
        <f>ROUND($N$117*$P$117,2)</f>
        <v>0</v>
      </c>
      <c r="T117" s="29">
        <f>ROUND($S$117+$R$117,2)</f>
        <v>0</v>
      </c>
      <c r="U117" s="33"/>
      <c r="V117" s="33"/>
    </row>
    <row r="118" spans="1:22" s="1" customFormat="1" ht="11.1" customHeight="1" outlineLevel="7" x14ac:dyDescent="0.2">
      <c r="A118" s="26"/>
      <c r="B118" s="27" t="s">
        <v>152</v>
      </c>
      <c r="C118" s="28" t="s">
        <v>55</v>
      </c>
      <c r="D118" s="28"/>
      <c r="E118" s="28"/>
      <c r="F118" s="28"/>
      <c r="G118" s="28"/>
      <c r="H118" s="30">
        <v>4</v>
      </c>
      <c r="I118" s="29"/>
      <c r="J118" s="29"/>
      <c r="K118" s="29"/>
      <c r="L118" s="30">
        <f>$H$118+$I$118+$J$118+$K$118</f>
        <v>4</v>
      </c>
      <c r="M118" s="31">
        <v>1</v>
      </c>
      <c r="N118" s="29">
        <f>ROUND($L$118*$M$118,3)</f>
        <v>4</v>
      </c>
      <c r="O118" s="32"/>
      <c r="P118" s="32"/>
      <c r="Q118" s="29">
        <f>ROUND($P$118+$O$118,2)</f>
        <v>0</v>
      </c>
      <c r="R118" s="29">
        <f>ROUND($L$118*$O$118,2)</f>
        <v>0</v>
      </c>
      <c r="S118" s="29">
        <f>ROUND($N$118*$P$118,2)</f>
        <v>0</v>
      </c>
      <c r="T118" s="29">
        <f>ROUND($S$118+$R$118,2)</f>
        <v>0</v>
      </c>
      <c r="U118" s="33"/>
      <c r="V118" s="33"/>
    </row>
    <row r="119" spans="1:22" s="1" customFormat="1" ht="11.1" customHeight="1" outlineLevel="7" x14ac:dyDescent="0.2">
      <c r="A119" s="26"/>
      <c r="B119" s="27" t="s">
        <v>153</v>
      </c>
      <c r="C119" s="28" t="s">
        <v>55</v>
      </c>
      <c r="D119" s="28"/>
      <c r="E119" s="28"/>
      <c r="F119" s="28"/>
      <c r="G119" s="28"/>
      <c r="H119" s="30">
        <v>12</v>
      </c>
      <c r="I119" s="30">
        <v>15</v>
      </c>
      <c r="J119" s="30">
        <v>18</v>
      </c>
      <c r="K119" s="29"/>
      <c r="L119" s="30">
        <f>$H$119+$I$119+$J$119+$K$119</f>
        <v>45</v>
      </c>
      <c r="M119" s="31">
        <v>1</v>
      </c>
      <c r="N119" s="29">
        <f>ROUND($L$119*$M$119,3)</f>
        <v>45</v>
      </c>
      <c r="O119" s="32"/>
      <c r="P119" s="32"/>
      <c r="Q119" s="29">
        <f>ROUND($P$119+$O$119,2)</f>
        <v>0</v>
      </c>
      <c r="R119" s="29">
        <f>ROUND($L$119*$O$119,2)</f>
        <v>0</v>
      </c>
      <c r="S119" s="29">
        <f>ROUND($N$119*$P$119,2)</f>
        <v>0</v>
      </c>
      <c r="T119" s="29">
        <f>ROUND($S$119+$R$119,2)</f>
        <v>0</v>
      </c>
      <c r="U119" s="33"/>
      <c r="V119" s="33"/>
    </row>
    <row r="120" spans="1:22" s="1" customFormat="1" ht="11.1" customHeight="1" outlineLevel="7" x14ac:dyDescent="0.2">
      <c r="A120" s="26"/>
      <c r="B120" s="27" t="s">
        <v>154</v>
      </c>
      <c r="C120" s="28" t="s">
        <v>55</v>
      </c>
      <c r="D120" s="28"/>
      <c r="E120" s="28"/>
      <c r="F120" s="28"/>
      <c r="G120" s="28"/>
      <c r="H120" s="30">
        <v>8</v>
      </c>
      <c r="I120" s="30">
        <v>10</v>
      </c>
      <c r="J120" s="30">
        <v>12</v>
      </c>
      <c r="K120" s="29"/>
      <c r="L120" s="30">
        <f>$H$120+$I$120+$J$120+$K$120</f>
        <v>30</v>
      </c>
      <c r="M120" s="31">
        <v>1</v>
      </c>
      <c r="N120" s="29">
        <f>ROUND($L$120*$M$120,3)</f>
        <v>30</v>
      </c>
      <c r="O120" s="32"/>
      <c r="P120" s="32"/>
      <c r="Q120" s="29">
        <f>ROUND($P$120+$O$120,2)</f>
        <v>0</v>
      </c>
      <c r="R120" s="29">
        <f>ROUND($L$120*$O$120,2)</f>
        <v>0</v>
      </c>
      <c r="S120" s="29">
        <f>ROUND($N$120*$P$120,2)</f>
        <v>0</v>
      </c>
      <c r="T120" s="29">
        <f>ROUND($S$120+$R$120,2)</f>
        <v>0</v>
      </c>
      <c r="U120" s="33"/>
      <c r="V120" s="33"/>
    </row>
    <row r="121" spans="1:22" s="1" customFormat="1" ht="11.1" customHeight="1" outlineLevel="7" x14ac:dyDescent="0.2">
      <c r="A121" s="26"/>
      <c r="B121" s="27" t="s">
        <v>155</v>
      </c>
      <c r="C121" s="28" t="s">
        <v>55</v>
      </c>
      <c r="D121" s="28"/>
      <c r="E121" s="28"/>
      <c r="F121" s="28"/>
      <c r="G121" s="28"/>
      <c r="H121" s="29"/>
      <c r="I121" s="30">
        <v>5</v>
      </c>
      <c r="J121" s="30">
        <v>6</v>
      </c>
      <c r="K121" s="29"/>
      <c r="L121" s="30">
        <f>$H$121+$I$121+$J$121+$K$121</f>
        <v>11</v>
      </c>
      <c r="M121" s="31">
        <v>1</v>
      </c>
      <c r="N121" s="29">
        <f>ROUND($L$121*$M$121,3)</f>
        <v>11</v>
      </c>
      <c r="O121" s="32"/>
      <c r="P121" s="32"/>
      <c r="Q121" s="29">
        <f>ROUND($P$121+$O$121,2)</f>
        <v>0</v>
      </c>
      <c r="R121" s="29">
        <f>ROUND($L$121*$O$121,2)</f>
        <v>0</v>
      </c>
      <c r="S121" s="29">
        <f>ROUND($N$121*$P$121,2)</f>
        <v>0</v>
      </c>
      <c r="T121" s="29">
        <f>ROUND($S$121+$R$121,2)</f>
        <v>0</v>
      </c>
      <c r="U121" s="33"/>
      <c r="V121" s="33"/>
    </row>
    <row r="122" spans="1:22" s="1" customFormat="1" ht="11.1" customHeight="1" outlineLevel="7" x14ac:dyDescent="0.2">
      <c r="A122" s="26"/>
      <c r="B122" s="27" t="s">
        <v>156</v>
      </c>
      <c r="C122" s="28" t="s">
        <v>55</v>
      </c>
      <c r="D122" s="28"/>
      <c r="E122" s="28"/>
      <c r="F122" s="28"/>
      <c r="G122" s="28"/>
      <c r="H122" s="30">
        <v>4</v>
      </c>
      <c r="I122" s="29"/>
      <c r="J122" s="29"/>
      <c r="K122" s="29"/>
      <c r="L122" s="30">
        <f>$H$122+$I$122+$J$122+$K$122</f>
        <v>4</v>
      </c>
      <c r="M122" s="31">
        <v>1</v>
      </c>
      <c r="N122" s="29">
        <f>ROUND($L$122*$M$122,3)</f>
        <v>4</v>
      </c>
      <c r="O122" s="32"/>
      <c r="P122" s="32"/>
      <c r="Q122" s="29">
        <f>ROUND($P$122+$O$122,2)</f>
        <v>0</v>
      </c>
      <c r="R122" s="29">
        <f>ROUND($L$122*$O$122,2)</f>
        <v>0</v>
      </c>
      <c r="S122" s="29">
        <f>ROUND($N$122*$P$122,2)</f>
        <v>0</v>
      </c>
      <c r="T122" s="29">
        <f>ROUND($S$122+$R$122,2)</f>
        <v>0</v>
      </c>
      <c r="U122" s="33"/>
      <c r="V122" s="33"/>
    </row>
    <row r="123" spans="1:22" s="1" customFormat="1" ht="11.1" customHeight="1" outlineLevel="7" x14ac:dyDescent="0.2">
      <c r="A123" s="26"/>
      <c r="B123" s="27" t="s">
        <v>157</v>
      </c>
      <c r="C123" s="28" t="s">
        <v>55</v>
      </c>
      <c r="D123" s="28"/>
      <c r="E123" s="28"/>
      <c r="F123" s="28"/>
      <c r="G123" s="28"/>
      <c r="H123" s="30">
        <v>4</v>
      </c>
      <c r="I123" s="29"/>
      <c r="J123" s="29"/>
      <c r="K123" s="29"/>
      <c r="L123" s="30">
        <f>$H$123+$I$123+$J$123+$K$123</f>
        <v>4</v>
      </c>
      <c r="M123" s="31">
        <v>1</v>
      </c>
      <c r="N123" s="29">
        <f>ROUND($L$123*$M$123,3)</f>
        <v>4</v>
      </c>
      <c r="O123" s="32"/>
      <c r="P123" s="32"/>
      <c r="Q123" s="29">
        <f>ROUND($P$123+$O$123,2)</f>
        <v>0</v>
      </c>
      <c r="R123" s="29">
        <f>ROUND($L$123*$O$123,2)</f>
        <v>0</v>
      </c>
      <c r="S123" s="29">
        <f>ROUND($N$123*$P$123,2)</f>
        <v>0</v>
      </c>
      <c r="T123" s="29">
        <f>ROUND($S$123+$R$123,2)</f>
        <v>0</v>
      </c>
      <c r="U123" s="33"/>
      <c r="V123" s="33"/>
    </row>
    <row r="124" spans="1:22" s="1" customFormat="1" ht="11.1" customHeight="1" outlineLevel="7" x14ac:dyDescent="0.2">
      <c r="A124" s="26"/>
      <c r="B124" s="27" t="s">
        <v>158</v>
      </c>
      <c r="C124" s="28" t="s">
        <v>55</v>
      </c>
      <c r="D124" s="28"/>
      <c r="E124" s="28"/>
      <c r="F124" s="28"/>
      <c r="G124" s="28"/>
      <c r="H124" s="29"/>
      <c r="I124" s="30">
        <v>5</v>
      </c>
      <c r="J124" s="30">
        <v>6</v>
      </c>
      <c r="K124" s="29"/>
      <c r="L124" s="30">
        <f>$H$124+$I$124+$J$124+$K$124</f>
        <v>11</v>
      </c>
      <c r="M124" s="31">
        <v>1</v>
      </c>
      <c r="N124" s="29">
        <f>ROUND($L$124*$M$124,3)</f>
        <v>11</v>
      </c>
      <c r="O124" s="32"/>
      <c r="P124" s="32"/>
      <c r="Q124" s="29">
        <f>ROUND($P$124+$O$124,2)</f>
        <v>0</v>
      </c>
      <c r="R124" s="29">
        <f>ROUND($L$124*$O$124,2)</f>
        <v>0</v>
      </c>
      <c r="S124" s="29">
        <f>ROUND($N$124*$P$124,2)</f>
        <v>0</v>
      </c>
      <c r="T124" s="29">
        <f>ROUND($S$124+$R$124,2)</f>
        <v>0</v>
      </c>
      <c r="U124" s="33"/>
      <c r="V124" s="33"/>
    </row>
    <row r="125" spans="1:22" s="1" customFormat="1" ht="12" customHeight="1" outlineLevel="5" x14ac:dyDescent="0.2">
      <c r="A125" s="7"/>
      <c r="B125" s="8" t="s">
        <v>159</v>
      </c>
      <c r="C125" s="9"/>
      <c r="D125" s="9"/>
      <c r="E125" s="9"/>
      <c r="F125" s="9"/>
      <c r="G125" s="9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>
        <f>ROUND($R$127+$R$129+$R$130+$R$132+$R$133,2)</f>
        <v>0</v>
      </c>
      <c r="S125" s="10">
        <f>ROUND($S$127+$S$129+$S$130+$S$132+$S$133,2)</f>
        <v>0</v>
      </c>
      <c r="T125" s="10">
        <f>ROUND($T$127+$T$129+$T$130+$T$132+$T$133,2)</f>
        <v>0</v>
      </c>
      <c r="U125" s="10"/>
      <c r="V125" s="10"/>
    </row>
    <row r="126" spans="1:22" s="11" customFormat="1" ht="21.95" customHeight="1" outlineLevel="6" x14ac:dyDescent="0.15">
      <c r="A126" s="12">
        <v>21</v>
      </c>
      <c r="B126" s="13" t="s">
        <v>107</v>
      </c>
      <c r="C126" s="14" t="s">
        <v>76</v>
      </c>
      <c r="D126" s="14"/>
      <c r="E126" s="14"/>
      <c r="F126" s="14"/>
      <c r="G126" s="14"/>
      <c r="H126" s="15">
        <v>90.930999999999997</v>
      </c>
      <c r="I126" s="15">
        <v>148.209</v>
      </c>
      <c r="J126" s="15">
        <v>225.09899999999999</v>
      </c>
      <c r="K126" s="15">
        <v>265</v>
      </c>
      <c r="L126" s="15">
        <v>729.23900000000003</v>
      </c>
      <c r="M126" s="16"/>
      <c r="N126" s="16">
        <f>$N$127</f>
        <v>729.23900000000003</v>
      </c>
      <c r="O126" s="16"/>
      <c r="P126" s="16"/>
      <c r="Q126" s="16">
        <f>ROUND($T$126/$N$126,2)</f>
        <v>0</v>
      </c>
      <c r="R126" s="16">
        <f>ROUND($R$127,2)</f>
        <v>0</v>
      </c>
      <c r="S126" s="16">
        <f>ROUND($S$127,2)</f>
        <v>0</v>
      </c>
      <c r="T126" s="16">
        <f>ROUND($T$127,2)</f>
        <v>0</v>
      </c>
      <c r="U126" s="17" t="s">
        <v>104</v>
      </c>
      <c r="V126" s="17"/>
    </row>
    <row r="127" spans="1:22" s="18" customFormat="1" ht="11.1" customHeight="1" outlineLevel="7" x14ac:dyDescent="0.2">
      <c r="A127" s="19"/>
      <c r="B127" s="20" t="s">
        <v>25</v>
      </c>
      <c r="C127" s="21" t="s">
        <v>76</v>
      </c>
      <c r="D127" s="21"/>
      <c r="E127" s="21"/>
      <c r="F127" s="21"/>
      <c r="G127" s="21"/>
      <c r="H127" s="22">
        <v>90.930999999999997</v>
      </c>
      <c r="I127" s="22">
        <v>148.209</v>
      </c>
      <c r="J127" s="22">
        <v>225.09899999999999</v>
      </c>
      <c r="K127" s="22">
        <v>265</v>
      </c>
      <c r="L127" s="22">
        <f>$H$127+$I$127+$J$127+$K$127</f>
        <v>729.23900000000003</v>
      </c>
      <c r="M127" s="22">
        <v>1</v>
      </c>
      <c r="N127" s="23">
        <f>ROUND($L$127*$M$127,3)</f>
        <v>729.23900000000003</v>
      </c>
      <c r="O127" s="35"/>
      <c r="P127" s="25"/>
      <c r="Q127" s="53">
        <f>ROUND($P$127+$O$127,2)</f>
        <v>0</v>
      </c>
      <c r="R127" s="23">
        <f>ROUND($L$127*$O$127,2)</f>
        <v>0</v>
      </c>
      <c r="S127" s="23">
        <f>ROUND($N$127*$P$127,2)</f>
        <v>0</v>
      </c>
      <c r="T127" s="23">
        <f>ROUND($S$127+$R$127,2)</f>
        <v>0</v>
      </c>
      <c r="U127" s="23"/>
      <c r="V127" s="23"/>
    </row>
    <row r="128" spans="1:22" s="11" customFormat="1" ht="21.95" customHeight="1" outlineLevel="6" x14ac:dyDescent="0.15">
      <c r="A128" s="12">
        <v>22</v>
      </c>
      <c r="B128" s="13" t="s">
        <v>103</v>
      </c>
      <c r="C128" s="14" t="s">
        <v>76</v>
      </c>
      <c r="D128" s="14"/>
      <c r="E128" s="14"/>
      <c r="F128" s="14"/>
      <c r="G128" s="14"/>
      <c r="H128" s="15">
        <v>73.007999999999996</v>
      </c>
      <c r="I128" s="15">
        <v>115.324</v>
      </c>
      <c r="J128" s="15">
        <v>175.154</v>
      </c>
      <c r="K128" s="15">
        <v>238.30500000000001</v>
      </c>
      <c r="L128" s="15">
        <v>601.79100000000005</v>
      </c>
      <c r="M128" s="16"/>
      <c r="N128" s="16">
        <f>$N$129</f>
        <v>601.79100000000005</v>
      </c>
      <c r="O128" s="16"/>
      <c r="P128" s="16"/>
      <c r="Q128" s="16">
        <f>ROUND($T$128/$N$128,2)</f>
        <v>0</v>
      </c>
      <c r="R128" s="16">
        <f>ROUND($R$129+$R$130,2)</f>
        <v>0</v>
      </c>
      <c r="S128" s="16">
        <f>ROUND($S$129+$S$130,2)</f>
        <v>0</v>
      </c>
      <c r="T128" s="16">
        <f>ROUND($T$129+$T$130,2)</f>
        <v>0</v>
      </c>
      <c r="U128" s="17" t="s">
        <v>104</v>
      </c>
      <c r="V128" s="17"/>
    </row>
    <row r="129" spans="1:22" s="18" customFormat="1" ht="11.1" customHeight="1" outlineLevel="7" x14ac:dyDescent="0.2">
      <c r="A129" s="19"/>
      <c r="B129" s="20" t="s">
        <v>25</v>
      </c>
      <c r="C129" s="21" t="s">
        <v>76</v>
      </c>
      <c r="D129" s="21"/>
      <c r="E129" s="21"/>
      <c r="F129" s="21"/>
      <c r="G129" s="21"/>
      <c r="H129" s="22">
        <v>73.007999999999996</v>
      </c>
      <c r="I129" s="22">
        <v>115.324</v>
      </c>
      <c r="J129" s="22">
        <v>175.154</v>
      </c>
      <c r="K129" s="22">
        <v>238.30500000000001</v>
      </c>
      <c r="L129" s="22">
        <f>$H$129+$I$129+$J$129+$K$129</f>
        <v>601.79099999999994</v>
      </c>
      <c r="M129" s="22">
        <v>1</v>
      </c>
      <c r="N129" s="23">
        <f>ROUND($L$129*$M$129,3)</f>
        <v>601.79100000000005</v>
      </c>
      <c r="O129" s="35"/>
      <c r="P129" s="25"/>
      <c r="Q129" s="53">
        <f>ROUND($P$129+$O$129,2)</f>
        <v>0</v>
      </c>
      <c r="R129" s="23">
        <f>ROUND($L$129*$O$129,2)</f>
        <v>0</v>
      </c>
      <c r="S129" s="23">
        <f>ROUND($N$129*$P$129,2)</f>
        <v>0</v>
      </c>
      <c r="T129" s="23">
        <f>ROUND($S$129+$R$129,2)</f>
        <v>0</v>
      </c>
      <c r="U129" s="23"/>
      <c r="V129" s="23"/>
    </row>
    <row r="130" spans="1:22" s="1" customFormat="1" ht="11.1" customHeight="1" outlineLevel="7" x14ac:dyDescent="0.2">
      <c r="A130" s="26"/>
      <c r="B130" s="27" t="s">
        <v>105</v>
      </c>
      <c r="C130" s="28" t="s">
        <v>76</v>
      </c>
      <c r="D130" s="28"/>
      <c r="E130" s="28"/>
      <c r="F130" s="28"/>
      <c r="G130" s="28"/>
      <c r="H130" s="30">
        <v>73.007999999999996</v>
      </c>
      <c r="I130" s="30">
        <v>115.324</v>
      </c>
      <c r="J130" s="30">
        <v>175.154</v>
      </c>
      <c r="K130" s="30">
        <v>238.30500000000001</v>
      </c>
      <c r="L130" s="30">
        <f>$H$130+$I$130+$J$130+$K$130</f>
        <v>601.79099999999994</v>
      </c>
      <c r="M130" s="36">
        <v>1.1000000000000001</v>
      </c>
      <c r="N130" s="29">
        <f>ROUND($L$130*$M$130,3)</f>
        <v>661.97</v>
      </c>
      <c r="O130" s="32"/>
      <c r="P130" s="32"/>
      <c r="Q130" s="29">
        <f>ROUND($P$130+$O$130,2)</f>
        <v>0</v>
      </c>
      <c r="R130" s="29">
        <f>ROUND($L$130*$O$130,2)</f>
        <v>0</v>
      </c>
      <c r="S130" s="29">
        <f>ROUND($N$130*$P$130,2)</f>
        <v>0</v>
      </c>
      <c r="T130" s="29">
        <f>ROUND($S$130+$R$130,2)</f>
        <v>0</v>
      </c>
      <c r="U130" s="33"/>
      <c r="V130" s="33"/>
    </row>
    <row r="131" spans="1:22" s="11" customFormat="1" ht="11.1" customHeight="1" outlineLevel="6" x14ac:dyDescent="0.15">
      <c r="A131" s="12">
        <v>23</v>
      </c>
      <c r="B131" s="13" t="s">
        <v>106</v>
      </c>
      <c r="C131" s="14" t="s">
        <v>76</v>
      </c>
      <c r="D131" s="14"/>
      <c r="E131" s="14"/>
      <c r="F131" s="14"/>
      <c r="G131" s="14"/>
      <c r="H131" s="15">
        <v>12.818</v>
      </c>
      <c r="I131" s="15">
        <v>23.748999999999999</v>
      </c>
      <c r="J131" s="15">
        <v>36.067</v>
      </c>
      <c r="K131" s="15">
        <v>16.747</v>
      </c>
      <c r="L131" s="15">
        <v>89.381</v>
      </c>
      <c r="M131" s="16"/>
      <c r="N131" s="16">
        <f>$N$132</f>
        <v>89.381</v>
      </c>
      <c r="O131" s="16"/>
      <c r="P131" s="16"/>
      <c r="Q131" s="16">
        <f>ROUND($T$131/$N$131,2)</f>
        <v>0</v>
      </c>
      <c r="R131" s="16">
        <f>ROUND($R$132+$R$133,2)</f>
        <v>0</v>
      </c>
      <c r="S131" s="16">
        <f>ROUND($S$132+$S$133,2)</f>
        <v>0</v>
      </c>
      <c r="T131" s="16">
        <f>ROUND($T$132+$T$133,2)</f>
        <v>0</v>
      </c>
      <c r="U131" s="17"/>
      <c r="V131" s="17"/>
    </row>
    <row r="132" spans="1:22" s="18" customFormat="1" ht="11.1" customHeight="1" outlineLevel="7" x14ac:dyDescent="0.2">
      <c r="A132" s="19"/>
      <c r="B132" s="20" t="s">
        <v>25</v>
      </c>
      <c r="C132" s="21" t="s">
        <v>76</v>
      </c>
      <c r="D132" s="21"/>
      <c r="E132" s="21"/>
      <c r="F132" s="21"/>
      <c r="G132" s="21"/>
      <c r="H132" s="22">
        <v>12.818</v>
      </c>
      <c r="I132" s="22">
        <v>23.748999999999999</v>
      </c>
      <c r="J132" s="22">
        <v>36.067</v>
      </c>
      <c r="K132" s="22">
        <v>16.747</v>
      </c>
      <c r="L132" s="22">
        <f>$H$132+$I$132+$J$132+$K$132</f>
        <v>89.381</v>
      </c>
      <c r="M132" s="22">
        <v>1</v>
      </c>
      <c r="N132" s="23">
        <f>ROUND($L$132*$M$132,3)</f>
        <v>89.381</v>
      </c>
      <c r="O132" s="35"/>
      <c r="P132" s="25"/>
      <c r="Q132" s="53">
        <f>ROUND($P$132+$O$132,2)</f>
        <v>0</v>
      </c>
      <c r="R132" s="23">
        <f>ROUND($L$132*$O$132,2)</f>
        <v>0</v>
      </c>
      <c r="S132" s="23">
        <f>ROUND($N$132*$P$132,2)</f>
        <v>0</v>
      </c>
      <c r="T132" s="23">
        <f>ROUND($S$132+$R$132,2)</f>
        <v>0</v>
      </c>
      <c r="U132" s="23"/>
      <c r="V132" s="23"/>
    </row>
    <row r="133" spans="1:22" s="1" customFormat="1" ht="11.1" customHeight="1" outlineLevel="7" x14ac:dyDescent="0.2">
      <c r="A133" s="26"/>
      <c r="B133" s="27" t="s">
        <v>101</v>
      </c>
      <c r="C133" s="28" t="s">
        <v>76</v>
      </c>
      <c r="D133" s="28"/>
      <c r="E133" s="28"/>
      <c r="F133" s="28"/>
      <c r="G133" s="28"/>
      <c r="H133" s="30">
        <v>12.818</v>
      </c>
      <c r="I133" s="30">
        <v>23.748999999999999</v>
      </c>
      <c r="J133" s="30">
        <v>36.067</v>
      </c>
      <c r="K133" s="30">
        <v>16.747</v>
      </c>
      <c r="L133" s="30">
        <f>$H$133+$I$133+$J$133+$K$133</f>
        <v>89.381</v>
      </c>
      <c r="M133" s="36">
        <v>1.1000000000000001</v>
      </c>
      <c r="N133" s="29">
        <f>ROUND($L$133*$M$133,3)</f>
        <v>98.319000000000003</v>
      </c>
      <c r="O133" s="32"/>
      <c r="P133" s="32"/>
      <c r="Q133" s="29">
        <f>ROUND($P$133+$O$133,2)</f>
        <v>0</v>
      </c>
      <c r="R133" s="29">
        <f>ROUND($L$133*$O$133,2)</f>
        <v>0</v>
      </c>
      <c r="S133" s="29">
        <f>ROUND($N$133*$P$133,2)</f>
        <v>0</v>
      </c>
      <c r="T133" s="29">
        <f>ROUND($S$133+$R$133,2)</f>
        <v>0</v>
      </c>
      <c r="U133" s="33"/>
      <c r="V133" s="33"/>
    </row>
    <row r="134" spans="1:22" s="1" customFormat="1" ht="12" customHeight="1" outlineLevel="3" x14ac:dyDescent="0.2">
      <c r="A134" s="7"/>
      <c r="B134" s="8" t="s">
        <v>160</v>
      </c>
      <c r="C134" s="9"/>
      <c r="D134" s="9"/>
      <c r="E134" s="9"/>
      <c r="F134" s="9"/>
      <c r="G134" s="9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>
        <f>ROUND($R$138+$R$140+$R$141+$R$143+$R$144+$R$147+$R$148+$R$149,2)</f>
        <v>0</v>
      </c>
      <c r="S134" s="10">
        <f>ROUND($S$138+$S$140+$S$141+$S$143+$S$144+$S$147+$S$148+$S$149,2)</f>
        <v>0</v>
      </c>
      <c r="T134" s="10">
        <f>ROUND($T$138+$T$140+$T$141+$T$143+$T$144+$T$147+$T$148+$T$149,2)</f>
        <v>0</v>
      </c>
      <c r="U134" s="10"/>
      <c r="V134" s="10"/>
    </row>
    <row r="135" spans="1:22" s="1" customFormat="1" ht="12" customHeight="1" outlineLevel="4" x14ac:dyDescent="0.2">
      <c r="A135" s="7"/>
      <c r="B135" s="8" t="s">
        <v>161</v>
      </c>
      <c r="C135" s="9"/>
      <c r="D135" s="9"/>
      <c r="E135" s="9"/>
      <c r="F135" s="9"/>
      <c r="G135" s="9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>
        <f>ROUND($R$138+$R$140+$R$141+$R$143+$R$144+$R$147+$R$148+$R$149,2)</f>
        <v>0</v>
      </c>
      <c r="S135" s="10">
        <f>ROUND($S$138+$S$140+$S$141+$S$143+$S$144+$S$147+$S$148+$S$149,2)</f>
        <v>0</v>
      </c>
      <c r="T135" s="10">
        <f>ROUND($T$138+$T$140+$T$141+$T$143+$T$144+$T$147+$T$148+$T$149,2)</f>
        <v>0</v>
      </c>
      <c r="U135" s="10"/>
      <c r="V135" s="10"/>
    </row>
    <row r="136" spans="1:22" s="1" customFormat="1" ht="12" customHeight="1" outlineLevel="5" x14ac:dyDescent="0.2">
      <c r="A136" s="7"/>
      <c r="B136" s="8" t="s">
        <v>162</v>
      </c>
      <c r="C136" s="9"/>
      <c r="D136" s="9"/>
      <c r="E136" s="9"/>
      <c r="F136" s="9"/>
      <c r="G136" s="9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>
        <f>ROUND($R$138+$R$140+$R$141+$R$143+$R$144,2)</f>
        <v>0</v>
      </c>
      <c r="S136" s="10">
        <f>ROUND($S$138+$S$140+$S$141+$S$143+$S$144,2)</f>
        <v>0</v>
      </c>
      <c r="T136" s="10">
        <f>ROUND($T$138+$T$140+$T$141+$T$143+$T$144,2)</f>
        <v>0</v>
      </c>
      <c r="U136" s="10"/>
      <c r="V136" s="10"/>
    </row>
    <row r="137" spans="1:22" s="11" customFormat="1" ht="21.95" customHeight="1" outlineLevel="6" x14ac:dyDescent="0.15">
      <c r="A137" s="12">
        <v>24</v>
      </c>
      <c r="B137" s="13" t="s">
        <v>107</v>
      </c>
      <c r="C137" s="14" t="s">
        <v>76</v>
      </c>
      <c r="D137" s="14"/>
      <c r="E137" s="14"/>
      <c r="F137" s="14"/>
      <c r="G137" s="14"/>
      <c r="H137" s="15">
        <v>18</v>
      </c>
      <c r="I137" s="15">
        <v>22.5</v>
      </c>
      <c r="J137" s="15">
        <v>27</v>
      </c>
      <c r="K137" s="16"/>
      <c r="L137" s="15">
        <v>67.5</v>
      </c>
      <c r="M137" s="16"/>
      <c r="N137" s="16">
        <f>$N$138</f>
        <v>67.5</v>
      </c>
      <c r="O137" s="16"/>
      <c r="P137" s="16"/>
      <c r="Q137" s="16">
        <f>ROUND($T$137/$N$137,2)</f>
        <v>0</v>
      </c>
      <c r="R137" s="16">
        <f>ROUND($R$138,2)</f>
        <v>0</v>
      </c>
      <c r="S137" s="16">
        <f>ROUND($S$138,2)</f>
        <v>0</v>
      </c>
      <c r="T137" s="16">
        <f>ROUND($T$138,2)</f>
        <v>0</v>
      </c>
      <c r="U137" s="17" t="s">
        <v>104</v>
      </c>
      <c r="V137" s="17"/>
    </row>
    <row r="138" spans="1:22" s="18" customFormat="1" ht="11.1" customHeight="1" outlineLevel="7" x14ac:dyDescent="0.2">
      <c r="A138" s="19"/>
      <c r="B138" s="20" t="s">
        <v>25</v>
      </c>
      <c r="C138" s="21" t="s">
        <v>76</v>
      </c>
      <c r="D138" s="21"/>
      <c r="E138" s="21"/>
      <c r="F138" s="21"/>
      <c r="G138" s="21"/>
      <c r="H138" s="22">
        <v>18</v>
      </c>
      <c r="I138" s="22">
        <v>22.5</v>
      </c>
      <c r="J138" s="22">
        <v>27</v>
      </c>
      <c r="K138" s="23"/>
      <c r="L138" s="22">
        <f>$H$138+$I$138+$J$138+$K$138</f>
        <v>67.5</v>
      </c>
      <c r="M138" s="22">
        <v>1</v>
      </c>
      <c r="N138" s="23">
        <f>ROUND($L$138*$M$138,3)</f>
        <v>67.5</v>
      </c>
      <c r="O138" s="35"/>
      <c r="P138" s="25"/>
      <c r="Q138" s="53">
        <f>ROUND($P$138+$O$138,2)</f>
        <v>0</v>
      </c>
      <c r="R138" s="23">
        <f>ROUND($L$138*$O$138,2)</f>
        <v>0</v>
      </c>
      <c r="S138" s="23">
        <f>ROUND($N$138*$P$138,2)</f>
        <v>0</v>
      </c>
      <c r="T138" s="23">
        <f>ROUND($S$138+$R$138,2)</f>
        <v>0</v>
      </c>
      <c r="U138" s="23"/>
      <c r="V138" s="23"/>
    </row>
    <row r="139" spans="1:22" s="11" customFormat="1" ht="32.1" customHeight="1" outlineLevel="6" x14ac:dyDescent="0.15">
      <c r="A139" s="12">
        <v>25</v>
      </c>
      <c r="B139" s="13" t="s">
        <v>163</v>
      </c>
      <c r="C139" s="14" t="s">
        <v>76</v>
      </c>
      <c r="D139" s="14"/>
      <c r="E139" s="14"/>
      <c r="F139" s="14"/>
      <c r="G139" s="14"/>
      <c r="H139" s="15">
        <v>15.48</v>
      </c>
      <c r="I139" s="15">
        <v>19.350000000000001</v>
      </c>
      <c r="J139" s="15">
        <v>23.22</v>
      </c>
      <c r="K139" s="16"/>
      <c r="L139" s="15">
        <v>58.05</v>
      </c>
      <c r="M139" s="16"/>
      <c r="N139" s="16">
        <f>$N$140</f>
        <v>58.05</v>
      </c>
      <c r="O139" s="16"/>
      <c r="P139" s="16"/>
      <c r="Q139" s="16">
        <f>ROUND($T$139/$N$139,2)</f>
        <v>0</v>
      </c>
      <c r="R139" s="16">
        <f>ROUND($R$140+$R$141,2)</f>
        <v>0</v>
      </c>
      <c r="S139" s="16">
        <f>ROUND($S$140+$S$141,2)</f>
        <v>0</v>
      </c>
      <c r="T139" s="16">
        <f>ROUND($T$140+$T$141,2)</f>
        <v>0</v>
      </c>
      <c r="U139" s="17" t="s">
        <v>104</v>
      </c>
      <c r="V139" s="17"/>
    </row>
    <row r="140" spans="1:22" s="18" customFormat="1" ht="11.1" customHeight="1" outlineLevel="7" x14ac:dyDescent="0.2">
      <c r="A140" s="19"/>
      <c r="B140" s="20" t="s">
        <v>25</v>
      </c>
      <c r="C140" s="21" t="s">
        <v>76</v>
      </c>
      <c r="D140" s="21"/>
      <c r="E140" s="21"/>
      <c r="F140" s="21"/>
      <c r="G140" s="21"/>
      <c r="H140" s="22">
        <v>15.48</v>
      </c>
      <c r="I140" s="22">
        <v>19.350000000000001</v>
      </c>
      <c r="J140" s="22">
        <v>23.22</v>
      </c>
      <c r="K140" s="23"/>
      <c r="L140" s="22">
        <f>$H$140+$I$140+$J$140+$K$140</f>
        <v>58.05</v>
      </c>
      <c r="M140" s="22">
        <v>1</v>
      </c>
      <c r="N140" s="23">
        <f>ROUND($L$140*$M$140,3)</f>
        <v>58.05</v>
      </c>
      <c r="O140" s="35"/>
      <c r="P140" s="25"/>
      <c r="Q140" s="53">
        <f>ROUND($P$140+$O$140,2)</f>
        <v>0</v>
      </c>
      <c r="R140" s="23">
        <f>ROUND($L$140*$O$140,2)</f>
        <v>0</v>
      </c>
      <c r="S140" s="23">
        <f>ROUND($N$140*$P$140,2)</f>
        <v>0</v>
      </c>
      <c r="T140" s="23">
        <f>ROUND($S$140+$R$140,2)</f>
        <v>0</v>
      </c>
      <c r="U140" s="23"/>
      <c r="V140" s="23"/>
    </row>
    <row r="141" spans="1:22" s="1" customFormat="1" ht="11.1" customHeight="1" outlineLevel="7" x14ac:dyDescent="0.2">
      <c r="A141" s="26"/>
      <c r="B141" s="27" t="s">
        <v>164</v>
      </c>
      <c r="C141" s="28" t="s">
        <v>76</v>
      </c>
      <c r="D141" s="28"/>
      <c r="E141" s="28"/>
      <c r="F141" s="28"/>
      <c r="G141" s="28"/>
      <c r="H141" s="30">
        <v>15.48</v>
      </c>
      <c r="I141" s="30">
        <v>19.350000000000001</v>
      </c>
      <c r="J141" s="30">
        <v>23.22</v>
      </c>
      <c r="K141" s="29"/>
      <c r="L141" s="30">
        <f>$H$141+$I$141+$J$141+$K$141</f>
        <v>58.05</v>
      </c>
      <c r="M141" s="34">
        <v>1.23</v>
      </c>
      <c r="N141" s="29">
        <f>ROUND($L$141*$M$141,3)</f>
        <v>71.402000000000001</v>
      </c>
      <c r="O141" s="32"/>
      <c r="P141" s="32"/>
      <c r="Q141" s="29">
        <f>ROUND($P$141+$O$141,2)</f>
        <v>0</v>
      </c>
      <c r="R141" s="29">
        <f>ROUND($L$141*$O$141,2)</f>
        <v>0</v>
      </c>
      <c r="S141" s="29">
        <f>ROUND($N$141*$P$141,2)</f>
        <v>0</v>
      </c>
      <c r="T141" s="29">
        <f>ROUND($S$141+$R$141,2)</f>
        <v>0</v>
      </c>
      <c r="U141" s="33"/>
      <c r="V141" s="33"/>
    </row>
    <row r="142" spans="1:22" s="11" customFormat="1" ht="21.95" customHeight="1" outlineLevel="6" x14ac:dyDescent="0.15">
      <c r="A142" s="12">
        <v>26</v>
      </c>
      <c r="B142" s="13" t="s">
        <v>165</v>
      </c>
      <c r="C142" s="14" t="s">
        <v>76</v>
      </c>
      <c r="D142" s="14"/>
      <c r="E142" s="14"/>
      <c r="F142" s="14"/>
      <c r="G142" s="14"/>
      <c r="H142" s="15">
        <v>2.4809999999999999</v>
      </c>
      <c r="I142" s="15">
        <v>3.101</v>
      </c>
      <c r="J142" s="15">
        <v>3.7210000000000001</v>
      </c>
      <c r="K142" s="16"/>
      <c r="L142" s="15">
        <v>9.3030000000000008</v>
      </c>
      <c r="M142" s="16"/>
      <c r="N142" s="16">
        <f>$N$143</f>
        <v>9.3030000000000008</v>
      </c>
      <c r="O142" s="16"/>
      <c r="P142" s="16"/>
      <c r="Q142" s="16">
        <f>ROUND($T$142/$N$142,2)</f>
        <v>0</v>
      </c>
      <c r="R142" s="16">
        <f>ROUND($R$143+$R$144,2)</f>
        <v>0</v>
      </c>
      <c r="S142" s="16">
        <f>ROUND($S$143+$S$144,2)</f>
        <v>0</v>
      </c>
      <c r="T142" s="16">
        <f>ROUND($T$143+$T$144,2)</f>
        <v>0</v>
      </c>
      <c r="U142" s="17"/>
      <c r="V142" s="17"/>
    </row>
    <row r="143" spans="1:22" s="18" customFormat="1" ht="11.1" customHeight="1" outlineLevel="7" x14ac:dyDescent="0.2">
      <c r="A143" s="19"/>
      <c r="B143" s="20" t="s">
        <v>25</v>
      </c>
      <c r="C143" s="21" t="s">
        <v>76</v>
      </c>
      <c r="D143" s="21"/>
      <c r="E143" s="21"/>
      <c r="F143" s="21"/>
      <c r="G143" s="21"/>
      <c r="H143" s="22">
        <v>2.4809999999999999</v>
      </c>
      <c r="I143" s="22">
        <v>3.101</v>
      </c>
      <c r="J143" s="22">
        <v>3.7210000000000001</v>
      </c>
      <c r="K143" s="23"/>
      <c r="L143" s="22">
        <f>$H$143+$I$143+$J$143+$K$143</f>
        <v>9.3030000000000008</v>
      </c>
      <c r="M143" s="22">
        <v>1</v>
      </c>
      <c r="N143" s="23">
        <f>ROUND($L$143*$M$143,3)</f>
        <v>9.3030000000000008</v>
      </c>
      <c r="O143" s="35"/>
      <c r="P143" s="25"/>
      <c r="Q143" s="53">
        <f>ROUND($P$143+$O$143,2)</f>
        <v>0</v>
      </c>
      <c r="R143" s="23">
        <f>ROUND($L$143*$O$143,2)</f>
        <v>0</v>
      </c>
      <c r="S143" s="23">
        <f>ROUND($N$143*$P$143,2)</f>
        <v>0</v>
      </c>
      <c r="T143" s="23">
        <f>ROUND($S$143+$R$143,2)</f>
        <v>0</v>
      </c>
      <c r="U143" s="23"/>
      <c r="V143" s="23"/>
    </row>
    <row r="144" spans="1:22" s="1" customFormat="1" ht="11.1" customHeight="1" outlineLevel="7" x14ac:dyDescent="0.2">
      <c r="A144" s="26"/>
      <c r="B144" s="27" t="s">
        <v>101</v>
      </c>
      <c r="C144" s="28" t="s">
        <v>76</v>
      </c>
      <c r="D144" s="28"/>
      <c r="E144" s="28"/>
      <c r="F144" s="28"/>
      <c r="G144" s="28"/>
      <c r="H144" s="30">
        <v>2.4809999999999999</v>
      </c>
      <c r="I144" s="30">
        <v>3.101</v>
      </c>
      <c r="J144" s="30">
        <v>3.7210000000000001</v>
      </c>
      <c r="K144" s="29"/>
      <c r="L144" s="30">
        <f>$H$144+$I$144+$J$144+$K$144</f>
        <v>9.3030000000000008</v>
      </c>
      <c r="M144" s="36">
        <v>1.1000000000000001</v>
      </c>
      <c r="N144" s="29">
        <f>ROUND($L$144*$M$144,3)</f>
        <v>10.233000000000001</v>
      </c>
      <c r="O144" s="32"/>
      <c r="P144" s="32"/>
      <c r="Q144" s="29">
        <f>ROUND($P$144+$O$144,2)</f>
        <v>0</v>
      </c>
      <c r="R144" s="29">
        <f>ROUND($L$144*$O$144,2)</f>
        <v>0</v>
      </c>
      <c r="S144" s="29">
        <f>ROUND($N$144*$P$144,2)</f>
        <v>0</v>
      </c>
      <c r="T144" s="29">
        <f>ROUND($S$144+$R$144,2)</f>
        <v>0</v>
      </c>
      <c r="U144" s="33"/>
      <c r="V144" s="33"/>
    </row>
    <row r="145" spans="1:22" s="1" customFormat="1" ht="12" customHeight="1" outlineLevel="5" x14ac:dyDescent="0.2">
      <c r="A145" s="7"/>
      <c r="B145" s="8" t="s">
        <v>166</v>
      </c>
      <c r="C145" s="9"/>
      <c r="D145" s="9"/>
      <c r="E145" s="9"/>
      <c r="F145" s="9"/>
      <c r="G145" s="9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>
        <f>ROUND($R$147+$R$148+$R$149,2)</f>
        <v>0</v>
      </c>
      <c r="S145" s="10">
        <f>ROUND($S$147+$S$148+$S$149,2)</f>
        <v>0</v>
      </c>
      <c r="T145" s="10">
        <f>ROUND($T$147+$T$148+$T$149,2)</f>
        <v>0</v>
      </c>
      <c r="U145" s="10"/>
      <c r="V145" s="10"/>
    </row>
    <row r="146" spans="1:22" s="11" customFormat="1" ht="11.1" customHeight="1" outlineLevel="6" x14ac:dyDescent="0.15">
      <c r="A146" s="12">
        <v>27</v>
      </c>
      <c r="B146" s="13" t="s">
        <v>167</v>
      </c>
      <c r="C146" s="14" t="s">
        <v>65</v>
      </c>
      <c r="D146" s="14"/>
      <c r="E146" s="14"/>
      <c r="F146" s="14"/>
      <c r="G146" s="14"/>
      <c r="H146" s="15">
        <v>20</v>
      </c>
      <c r="I146" s="15">
        <v>25</v>
      </c>
      <c r="J146" s="15">
        <v>30</v>
      </c>
      <c r="K146" s="16"/>
      <c r="L146" s="15">
        <v>75</v>
      </c>
      <c r="M146" s="16"/>
      <c r="N146" s="16">
        <f>$N$147</f>
        <v>75</v>
      </c>
      <c r="O146" s="16"/>
      <c r="P146" s="16"/>
      <c r="Q146" s="16">
        <f>ROUND($T$146/$N$146,2)</f>
        <v>0</v>
      </c>
      <c r="R146" s="16">
        <f>ROUND($R$147+$R$148+$R$149,2)</f>
        <v>0</v>
      </c>
      <c r="S146" s="16">
        <f>ROUND($S$147+$S$148+$S$149,2)</f>
        <v>0</v>
      </c>
      <c r="T146" s="16">
        <f>ROUND($T$147+$T$148+$T$149,2)</f>
        <v>0</v>
      </c>
      <c r="U146" s="17" t="s">
        <v>168</v>
      </c>
      <c r="V146" s="17"/>
    </row>
    <row r="147" spans="1:22" s="18" customFormat="1" ht="11.1" customHeight="1" outlineLevel="7" x14ac:dyDescent="0.2">
      <c r="A147" s="19"/>
      <c r="B147" s="20" t="s">
        <v>25</v>
      </c>
      <c r="C147" s="21" t="s">
        <v>65</v>
      </c>
      <c r="D147" s="21"/>
      <c r="E147" s="21"/>
      <c r="F147" s="21"/>
      <c r="G147" s="21"/>
      <c r="H147" s="22">
        <v>20</v>
      </c>
      <c r="I147" s="22">
        <v>25</v>
      </c>
      <c r="J147" s="22">
        <v>30</v>
      </c>
      <c r="K147" s="23"/>
      <c r="L147" s="22">
        <f>$H$147+$I$147+$J$147+$K$147</f>
        <v>75</v>
      </c>
      <c r="M147" s="22">
        <v>1</v>
      </c>
      <c r="N147" s="23">
        <f>ROUND($L$147*$M$147,3)</f>
        <v>75</v>
      </c>
      <c r="O147" s="35"/>
      <c r="P147" s="25"/>
      <c r="Q147" s="53">
        <f>ROUND($P$147+$O$147,2)</f>
        <v>0</v>
      </c>
      <c r="R147" s="23">
        <f>ROUND($L$147*$O$147,2)</f>
        <v>0</v>
      </c>
      <c r="S147" s="23">
        <f>ROUND($N$147*$P$147,2)</f>
        <v>0</v>
      </c>
      <c r="T147" s="23">
        <f>ROUND($S$147+$R$147,2)</f>
        <v>0</v>
      </c>
      <c r="U147" s="23"/>
      <c r="V147" s="23"/>
    </row>
    <row r="148" spans="1:22" s="1" customFormat="1" ht="11.1" customHeight="1" outlineLevel="7" x14ac:dyDescent="0.2">
      <c r="A148" s="26"/>
      <c r="B148" s="27" t="s">
        <v>113</v>
      </c>
      <c r="C148" s="28" t="s">
        <v>65</v>
      </c>
      <c r="D148" s="28"/>
      <c r="E148" s="28"/>
      <c r="F148" s="28"/>
      <c r="G148" s="28"/>
      <c r="H148" s="30">
        <v>10</v>
      </c>
      <c r="I148" s="30">
        <v>12.5</v>
      </c>
      <c r="J148" s="30">
        <v>15</v>
      </c>
      <c r="K148" s="29"/>
      <c r="L148" s="30">
        <f>$H$148+$I$148+$J$148+$K$148</f>
        <v>37.5</v>
      </c>
      <c r="M148" s="31">
        <v>1</v>
      </c>
      <c r="N148" s="29">
        <f>ROUND($L$148*$M$148,3)</f>
        <v>37.5</v>
      </c>
      <c r="O148" s="32"/>
      <c r="P148" s="32"/>
      <c r="Q148" s="29">
        <f>ROUND($P$148+$O$148,2)</f>
        <v>0</v>
      </c>
      <c r="R148" s="29">
        <f>ROUND($L$148*$O$148,2)</f>
        <v>0</v>
      </c>
      <c r="S148" s="29">
        <f>ROUND($N$148*$P$148,2)</f>
        <v>0</v>
      </c>
      <c r="T148" s="29">
        <f>ROUND($S$148+$R$148,2)</f>
        <v>0</v>
      </c>
      <c r="U148" s="33" t="s">
        <v>169</v>
      </c>
      <c r="V148" s="33"/>
    </row>
    <row r="149" spans="1:22" s="1" customFormat="1" ht="11.1" customHeight="1" outlineLevel="7" x14ac:dyDescent="0.2">
      <c r="A149" s="26"/>
      <c r="B149" s="27" t="s">
        <v>170</v>
      </c>
      <c r="C149" s="28" t="s">
        <v>65</v>
      </c>
      <c r="D149" s="28"/>
      <c r="E149" s="28"/>
      <c r="F149" s="28"/>
      <c r="G149" s="28"/>
      <c r="H149" s="30">
        <v>10</v>
      </c>
      <c r="I149" s="30">
        <v>12.5</v>
      </c>
      <c r="J149" s="30">
        <v>15</v>
      </c>
      <c r="K149" s="29"/>
      <c r="L149" s="30">
        <f>$H$149+$I$149+$J$149+$K$149</f>
        <v>37.5</v>
      </c>
      <c r="M149" s="31">
        <v>1</v>
      </c>
      <c r="N149" s="29">
        <f>ROUND($L$149*$M$149,3)</f>
        <v>37.5</v>
      </c>
      <c r="O149" s="32"/>
      <c r="P149" s="32"/>
      <c r="Q149" s="29">
        <f>ROUND($P$149+$O$149,2)</f>
        <v>0</v>
      </c>
      <c r="R149" s="29">
        <f>ROUND($L$149*$O$149,2)</f>
        <v>0</v>
      </c>
      <c r="S149" s="29">
        <f>ROUND($N$149*$P$149,2)</f>
        <v>0</v>
      </c>
      <c r="T149" s="29">
        <f>ROUND($S$149+$R$149,2)</f>
        <v>0</v>
      </c>
      <c r="U149" s="33" t="s">
        <v>171</v>
      </c>
      <c r="V149" s="33"/>
    </row>
    <row r="150" spans="1:22" s="4" customFormat="1" ht="12" customHeight="1" x14ac:dyDescent="0.2">
      <c r="A150" s="37"/>
      <c r="B150" s="38" t="s">
        <v>172</v>
      </c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40"/>
      <c r="S150" s="40"/>
      <c r="T150" s="40">
        <f>ROUND($T$13,2)</f>
        <v>0</v>
      </c>
      <c r="U150" s="40"/>
      <c r="V150" s="40"/>
    </row>
    <row r="151" spans="1:22" s="1" customFormat="1" ht="11.1" customHeight="1" x14ac:dyDescent="0.2">
      <c r="A151" s="41"/>
      <c r="B151" s="42" t="s">
        <v>173</v>
      </c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T151" s="29"/>
      <c r="U151" s="29"/>
      <c r="V151" s="29"/>
    </row>
    <row r="152" spans="1:22" s="18" customFormat="1" ht="11.1" customHeight="1" x14ac:dyDescent="0.2">
      <c r="A152" s="44"/>
      <c r="B152" s="45" t="s">
        <v>174</v>
      </c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7">
        <f>ROUND($S$13,2)</f>
        <v>0</v>
      </c>
      <c r="U152" s="48"/>
      <c r="V152" s="48"/>
    </row>
    <row r="153" spans="1:22" s="18" customFormat="1" ht="11.1" customHeight="1" x14ac:dyDescent="0.2">
      <c r="A153" s="44"/>
      <c r="B153" s="45" t="s">
        <v>175</v>
      </c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9">
        <f>ROUND($R$13,2)</f>
        <v>0</v>
      </c>
      <c r="U153" s="23"/>
      <c r="V153" s="23"/>
    </row>
    <row r="154" spans="1:22" s="18" customFormat="1" ht="11.1" customHeight="1" x14ac:dyDescent="0.2">
      <c r="A154" s="44"/>
      <c r="B154" s="45" t="s">
        <v>176</v>
      </c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9">
        <f>ROUND(($T$150)*0.166666666666666,2)</f>
        <v>0</v>
      </c>
      <c r="U154" s="23"/>
      <c r="V154" s="23"/>
    </row>
    <row r="155" spans="1:22" s="1" customFormat="1" ht="44.1" customHeight="1" x14ac:dyDescent="0.2">
      <c r="A155" s="43"/>
      <c r="B155" s="50" t="s">
        <v>177</v>
      </c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6">
        <f>ROUND($R$156+$R$157+$R$158+$R$159+$R$160+$R$161+$R$162+$R$163+$R$164+$R$165+$R$166+$R$167,2)</f>
        <v>0</v>
      </c>
      <c r="S155" s="46">
        <f>ROUND($S$156+$S$157+$S$158+$S$159+$S$160+$S$161+$S$162+$S$163+$S$164+$S$165+$S$166+$S$167,2)</f>
        <v>0</v>
      </c>
      <c r="T155" s="46">
        <f>ROUND($T$156+$T$157+$T$158+$T$159+$T$160+$T$161+$T$162+$T$163+$T$164+$T$165+$T$166+$T$167,2)</f>
        <v>0</v>
      </c>
      <c r="U155" s="43"/>
      <c r="V155" s="43"/>
    </row>
    <row r="156" spans="1:22" s="1" customFormat="1" ht="11.1" customHeight="1" x14ac:dyDescent="0.2">
      <c r="A156" s="32"/>
      <c r="B156" s="32"/>
      <c r="C156" s="32"/>
      <c r="D156" s="43"/>
      <c r="E156" s="43"/>
      <c r="F156" s="43"/>
      <c r="G156" s="43"/>
      <c r="H156" s="32"/>
      <c r="I156" s="32"/>
      <c r="J156" s="32"/>
      <c r="K156" s="32"/>
      <c r="L156" s="29">
        <f>$F$156+$G$156+$H$156+$I$156+$J$156+$K$156</f>
        <v>0</v>
      </c>
      <c r="M156" s="31">
        <v>1</v>
      </c>
      <c r="N156" s="29">
        <f>ROUND($L$156*$M$156,3)</f>
        <v>0</v>
      </c>
      <c r="O156" s="32"/>
      <c r="P156" s="32"/>
      <c r="Q156" s="29">
        <f>ROUND($P$156+$O$156,2)</f>
        <v>0</v>
      </c>
      <c r="R156" s="29">
        <f>ROUND($L$156*$O$156,2)</f>
        <v>0</v>
      </c>
      <c r="S156" s="29">
        <f>ROUND($N$156*$P$156,2)</f>
        <v>0</v>
      </c>
      <c r="T156" s="29">
        <f>ROUND($S$156+$R$156,2)</f>
        <v>0</v>
      </c>
      <c r="U156" s="43"/>
      <c r="V156" s="32"/>
    </row>
    <row r="157" spans="1:22" s="1" customFormat="1" ht="11.1" customHeight="1" x14ac:dyDescent="0.2">
      <c r="A157" s="32"/>
      <c r="B157" s="32"/>
      <c r="C157" s="32"/>
      <c r="D157" s="43"/>
      <c r="E157" s="43"/>
      <c r="F157" s="43"/>
      <c r="G157" s="43"/>
      <c r="H157" s="32"/>
      <c r="I157" s="32"/>
      <c r="J157" s="32"/>
      <c r="K157" s="32"/>
      <c r="L157" s="29">
        <f>$F$157+$G$157+$H$157+$I$157+$J$157+$K$157</f>
        <v>0</v>
      </c>
      <c r="M157" s="31">
        <v>1</v>
      </c>
      <c r="N157" s="29">
        <f>ROUND($L$157*$M$157,3)</f>
        <v>0</v>
      </c>
      <c r="O157" s="32"/>
      <c r="P157" s="32"/>
      <c r="Q157" s="29">
        <f>ROUND($P$157+$O$157,2)</f>
        <v>0</v>
      </c>
      <c r="R157" s="29">
        <f>ROUND($L$157*$O$157,2)</f>
        <v>0</v>
      </c>
      <c r="S157" s="29">
        <f>ROUND($N$157*$P$157,2)</f>
        <v>0</v>
      </c>
      <c r="T157" s="29">
        <f>ROUND($S$157+$R$157,2)</f>
        <v>0</v>
      </c>
      <c r="U157" s="43"/>
      <c r="V157" s="32"/>
    </row>
    <row r="158" spans="1:22" s="1" customFormat="1" ht="11.1" customHeight="1" x14ac:dyDescent="0.2">
      <c r="A158" s="32"/>
      <c r="B158" s="32"/>
      <c r="C158" s="32"/>
      <c r="D158" s="43"/>
      <c r="E158" s="43"/>
      <c r="F158" s="43"/>
      <c r="G158" s="43"/>
      <c r="H158" s="32"/>
      <c r="I158" s="32"/>
      <c r="J158" s="32"/>
      <c r="K158" s="32"/>
      <c r="L158" s="29">
        <f>$F$158+$G$158+$H$158+$I$158+$J$158+$K$158</f>
        <v>0</v>
      </c>
      <c r="M158" s="31">
        <v>1</v>
      </c>
      <c r="N158" s="29">
        <f>ROUND($L$158*$M$158,3)</f>
        <v>0</v>
      </c>
      <c r="O158" s="32"/>
      <c r="P158" s="32"/>
      <c r="Q158" s="29">
        <f>ROUND($P$158+$O$158,2)</f>
        <v>0</v>
      </c>
      <c r="R158" s="29">
        <f>ROUND($L$158*$O$158,2)</f>
        <v>0</v>
      </c>
      <c r="S158" s="29">
        <f>ROUND($N$158*$P$158,2)</f>
        <v>0</v>
      </c>
      <c r="T158" s="29">
        <f>ROUND($S$158+$R$158,2)</f>
        <v>0</v>
      </c>
      <c r="U158" s="43"/>
      <c r="V158" s="32"/>
    </row>
    <row r="159" spans="1:22" s="1" customFormat="1" ht="11.1" customHeight="1" x14ac:dyDescent="0.2">
      <c r="A159" s="32"/>
      <c r="B159" s="32"/>
      <c r="C159" s="32"/>
      <c r="D159" s="43"/>
      <c r="E159" s="43"/>
      <c r="F159" s="43"/>
      <c r="G159" s="43"/>
      <c r="H159" s="32"/>
      <c r="I159" s="32"/>
      <c r="J159" s="32"/>
      <c r="K159" s="32"/>
      <c r="L159" s="29">
        <f>$F$159+$G$159+$H$159+$I$159+$J$159+$K$159</f>
        <v>0</v>
      </c>
      <c r="M159" s="31">
        <v>1</v>
      </c>
      <c r="N159" s="29">
        <f>ROUND($L$159*$M$159,3)</f>
        <v>0</v>
      </c>
      <c r="O159" s="32"/>
      <c r="P159" s="32"/>
      <c r="Q159" s="29">
        <f>ROUND($P$159+$O$159,2)</f>
        <v>0</v>
      </c>
      <c r="R159" s="29">
        <f>ROUND($L$159*$O$159,2)</f>
        <v>0</v>
      </c>
      <c r="S159" s="29">
        <f>ROUND($N$159*$P$159,2)</f>
        <v>0</v>
      </c>
      <c r="T159" s="29">
        <f>ROUND($S$159+$R$159,2)</f>
        <v>0</v>
      </c>
      <c r="U159" s="43"/>
      <c r="V159" s="32"/>
    </row>
    <row r="160" spans="1:22" s="1" customFormat="1" ht="11.1" customHeight="1" x14ac:dyDescent="0.2">
      <c r="A160" s="32"/>
      <c r="B160" s="32"/>
      <c r="C160" s="32"/>
      <c r="D160" s="43"/>
      <c r="E160" s="43"/>
      <c r="F160" s="43"/>
      <c r="G160" s="43"/>
      <c r="H160" s="32"/>
      <c r="I160" s="32"/>
      <c r="J160" s="32"/>
      <c r="K160" s="32"/>
      <c r="L160" s="29">
        <f>$F$160+$G$160+$H$160+$I$160+$J$160+$K$160</f>
        <v>0</v>
      </c>
      <c r="M160" s="31">
        <v>1</v>
      </c>
      <c r="N160" s="29">
        <f>ROUND($L$160*$M$160,3)</f>
        <v>0</v>
      </c>
      <c r="O160" s="32"/>
      <c r="P160" s="32"/>
      <c r="Q160" s="29">
        <f>ROUND($P$160+$O$160,2)</f>
        <v>0</v>
      </c>
      <c r="R160" s="29">
        <f>ROUND($L$160*$O$160,2)</f>
        <v>0</v>
      </c>
      <c r="S160" s="29">
        <f>ROUND($N$160*$P$160,2)</f>
        <v>0</v>
      </c>
      <c r="T160" s="29">
        <f>ROUND($S$160+$R$160,2)</f>
        <v>0</v>
      </c>
      <c r="U160" s="43"/>
      <c r="V160" s="32"/>
    </row>
    <row r="161" spans="1:22" s="1" customFormat="1" ht="11.1" customHeight="1" x14ac:dyDescent="0.2">
      <c r="A161" s="32"/>
      <c r="B161" s="32"/>
      <c r="C161" s="32"/>
      <c r="D161" s="43"/>
      <c r="E161" s="43"/>
      <c r="F161" s="43"/>
      <c r="G161" s="43"/>
      <c r="H161" s="32"/>
      <c r="I161" s="32"/>
      <c r="J161" s="32"/>
      <c r="K161" s="32"/>
      <c r="L161" s="29">
        <f>$F$161+$G$161+$H$161+$I$161+$J$161+$K$161</f>
        <v>0</v>
      </c>
      <c r="M161" s="31">
        <v>1</v>
      </c>
      <c r="N161" s="29">
        <f>ROUND($L$161*$M$161,3)</f>
        <v>0</v>
      </c>
      <c r="O161" s="32"/>
      <c r="P161" s="32"/>
      <c r="Q161" s="29">
        <f>ROUND($P$161+$O$161,2)</f>
        <v>0</v>
      </c>
      <c r="R161" s="29">
        <f>ROUND($L$161*$O$161,2)</f>
        <v>0</v>
      </c>
      <c r="S161" s="29">
        <f>ROUND($N$161*$P$161,2)</f>
        <v>0</v>
      </c>
      <c r="T161" s="29">
        <f>ROUND($S$161+$R$161,2)</f>
        <v>0</v>
      </c>
      <c r="U161" s="43"/>
      <c r="V161" s="32"/>
    </row>
    <row r="162" spans="1:22" s="1" customFormat="1" ht="11.1" customHeight="1" x14ac:dyDescent="0.2">
      <c r="A162" s="32"/>
      <c r="B162" s="32"/>
      <c r="C162" s="32"/>
      <c r="D162" s="43"/>
      <c r="E162" s="43"/>
      <c r="F162" s="43"/>
      <c r="G162" s="43"/>
      <c r="H162" s="32"/>
      <c r="I162" s="32"/>
      <c r="J162" s="32"/>
      <c r="K162" s="32"/>
      <c r="L162" s="29">
        <f>$F$162+$G$162+$H$162+$I$162+$J$162+$K$162</f>
        <v>0</v>
      </c>
      <c r="M162" s="31">
        <v>1</v>
      </c>
      <c r="N162" s="29">
        <f>ROUND($L$162*$M$162,3)</f>
        <v>0</v>
      </c>
      <c r="O162" s="32"/>
      <c r="P162" s="32"/>
      <c r="Q162" s="29">
        <f>ROUND($P$162+$O$162,2)</f>
        <v>0</v>
      </c>
      <c r="R162" s="29">
        <f>ROUND($L$162*$O$162,2)</f>
        <v>0</v>
      </c>
      <c r="S162" s="29">
        <f>ROUND($N$162*$P$162,2)</f>
        <v>0</v>
      </c>
      <c r="T162" s="29">
        <f>ROUND($S$162+$R$162,2)</f>
        <v>0</v>
      </c>
      <c r="U162" s="43"/>
      <c r="V162" s="32"/>
    </row>
    <row r="163" spans="1:22" s="1" customFormat="1" ht="11.1" customHeight="1" x14ac:dyDescent="0.2">
      <c r="A163" s="32"/>
      <c r="B163" s="32"/>
      <c r="C163" s="32"/>
      <c r="D163" s="43"/>
      <c r="E163" s="43"/>
      <c r="F163" s="43"/>
      <c r="G163" s="43"/>
      <c r="H163" s="32"/>
      <c r="I163" s="32"/>
      <c r="J163" s="32"/>
      <c r="K163" s="32"/>
      <c r="L163" s="29">
        <f>$F$163+$G$163+$H$163+$I$163+$J$163+$K$163</f>
        <v>0</v>
      </c>
      <c r="M163" s="31">
        <v>1</v>
      </c>
      <c r="N163" s="29">
        <f>ROUND($L$163*$M$163,3)</f>
        <v>0</v>
      </c>
      <c r="O163" s="32"/>
      <c r="P163" s="32"/>
      <c r="Q163" s="29">
        <f>ROUND($P$163+$O$163,2)</f>
        <v>0</v>
      </c>
      <c r="R163" s="29">
        <f>ROUND($L$163*$O$163,2)</f>
        <v>0</v>
      </c>
      <c r="S163" s="29">
        <f>ROUND($N$163*$P$163,2)</f>
        <v>0</v>
      </c>
      <c r="T163" s="29">
        <f>ROUND($S$163+$R$163,2)</f>
        <v>0</v>
      </c>
      <c r="U163" s="43"/>
      <c r="V163" s="32"/>
    </row>
    <row r="164" spans="1:22" s="1" customFormat="1" ht="11.1" customHeight="1" x14ac:dyDescent="0.2">
      <c r="A164" s="32"/>
      <c r="B164" s="32"/>
      <c r="C164" s="32"/>
      <c r="D164" s="43"/>
      <c r="E164" s="43"/>
      <c r="F164" s="43"/>
      <c r="G164" s="43"/>
      <c r="H164" s="32"/>
      <c r="I164" s="32"/>
      <c r="J164" s="32"/>
      <c r="K164" s="32"/>
      <c r="L164" s="29">
        <f>$F$164+$G$164+$H$164+$I$164+$J$164+$K$164</f>
        <v>0</v>
      </c>
      <c r="M164" s="31">
        <v>1</v>
      </c>
      <c r="N164" s="29">
        <f>ROUND($L$164*$M$164,3)</f>
        <v>0</v>
      </c>
      <c r="O164" s="32"/>
      <c r="P164" s="32"/>
      <c r="Q164" s="29">
        <f>ROUND($P$164+$O$164,2)</f>
        <v>0</v>
      </c>
      <c r="R164" s="29">
        <f>ROUND($L$164*$O$164,2)</f>
        <v>0</v>
      </c>
      <c r="S164" s="29">
        <f>ROUND($N$164*$P$164,2)</f>
        <v>0</v>
      </c>
      <c r="T164" s="29">
        <f>ROUND($S$164+$R$164,2)</f>
        <v>0</v>
      </c>
      <c r="U164" s="43"/>
      <c r="V164" s="32"/>
    </row>
    <row r="165" spans="1:22" s="1" customFormat="1" ht="11.1" customHeight="1" x14ac:dyDescent="0.2">
      <c r="A165" s="32"/>
      <c r="B165" s="32"/>
      <c r="C165" s="32"/>
      <c r="D165" s="43"/>
      <c r="E165" s="43"/>
      <c r="F165" s="43"/>
      <c r="G165" s="43"/>
      <c r="H165" s="32"/>
      <c r="I165" s="32"/>
      <c r="J165" s="32"/>
      <c r="K165" s="32"/>
      <c r="L165" s="29">
        <f>$F$165+$G$165+$H$165+$I$165+$J$165+$K$165</f>
        <v>0</v>
      </c>
      <c r="M165" s="31">
        <v>1</v>
      </c>
      <c r="N165" s="29">
        <f>ROUND($L$165*$M$165,3)</f>
        <v>0</v>
      </c>
      <c r="O165" s="32"/>
      <c r="P165" s="32"/>
      <c r="Q165" s="29">
        <f>ROUND($P$165+$O$165,2)</f>
        <v>0</v>
      </c>
      <c r="R165" s="29">
        <f>ROUND($L$165*$O$165,2)</f>
        <v>0</v>
      </c>
      <c r="S165" s="29">
        <f>ROUND($N$165*$P$165,2)</f>
        <v>0</v>
      </c>
      <c r="T165" s="29">
        <f>ROUND($S$165+$R$165,2)</f>
        <v>0</v>
      </c>
      <c r="U165" s="43"/>
      <c r="V165" s="32"/>
    </row>
    <row r="166" spans="1:22" s="1" customFormat="1" ht="11.1" customHeight="1" x14ac:dyDescent="0.2">
      <c r="A166" s="32"/>
      <c r="B166" s="32"/>
      <c r="C166" s="32"/>
      <c r="D166" s="43"/>
      <c r="E166" s="43"/>
      <c r="F166" s="43"/>
      <c r="G166" s="43"/>
      <c r="H166" s="32"/>
      <c r="I166" s="32"/>
      <c r="J166" s="32"/>
      <c r="K166" s="32"/>
      <c r="L166" s="29">
        <f>$F$166+$G$166+$H$166+$I$166+$J$166+$K$166</f>
        <v>0</v>
      </c>
      <c r="M166" s="31">
        <v>1</v>
      </c>
      <c r="N166" s="29">
        <f>ROUND($L$166*$M$166,3)</f>
        <v>0</v>
      </c>
      <c r="O166" s="32"/>
      <c r="P166" s="32"/>
      <c r="Q166" s="29">
        <f>ROUND($P$166+$O$166,2)</f>
        <v>0</v>
      </c>
      <c r="R166" s="29">
        <f>ROUND($L$166*$O$166,2)</f>
        <v>0</v>
      </c>
      <c r="S166" s="29">
        <f>ROUND($N$166*$P$166,2)</f>
        <v>0</v>
      </c>
      <c r="T166" s="29">
        <f>ROUND($S$166+$R$166,2)</f>
        <v>0</v>
      </c>
      <c r="U166" s="43"/>
      <c r="V166" s="32"/>
    </row>
    <row r="167" spans="1:22" s="1" customFormat="1" ht="11.1" customHeight="1" x14ac:dyDescent="0.2">
      <c r="A167" s="32"/>
      <c r="B167" s="32"/>
      <c r="C167" s="32"/>
      <c r="D167" s="43"/>
      <c r="E167" s="43"/>
      <c r="F167" s="43"/>
      <c r="G167" s="43"/>
      <c r="H167" s="32"/>
      <c r="I167" s="32"/>
      <c r="J167" s="32"/>
      <c r="K167" s="32"/>
      <c r="L167" s="29">
        <f>$F$167+$G$167+$H$167+$I$167+$J$167+$K$167</f>
        <v>0</v>
      </c>
      <c r="M167" s="31">
        <v>1</v>
      </c>
      <c r="N167" s="29">
        <f>ROUND($L$167*$M$167,3)</f>
        <v>0</v>
      </c>
      <c r="O167" s="32"/>
      <c r="P167" s="32"/>
      <c r="Q167" s="29">
        <f>ROUND($P$167+$O$167,2)</f>
        <v>0</v>
      </c>
      <c r="R167" s="29">
        <f>ROUND($L$167*$O$167,2)</f>
        <v>0</v>
      </c>
      <c r="S167" s="29">
        <f>ROUND($N$167*$P$167,2)</f>
        <v>0</v>
      </c>
      <c r="T167" s="29">
        <f>ROUND($S$167+$R$167,2)</f>
        <v>0</v>
      </c>
      <c r="U167" s="43"/>
      <c r="V167" s="32"/>
    </row>
    <row r="168" spans="1:22" s="1" customFormat="1" ht="11.1" customHeight="1" x14ac:dyDescent="0.2"/>
    <row r="169" spans="1:22" s="1" customFormat="1" ht="11.1" customHeight="1" x14ac:dyDescent="0.2">
      <c r="A169" s="18" t="s">
        <v>178</v>
      </c>
    </row>
    <row r="170" spans="1:22" s="1" customFormat="1" ht="11.1" customHeight="1" x14ac:dyDescent="0.2"/>
    <row r="171" spans="1:22" s="1" customFormat="1" ht="11.1" customHeight="1" x14ac:dyDescent="0.2">
      <c r="A171" s="51"/>
      <c r="B171" s="1" t="s">
        <v>179</v>
      </c>
    </row>
    <row r="172" spans="1:22" s="1" customFormat="1" ht="11.1" customHeight="1" x14ac:dyDescent="0.2">
      <c r="A172" s="1" t="s">
        <v>180</v>
      </c>
    </row>
  </sheetData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R10:S10"/>
    <mergeCell ref="T10:T11"/>
    <mergeCell ref="U10:U11"/>
    <mergeCell ref="V10:V11"/>
    <mergeCell ref="H10:K10"/>
    <mergeCell ref="L10:L11"/>
    <mergeCell ref="M10:M11"/>
    <mergeCell ref="N10:N11"/>
    <mergeCell ref="O10:Q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2025-08-05T12:21:06Z</dcterms:modified>
</cp:coreProperties>
</file>