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8. Кв.8 (ТХ11,14-19)\Нули+коробка ТХ17-19\Претенденту\"/>
    </mc:Choice>
  </mc:AlternateContent>
  <xr:revisionPtr revIDLastSave="0" documentId="13_ncr:1_{519D8B1E-5212-4977-A9CF-D67A3D35A62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81" i="1" l="1"/>
  <c r="K181" i="1"/>
  <c r="M181" i="1" s="1"/>
  <c r="R181" i="1" s="1"/>
  <c r="P180" i="1"/>
  <c r="K180" i="1"/>
  <c r="Q180" i="1" s="1"/>
  <c r="P179" i="1"/>
  <c r="K179" i="1"/>
  <c r="P178" i="1"/>
  <c r="K178" i="1"/>
  <c r="Q178" i="1" s="1"/>
  <c r="P177" i="1"/>
  <c r="K177" i="1"/>
  <c r="P176" i="1"/>
  <c r="K176" i="1"/>
  <c r="Q176" i="1" s="1"/>
  <c r="P175" i="1"/>
  <c r="K175" i="1"/>
  <c r="P174" i="1"/>
  <c r="K174" i="1"/>
  <c r="Q174" i="1" s="1"/>
  <c r="P173" i="1"/>
  <c r="K173" i="1"/>
  <c r="P172" i="1"/>
  <c r="K172" i="1"/>
  <c r="Q172" i="1" s="1"/>
  <c r="P171" i="1"/>
  <c r="K171" i="1"/>
  <c r="P170" i="1"/>
  <c r="K170" i="1"/>
  <c r="Q170" i="1" s="1"/>
  <c r="Q163" i="1"/>
  <c r="P163" i="1"/>
  <c r="M163" i="1"/>
  <c r="R163" i="1" s="1"/>
  <c r="K163" i="1"/>
  <c r="Q162" i="1"/>
  <c r="P162" i="1"/>
  <c r="M162" i="1"/>
  <c r="R162" i="1" s="1"/>
  <c r="S162" i="1" s="1"/>
  <c r="K162" i="1"/>
  <c r="Q161" i="1"/>
  <c r="P161" i="1"/>
  <c r="M161" i="1"/>
  <c r="R161" i="1" s="1"/>
  <c r="S161" i="1" s="1"/>
  <c r="K161" i="1"/>
  <c r="Q160" i="1"/>
  <c r="P160" i="1"/>
  <c r="M160" i="1"/>
  <c r="R160" i="1" s="1"/>
  <c r="S160" i="1" s="1"/>
  <c r="K160" i="1"/>
  <c r="Q159" i="1"/>
  <c r="P159" i="1"/>
  <c r="M159" i="1"/>
  <c r="R159" i="1" s="1"/>
  <c r="K159" i="1"/>
  <c r="M158" i="1"/>
  <c r="P157" i="1"/>
  <c r="K157" i="1"/>
  <c r="Q157" i="1" s="1"/>
  <c r="P156" i="1"/>
  <c r="K156" i="1"/>
  <c r="P155" i="1"/>
  <c r="K155" i="1"/>
  <c r="Q155" i="1" s="1"/>
  <c r="P154" i="1"/>
  <c r="K154" i="1"/>
  <c r="P153" i="1"/>
  <c r="K153" i="1"/>
  <c r="Q153" i="1" s="1"/>
  <c r="Q151" i="1"/>
  <c r="P151" i="1"/>
  <c r="M151" i="1"/>
  <c r="R151" i="1" s="1"/>
  <c r="S151" i="1" s="1"/>
  <c r="K151" i="1"/>
  <c r="Q150" i="1"/>
  <c r="Q149" i="1" s="1"/>
  <c r="P150" i="1"/>
  <c r="M150" i="1"/>
  <c r="R150" i="1" s="1"/>
  <c r="K150" i="1"/>
  <c r="M149" i="1"/>
  <c r="P148" i="1"/>
  <c r="K148" i="1"/>
  <c r="Q148" i="1" s="1"/>
  <c r="P147" i="1"/>
  <c r="K147" i="1"/>
  <c r="P146" i="1"/>
  <c r="K146" i="1"/>
  <c r="Q146" i="1" s="1"/>
  <c r="P145" i="1"/>
  <c r="K145" i="1"/>
  <c r="P144" i="1"/>
  <c r="K144" i="1"/>
  <c r="Q144" i="1" s="1"/>
  <c r="P143" i="1"/>
  <c r="K143" i="1"/>
  <c r="P142" i="1"/>
  <c r="K142" i="1"/>
  <c r="Q142" i="1" s="1"/>
  <c r="S140" i="1"/>
  <c r="Q140" i="1"/>
  <c r="P140" i="1"/>
  <c r="M140" i="1"/>
  <c r="R140" i="1" s="1"/>
  <c r="K140" i="1"/>
  <c r="Q139" i="1"/>
  <c r="P139" i="1"/>
  <c r="M139" i="1"/>
  <c r="R139" i="1" s="1"/>
  <c r="K139" i="1"/>
  <c r="Q138" i="1"/>
  <c r="P138" i="1"/>
  <c r="M138" i="1"/>
  <c r="R138" i="1" s="1"/>
  <c r="S138" i="1" s="1"/>
  <c r="K138" i="1"/>
  <c r="Q137" i="1"/>
  <c r="P137" i="1"/>
  <c r="M137" i="1"/>
  <c r="R137" i="1" s="1"/>
  <c r="K137" i="1"/>
  <c r="Q136" i="1"/>
  <c r="P136" i="1"/>
  <c r="M136" i="1"/>
  <c r="R136" i="1" s="1"/>
  <c r="S136" i="1" s="1"/>
  <c r="K136" i="1"/>
  <c r="Q135" i="1"/>
  <c r="P135" i="1"/>
  <c r="M135" i="1"/>
  <c r="R135" i="1" s="1"/>
  <c r="S135" i="1" s="1"/>
  <c r="K135" i="1"/>
  <c r="Q134" i="1"/>
  <c r="P134" i="1"/>
  <c r="M134" i="1"/>
  <c r="K134" i="1"/>
  <c r="P132" i="1"/>
  <c r="K132" i="1"/>
  <c r="P131" i="1"/>
  <c r="K131" i="1"/>
  <c r="Q131" i="1" s="1"/>
  <c r="P130" i="1"/>
  <c r="K130" i="1"/>
  <c r="P129" i="1"/>
  <c r="K129" i="1"/>
  <c r="Q129" i="1" s="1"/>
  <c r="P128" i="1"/>
  <c r="K128" i="1"/>
  <c r="P127" i="1"/>
  <c r="K127" i="1"/>
  <c r="Q127" i="1" s="1"/>
  <c r="P126" i="1"/>
  <c r="K126" i="1"/>
  <c r="P125" i="1"/>
  <c r="K125" i="1"/>
  <c r="Q125" i="1" s="1"/>
  <c r="Q123" i="1"/>
  <c r="S123" i="1" s="1"/>
  <c r="P123" i="1"/>
  <c r="M123" i="1"/>
  <c r="R123" i="1" s="1"/>
  <c r="K123" i="1"/>
  <c r="Q122" i="1"/>
  <c r="P122" i="1"/>
  <c r="M122" i="1"/>
  <c r="R122" i="1" s="1"/>
  <c r="K122" i="1"/>
  <c r="Q121" i="1"/>
  <c r="P121" i="1"/>
  <c r="M121" i="1"/>
  <c r="K121" i="1"/>
  <c r="Q120" i="1"/>
  <c r="Q118" i="1"/>
  <c r="P118" i="1"/>
  <c r="M118" i="1"/>
  <c r="R118" i="1" s="1"/>
  <c r="K118" i="1"/>
  <c r="S117" i="1"/>
  <c r="Q117" i="1"/>
  <c r="P117" i="1"/>
  <c r="M117" i="1"/>
  <c r="R117" i="1" s="1"/>
  <c r="K117" i="1"/>
  <c r="Q116" i="1"/>
  <c r="P116" i="1"/>
  <c r="M116" i="1"/>
  <c r="R116" i="1" s="1"/>
  <c r="S116" i="1" s="1"/>
  <c r="K116" i="1"/>
  <c r="Q115" i="1"/>
  <c r="P115" i="1"/>
  <c r="M115" i="1"/>
  <c r="R115" i="1" s="1"/>
  <c r="S115" i="1" s="1"/>
  <c r="K115" i="1"/>
  <c r="Q114" i="1"/>
  <c r="P114" i="1"/>
  <c r="M114" i="1"/>
  <c r="R114" i="1" s="1"/>
  <c r="S114" i="1" s="1"/>
  <c r="K114" i="1"/>
  <c r="Q113" i="1"/>
  <c r="P113" i="1"/>
  <c r="M113" i="1"/>
  <c r="R113" i="1" s="1"/>
  <c r="S113" i="1" s="1"/>
  <c r="K113" i="1"/>
  <c r="Q112" i="1"/>
  <c r="S112" i="1" s="1"/>
  <c r="P112" i="1"/>
  <c r="M112" i="1"/>
  <c r="R112" i="1" s="1"/>
  <c r="K112" i="1"/>
  <c r="Q111" i="1"/>
  <c r="P111" i="1"/>
  <c r="M111" i="1"/>
  <c r="R111" i="1" s="1"/>
  <c r="K111" i="1"/>
  <c r="Q108" i="1"/>
  <c r="S108" i="1" s="1"/>
  <c r="P108" i="1"/>
  <c r="M108" i="1"/>
  <c r="R108" i="1" s="1"/>
  <c r="K108" i="1"/>
  <c r="Q107" i="1"/>
  <c r="Q103" i="1" s="1"/>
  <c r="P107" i="1"/>
  <c r="M107" i="1"/>
  <c r="R107" i="1" s="1"/>
  <c r="K107" i="1"/>
  <c r="S106" i="1"/>
  <c r="Q106" i="1"/>
  <c r="P106" i="1"/>
  <c r="M106" i="1"/>
  <c r="R106" i="1" s="1"/>
  <c r="K106" i="1"/>
  <c r="Q105" i="1"/>
  <c r="P105" i="1"/>
  <c r="M105" i="1"/>
  <c r="R105" i="1" s="1"/>
  <c r="K105" i="1"/>
  <c r="Q104" i="1"/>
  <c r="P104" i="1"/>
  <c r="M104" i="1"/>
  <c r="R104" i="1" s="1"/>
  <c r="S104" i="1" s="1"/>
  <c r="K104" i="1"/>
  <c r="M103" i="1"/>
  <c r="Q101" i="1"/>
  <c r="P101" i="1"/>
  <c r="M101" i="1"/>
  <c r="R101" i="1" s="1"/>
  <c r="K101" i="1"/>
  <c r="Q100" i="1"/>
  <c r="S100" i="1" s="1"/>
  <c r="P100" i="1"/>
  <c r="M100" i="1"/>
  <c r="R100" i="1" s="1"/>
  <c r="K100" i="1"/>
  <c r="Q99" i="1"/>
  <c r="P99" i="1"/>
  <c r="M99" i="1"/>
  <c r="R99" i="1" s="1"/>
  <c r="K99" i="1"/>
  <c r="S98" i="1"/>
  <c r="Q98" i="1"/>
  <c r="P98" i="1"/>
  <c r="M98" i="1"/>
  <c r="R98" i="1" s="1"/>
  <c r="K98" i="1"/>
  <c r="M97" i="1"/>
  <c r="Q95" i="1"/>
  <c r="P95" i="1"/>
  <c r="M95" i="1"/>
  <c r="R95" i="1" s="1"/>
  <c r="K95" i="1"/>
  <c r="Q94" i="1"/>
  <c r="S94" i="1" s="1"/>
  <c r="P94" i="1"/>
  <c r="M94" i="1"/>
  <c r="R94" i="1" s="1"/>
  <c r="K94" i="1"/>
  <c r="M93" i="1"/>
  <c r="P89" i="1"/>
  <c r="K89" i="1"/>
  <c r="M89" i="1" s="1"/>
  <c r="R89" i="1" s="1"/>
  <c r="P88" i="1"/>
  <c r="K88" i="1"/>
  <c r="P87" i="1"/>
  <c r="K87" i="1"/>
  <c r="M87" i="1" s="1"/>
  <c r="Q85" i="1"/>
  <c r="P85" i="1"/>
  <c r="M85" i="1"/>
  <c r="R85" i="1" s="1"/>
  <c r="S85" i="1" s="1"/>
  <c r="K85" i="1"/>
  <c r="Q84" i="1"/>
  <c r="P84" i="1"/>
  <c r="M84" i="1"/>
  <c r="R84" i="1" s="1"/>
  <c r="S84" i="1" s="1"/>
  <c r="K84" i="1"/>
  <c r="Q83" i="1"/>
  <c r="P83" i="1"/>
  <c r="M83" i="1"/>
  <c r="K83" i="1"/>
  <c r="Q82" i="1"/>
  <c r="P81" i="1"/>
  <c r="K81" i="1"/>
  <c r="P80" i="1"/>
  <c r="K80" i="1"/>
  <c r="M80" i="1" s="1"/>
  <c r="P77" i="1"/>
  <c r="K77" i="1"/>
  <c r="P76" i="1"/>
  <c r="K76" i="1"/>
  <c r="M76" i="1" s="1"/>
  <c r="R76" i="1" s="1"/>
  <c r="P75" i="1"/>
  <c r="K75" i="1"/>
  <c r="P74" i="1"/>
  <c r="K74" i="1"/>
  <c r="M74" i="1" s="1"/>
  <c r="Q72" i="1"/>
  <c r="S72" i="1" s="1"/>
  <c r="P72" i="1"/>
  <c r="M72" i="1"/>
  <c r="R72" i="1" s="1"/>
  <c r="K72" i="1"/>
  <c r="Q71" i="1"/>
  <c r="Q70" i="1" s="1"/>
  <c r="P71" i="1"/>
  <c r="M71" i="1"/>
  <c r="R71" i="1" s="1"/>
  <c r="K71" i="1"/>
  <c r="M70" i="1"/>
  <c r="P69" i="1"/>
  <c r="K69" i="1"/>
  <c r="M69" i="1" s="1"/>
  <c r="R69" i="1" s="1"/>
  <c r="P68" i="1"/>
  <c r="K68" i="1"/>
  <c r="P65" i="1"/>
  <c r="K65" i="1"/>
  <c r="P64" i="1"/>
  <c r="K64" i="1"/>
  <c r="P63" i="1"/>
  <c r="K63" i="1"/>
  <c r="P60" i="1"/>
  <c r="K60" i="1"/>
  <c r="P57" i="1"/>
  <c r="K57" i="1"/>
  <c r="P56" i="1"/>
  <c r="K56" i="1"/>
  <c r="P53" i="1"/>
  <c r="K53" i="1"/>
  <c r="P52" i="1"/>
  <c r="K52" i="1"/>
  <c r="P51" i="1"/>
  <c r="K51" i="1"/>
  <c r="P50" i="1"/>
  <c r="K50" i="1"/>
  <c r="P49" i="1"/>
  <c r="K49" i="1"/>
  <c r="Q47" i="1"/>
  <c r="P47" i="1"/>
  <c r="M47" i="1"/>
  <c r="R47" i="1" s="1"/>
  <c r="K47" i="1"/>
  <c r="Q46" i="1"/>
  <c r="S46" i="1" s="1"/>
  <c r="P46" i="1"/>
  <c r="M46" i="1"/>
  <c r="R46" i="1" s="1"/>
  <c r="K46" i="1"/>
  <c r="Q45" i="1"/>
  <c r="S45" i="1" s="1"/>
  <c r="P45" i="1"/>
  <c r="M45" i="1"/>
  <c r="R45" i="1" s="1"/>
  <c r="K45" i="1"/>
  <c r="Q44" i="1"/>
  <c r="P44" i="1"/>
  <c r="M44" i="1"/>
  <c r="R44" i="1" s="1"/>
  <c r="K44" i="1"/>
  <c r="Q43" i="1"/>
  <c r="P43" i="1"/>
  <c r="M43" i="1"/>
  <c r="R43" i="1" s="1"/>
  <c r="K43" i="1"/>
  <c r="Q42" i="1"/>
  <c r="S42" i="1" s="1"/>
  <c r="P42" i="1"/>
  <c r="M42" i="1"/>
  <c r="R42" i="1" s="1"/>
  <c r="K42" i="1"/>
  <c r="S41" i="1"/>
  <c r="Q41" i="1"/>
  <c r="P41" i="1"/>
  <c r="M41" i="1"/>
  <c r="R41" i="1" s="1"/>
  <c r="K41" i="1"/>
  <c r="Q40" i="1"/>
  <c r="P40" i="1"/>
  <c r="M40" i="1"/>
  <c r="R40" i="1" s="1"/>
  <c r="S40" i="1" s="1"/>
  <c r="K40" i="1"/>
  <c r="Q39" i="1"/>
  <c r="P39" i="1"/>
  <c r="M39" i="1"/>
  <c r="R39" i="1" s="1"/>
  <c r="S39" i="1" s="1"/>
  <c r="K39" i="1"/>
  <c r="Q38" i="1"/>
  <c r="P38" i="1"/>
  <c r="M38" i="1"/>
  <c r="R38" i="1" s="1"/>
  <c r="K38" i="1"/>
  <c r="Q37" i="1"/>
  <c r="P37" i="1"/>
  <c r="M37" i="1"/>
  <c r="R37" i="1" s="1"/>
  <c r="S37" i="1" s="1"/>
  <c r="K37" i="1"/>
  <c r="Q36" i="1"/>
  <c r="P36" i="1"/>
  <c r="M36" i="1"/>
  <c r="R36" i="1" s="1"/>
  <c r="S36" i="1" s="1"/>
  <c r="K36" i="1"/>
  <c r="Q35" i="1"/>
  <c r="P35" i="1"/>
  <c r="M35" i="1"/>
  <c r="R35" i="1" s="1"/>
  <c r="S35" i="1" s="1"/>
  <c r="K35" i="1"/>
  <c r="Q34" i="1"/>
  <c r="P34" i="1"/>
  <c r="M34" i="1"/>
  <c r="R34" i="1" s="1"/>
  <c r="K34" i="1"/>
  <c r="Q33" i="1"/>
  <c r="S33" i="1" s="1"/>
  <c r="P33" i="1"/>
  <c r="M33" i="1"/>
  <c r="R33" i="1" s="1"/>
  <c r="K33" i="1"/>
  <c r="Q32" i="1"/>
  <c r="P32" i="1"/>
  <c r="M32" i="1"/>
  <c r="R32" i="1" s="1"/>
  <c r="K32" i="1"/>
  <c r="Q31" i="1"/>
  <c r="P31" i="1"/>
  <c r="M31" i="1"/>
  <c r="R31" i="1" s="1"/>
  <c r="K31" i="1"/>
  <c r="M30" i="1"/>
  <c r="Q28" i="1"/>
  <c r="P28" i="1"/>
  <c r="K28" i="1"/>
  <c r="M28" i="1" s="1"/>
  <c r="R28" i="1" s="1"/>
  <c r="S28" i="1" s="1"/>
  <c r="P27" i="1"/>
  <c r="M27" i="1"/>
  <c r="R27" i="1" s="1"/>
  <c r="K27" i="1"/>
  <c r="Q27" i="1" s="1"/>
  <c r="Q24" i="1"/>
  <c r="P24" i="1"/>
  <c r="K24" i="1"/>
  <c r="M24" i="1" s="1"/>
  <c r="R24" i="1" s="1"/>
  <c r="P23" i="1"/>
  <c r="M23" i="1"/>
  <c r="R23" i="1" s="1"/>
  <c r="K23" i="1"/>
  <c r="Q23" i="1" s="1"/>
  <c r="Q22" i="1"/>
  <c r="P22" i="1"/>
  <c r="K22" i="1"/>
  <c r="M22" i="1" s="1"/>
  <c r="P18" i="1"/>
  <c r="K18" i="1"/>
  <c r="Q18" i="1" s="1"/>
  <c r="Q30" i="1" l="1"/>
  <c r="S43" i="1"/>
  <c r="S44" i="1"/>
  <c r="Q97" i="1"/>
  <c r="S34" i="1"/>
  <c r="S24" i="1"/>
  <c r="S31" i="1"/>
  <c r="S30" i="1" s="1"/>
  <c r="P30" i="1" s="1"/>
  <c r="S32" i="1"/>
  <c r="S38" i="1"/>
  <c r="S47" i="1"/>
  <c r="S122" i="1"/>
  <c r="Q133" i="1"/>
  <c r="M21" i="1"/>
  <c r="R22" i="1"/>
  <c r="S23" i="1"/>
  <c r="Q25" i="1"/>
  <c r="Q26" i="1"/>
  <c r="Q16" i="1"/>
  <c r="Q17" i="1"/>
  <c r="Q15" i="1"/>
  <c r="Q21" i="1"/>
  <c r="R25" i="1"/>
  <c r="R26" i="1"/>
  <c r="S27" i="1"/>
  <c r="R87" i="1"/>
  <c r="M86" i="1"/>
  <c r="S99" i="1"/>
  <c r="S97" i="1" s="1"/>
  <c r="P97" i="1" s="1"/>
  <c r="R96" i="1"/>
  <c r="Q20" i="1"/>
  <c r="M49" i="1"/>
  <c r="Q49" i="1"/>
  <c r="M53" i="1"/>
  <c r="R53" i="1" s="1"/>
  <c r="Q53" i="1"/>
  <c r="M63" i="1"/>
  <c r="Q63" i="1"/>
  <c r="Q75" i="1"/>
  <c r="M75" i="1"/>
  <c r="R75" i="1" s="1"/>
  <c r="S75" i="1" s="1"/>
  <c r="Q81" i="1"/>
  <c r="M81" i="1"/>
  <c r="R81" i="1" s="1"/>
  <c r="S81" i="1" s="1"/>
  <c r="S95" i="1"/>
  <c r="S92" i="1" s="1"/>
  <c r="S101" i="1"/>
  <c r="S107" i="1"/>
  <c r="M110" i="1"/>
  <c r="Q110" i="1"/>
  <c r="M126" i="1"/>
  <c r="R126" i="1" s="1"/>
  <c r="Q126" i="1"/>
  <c r="R134" i="1"/>
  <c r="M133" i="1"/>
  <c r="M147" i="1"/>
  <c r="R147" i="1" s="1"/>
  <c r="Q147" i="1"/>
  <c r="M156" i="1"/>
  <c r="R156" i="1" s="1"/>
  <c r="Q156" i="1"/>
  <c r="Q50" i="1"/>
  <c r="M50" i="1"/>
  <c r="R50" i="1" s="1"/>
  <c r="S50" i="1" s="1"/>
  <c r="Q56" i="1"/>
  <c r="M56" i="1"/>
  <c r="Q64" i="1"/>
  <c r="M64" i="1"/>
  <c r="R64" i="1" s="1"/>
  <c r="S64" i="1" s="1"/>
  <c r="S105" i="1"/>
  <c r="R102" i="1"/>
  <c r="M18" i="1"/>
  <c r="M26" i="1"/>
  <c r="Q52" i="1"/>
  <c r="M52" i="1"/>
  <c r="R52" i="1" s="1"/>
  <c r="Q60" i="1"/>
  <c r="M60" i="1"/>
  <c r="Q68" i="1"/>
  <c r="M68" i="1"/>
  <c r="R70" i="1"/>
  <c r="S71" i="1"/>
  <c r="S70" i="1" s="1"/>
  <c r="P70" i="1" s="1"/>
  <c r="Q77" i="1"/>
  <c r="M77" i="1"/>
  <c r="R77" i="1" s="1"/>
  <c r="R83" i="1"/>
  <c r="M82" i="1"/>
  <c r="Q88" i="1"/>
  <c r="M88" i="1"/>
  <c r="R88" i="1" s="1"/>
  <c r="M177" i="1"/>
  <c r="R177" i="1" s="1"/>
  <c r="Q177" i="1"/>
  <c r="R30" i="1"/>
  <c r="M51" i="1"/>
  <c r="R51" i="1" s="1"/>
  <c r="Q51" i="1"/>
  <c r="M57" i="1"/>
  <c r="R57" i="1" s="1"/>
  <c r="Q57" i="1"/>
  <c r="M65" i="1"/>
  <c r="R65" i="1" s="1"/>
  <c r="Q65" i="1"/>
  <c r="R74" i="1"/>
  <c r="M73" i="1"/>
  <c r="R80" i="1"/>
  <c r="M79" i="1"/>
  <c r="S93" i="1"/>
  <c r="P93" i="1" s="1"/>
  <c r="Q93" i="1"/>
  <c r="Q92" i="1"/>
  <c r="R110" i="1"/>
  <c r="S111" i="1"/>
  <c r="R109" i="1"/>
  <c r="R121" i="1"/>
  <c r="M120" i="1"/>
  <c r="R149" i="1"/>
  <c r="S150" i="1"/>
  <c r="S149" i="1" s="1"/>
  <c r="P149" i="1" s="1"/>
  <c r="R158" i="1"/>
  <c r="S159" i="1"/>
  <c r="Q69" i="1"/>
  <c r="S69" i="1" s="1"/>
  <c r="Q74" i="1"/>
  <c r="Q76" i="1"/>
  <c r="S76" i="1" s="1"/>
  <c r="Q80" i="1"/>
  <c r="Q87" i="1"/>
  <c r="Q86" i="1" s="1"/>
  <c r="Q89" i="1"/>
  <c r="S89" i="1" s="1"/>
  <c r="R93" i="1"/>
  <c r="Q96" i="1"/>
  <c r="Q102" i="1"/>
  <c r="M128" i="1"/>
  <c r="R128" i="1" s="1"/>
  <c r="Q128" i="1"/>
  <c r="Q152" i="1"/>
  <c r="M171" i="1"/>
  <c r="R171" i="1" s="1"/>
  <c r="Q171" i="1"/>
  <c r="M179" i="1"/>
  <c r="R179" i="1" s="1"/>
  <c r="Q179" i="1"/>
  <c r="S96" i="1"/>
  <c r="Q109" i="1"/>
  <c r="S118" i="1"/>
  <c r="M130" i="1"/>
  <c r="R130" i="1" s="1"/>
  <c r="Q130" i="1"/>
  <c r="S137" i="1"/>
  <c r="M143" i="1"/>
  <c r="R143" i="1" s="1"/>
  <c r="Q143" i="1"/>
  <c r="Q158" i="1"/>
  <c r="S163" i="1"/>
  <c r="M173" i="1"/>
  <c r="R173" i="1" s="1"/>
  <c r="Q173" i="1"/>
  <c r="S181" i="1"/>
  <c r="R92" i="1"/>
  <c r="R97" i="1"/>
  <c r="R103" i="1"/>
  <c r="M132" i="1"/>
  <c r="R132" i="1" s="1"/>
  <c r="S132" i="1" s="1"/>
  <c r="Q132" i="1"/>
  <c r="S139" i="1"/>
  <c r="M145" i="1"/>
  <c r="R145" i="1" s="1"/>
  <c r="Q145" i="1"/>
  <c r="M154" i="1"/>
  <c r="R154" i="1" s="1"/>
  <c r="Q154" i="1"/>
  <c r="M175" i="1"/>
  <c r="R175" i="1" s="1"/>
  <c r="Q175" i="1"/>
  <c r="M125" i="1"/>
  <c r="M127" i="1"/>
  <c r="R127" i="1" s="1"/>
  <c r="S127" i="1" s="1"/>
  <c r="M129" i="1"/>
  <c r="R129" i="1" s="1"/>
  <c r="S129" i="1" s="1"/>
  <c r="M131" i="1"/>
  <c r="R131" i="1" s="1"/>
  <c r="S131" i="1" s="1"/>
  <c r="M142" i="1"/>
  <c r="M144" i="1"/>
  <c r="R144" i="1" s="1"/>
  <c r="S144" i="1" s="1"/>
  <c r="M146" i="1"/>
  <c r="R146" i="1" s="1"/>
  <c r="S146" i="1" s="1"/>
  <c r="M148" i="1"/>
  <c r="R148" i="1" s="1"/>
  <c r="S148" i="1" s="1"/>
  <c r="M153" i="1"/>
  <c r="M155" i="1"/>
  <c r="R155" i="1" s="1"/>
  <c r="S155" i="1" s="1"/>
  <c r="M157" i="1"/>
  <c r="R157" i="1" s="1"/>
  <c r="S157" i="1" s="1"/>
  <c r="M170" i="1"/>
  <c r="R170" i="1" s="1"/>
  <c r="M172" i="1"/>
  <c r="R172" i="1" s="1"/>
  <c r="S172" i="1" s="1"/>
  <c r="M174" i="1"/>
  <c r="R174" i="1" s="1"/>
  <c r="S174" i="1" s="1"/>
  <c r="M176" i="1"/>
  <c r="R176" i="1" s="1"/>
  <c r="S176" i="1" s="1"/>
  <c r="M178" i="1"/>
  <c r="R178" i="1" s="1"/>
  <c r="S178" i="1" s="1"/>
  <c r="M180" i="1"/>
  <c r="R180" i="1" s="1"/>
  <c r="S180" i="1" s="1"/>
  <c r="Q181" i="1"/>
  <c r="Q91" i="1" l="1"/>
  <c r="S175" i="1"/>
  <c r="Q141" i="1"/>
  <c r="Q19" i="1"/>
  <c r="S177" i="1"/>
  <c r="Q119" i="1"/>
  <c r="S102" i="1"/>
  <c r="S173" i="1"/>
  <c r="S143" i="1"/>
  <c r="Q169" i="1"/>
  <c r="S128" i="1"/>
  <c r="S88" i="1"/>
  <c r="S77" i="1"/>
  <c r="S52" i="1"/>
  <c r="S53" i="1"/>
  <c r="S87" i="1"/>
  <c r="S86" i="1" s="1"/>
  <c r="P86" i="1" s="1"/>
  <c r="R86" i="1"/>
  <c r="S26" i="1"/>
  <c r="P26" i="1" s="1"/>
  <c r="S25" i="1"/>
  <c r="Q13" i="1"/>
  <c r="S167" i="1" s="1"/>
  <c r="S145" i="1"/>
  <c r="S130" i="1"/>
  <c r="S179" i="1"/>
  <c r="Q79" i="1"/>
  <c r="Q78" i="1"/>
  <c r="S158" i="1"/>
  <c r="P158" i="1" s="1"/>
  <c r="S80" i="1"/>
  <c r="R78" i="1"/>
  <c r="R79" i="1"/>
  <c r="S65" i="1"/>
  <c r="S51" i="1"/>
  <c r="Q67" i="1"/>
  <c r="Q66" i="1"/>
  <c r="M17" i="1"/>
  <c r="R18" i="1"/>
  <c r="S147" i="1"/>
  <c r="S126" i="1"/>
  <c r="Q62" i="1"/>
  <c r="Q61" i="1"/>
  <c r="Q48" i="1"/>
  <c r="Q90" i="1"/>
  <c r="S109" i="1"/>
  <c r="S110" i="1"/>
  <c r="P110" i="1" s="1"/>
  <c r="M141" i="1"/>
  <c r="R142" i="1"/>
  <c r="Q124" i="1"/>
  <c r="R120" i="1"/>
  <c r="S121" i="1"/>
  <c r="S103" i="1"/>
  <c r="P103" i="1" s="1"/>
  <c r="M59" i="1"/>
  <c r="R60" i="1"/>
  <c r="M55" i="1"/>
  <c r="R56" i="1"/>
  <c r="M62" i="1"/>
  <c r="R63" i="1"/>
  <c r="M48" i="1"/>
  <c r="R49" i="1"/>
  <c r="R21" i="1"/>
  <c r="S22" i="1"/>
  <c r="R20" i="1"/>
  <c r="M67" i="1"/>
  <c r="R68" i="1"/>
  <c r="R19" i="1" s="1"/>
  <c r="M152" i="1"/>
  <c r="R153" i="1"/>
  <c r="M124" i="1"/>
  <c r="R125" i="1"/>
  <c r="R119" i="1" s="1"/>
  <c r="S170" i="1"/>
  <c r="R169" i="1"/>
  <c r="S154" i="1"/>
  <c r="S171" i="1"/>
  <c r="Q73" i="1"/>
  <c r="S74" i="1"/>
  <c r="S73" i="1" s="1"/>
  <c r="P73" i="1" s="1"/>
  <c r="R73" i="1"/>
  <c r="S57" i="1"/>
  <c r="R82" i="1"/>
  <c r="S83" i="1"/>
  <c r="S82" i="1" s="1"/>
  <c r="P82" i="1" s="1"/>
  <c r="Q59" i="1"/>
  <c r="Q58" i="1"/>
  <c r="Q55" i="1"/>
  <c r="Q54" i="1"/>
  <c r="S156" i="1"/>
  <c r="R133" i="1"/>
  <c r="S134" i="1"/>
  <c r="S133" i="1" s="1"/>
  <c r="P133" i="1" s="1"/>
  <c r="Q29" i="1"/>
  <c r="Q14" i="1"/>
  <c r="R91" i="1" l="1"/>
  <c r="S142" i="1"/>
  <c r="S141" i="1" s="1"/>
  <c r="P141" i="1" s="1"/>
  <c r="R141" i="1"/>
  <c r="S125" i="1"/>
  <c r="S119" i="1" s="1"/>
  <c r="R124" i="1"/>
  <c r="R90" i="1"/>
  <c r="S153" i="1"/>
  <c r="S152" i="1" s="1"/>
  <c r="P152" i="1" s="1"/>
  <c r="R152" i="1"/>
  <c r="S49" i="1"/>
  <c r="R48" i="1"/>
  <c r="R29" i="1"/>
  <c r="S56" i="1"/>
  <c r="S19" i="1" s="1"/>
  <c r="R54" i="1"/>
  <c r="R55" i="1"/>
  <c r="S120" i="1"/>
  <c r="P120" i="1" s="1"/>
  <c r="S68" i="1"/>
  <c r="R66" i="1"/>
  <c r="R67" i="1"/>
  <c r="S63" i="1"/>
  <c r="R61" i="1"/>
  <c r="R62" i="1"/>
  <c r="S60" i="1"/>
  <c r="R58" i="1"/>
  <c r="R59" i="1"/>
  <c r="S169" i="1"/>
  <c r="S20" i="1"/>
  <c r="S21" i="1"/>
  <c r="P21" i="1" s="1"/>
  <c r="R14" i="1"/>
  <c r="R13" i="1"/>
  <c r="S166" i="1" s="1"/>
  <c r="R17" i="1"/>
  <c r="R15" i="1"/>
  <c r="R16" i="1"/>
  <c r="S18" i="1"/>
  <c r="S79" i="1"/>
  <c r="P79" i="1" s="1"/>
  <c r="S78" i="1"/>
  <c r="S59" i="1" l="1"/>
  <c r="P59" i="1" s="1"/>
  <c r="S58" i="1"/>
  <c r="S62" i="1"/>
  <c r="P62" i="1" s="1"/>
  <c r="S61" i="1"/>
  <c r="S55" i="1"/>
  <c r="P55" i="1" s="1"/>
  <c r="S54" i="1"/>
  <c r="S124" i="1"/>
  <c r="P124" i="1" s="1"/>
  <c r="S90" i="1"/>
  <c r="S91" i="1"/>
  <c r="S17" i="1"/>
  <c r="P17" i="1" s="1"/>
  <c r="S15" i="1"/>
  <c r="S16" i="1"/>
  <c r="S13" i="1"/>
  <c r="S164" i="1" s="1"/>
  <c r="S168" i="1" s="1"/>
  <c r="S14" i="1"/>
  <c r="S67" i="1"/>
  <c r="P67" i="1" s="1"/>
  <c r="S66" i="1"/>
  <c r="S48" i="1"/>
  <c r="P48" i="1" s="1"/>
  <c r="S29" i="1"/>
</calcChain>
</file>

<file path=xl/sharedStrings.xml><?xml version="1.0" encoding="utf-8"?>
<sst xmlns="http://schemas.openxmlformats.org/spreadsheetml/2006/main" count="465" uniqueCount="180">
  <si>
    <t>Приложение</t>
  </si>
  <si>
    <t>К договору</t>
  </si>
  <si>
    <t>Расшифровка стоимости работ</t>
  </si>
  <si>
    <t>ТХ</t>
  </si>
  <si>
    <t>Строительно-монтажные работы Коробка выше, ниже отм.+0,000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</si>
  <si>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</si>
  <si>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</si>
  <si>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</si>
  <si>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</si>
  <si>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</si>
  <si>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</si>
  <si>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</si>
  <si>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</si>
  <si>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</si>
  <si>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</si>
  <si>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</si>
  <si>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</si>
  <si>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</si>
  <si>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</si>
  <si>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</si>
  <si>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</si>
  <si>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ТХ19</t>
  </si>
  <si>
    <t xml:space="preserve"> ТХ18</t>
  </si>
  <si>
    <t xml:space="preserve"> ТХ17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</si>
  <si>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</si>
  <si>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</si>
  <si>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</si>
  <si>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</si>
  <si>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</si>
  <si>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</si>
  <si>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</si>
  <si>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</si>
  <si>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</si>
  <si>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</si>
  <si>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</si>
  <si>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</si>
  <si>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</si>
  <si>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</si>
  <si>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</si>
  <si>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</si>
  <si>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</si>
  <si>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</si>
  <si>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</si>
  <si>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</si>
  <si>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</si>
  <si>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</si>
  <si>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</si>
  <si>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</si>
  <si>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Строительно-монтажные работы</t>
  </si>
  <si>
    <t>Нулевой цикл, ниже отм. 0,000</t>
  </si>
  <si>
    <t>Устройство котлована</t>
  </si>
  <si>
    <t>Земляные работы</t>
  </si>
  <si>
    <t>Доработка грунта вручную под отметки фундамента</t>
  </si>
  <si>
    <t>м3</t>
  </si>
  <si>
    <t>на высоту 0,15м</t>
  </si>
  <si>
    <t>Устройство фундамента</t>
  </si>
  <si>
    <t>Вертикальное утепление фундамента</t>
  </si>
  <si>
    <t>Вертикальное утепление фундамента с наружной стороны</t>
  </si>
  <si>
    <t>ФОТ включает в себя полный комплекс работ, в т.ч. расходные и сопутствующие материалы (не отраженные в смете) необходимые для завершения работ</t>
  </si>
  <si>
    <t>Экструзионный пенополистирол плотность 25-35 кг/м³ толщина 50 мм</t>
  </si>
  <si>
    <t>Мастика приклеивающая №27</t>
  </si>
  <si>
    <t>кг</t>
  </si>
  <si>
    <t>Замоноличивание бетоном полости между секциями по кирпичной кладке</t>
  </si>
  <si>
    <t>Замоноличивание бетоном</t>
  </si>
  <si>
    <t>Бетон В15 F100 W4</t>
  </si>
  <si>
    <t>Монтаж плит перекрытия с замоноличиванием швов</t>
  </si>
  <si>
    <t>Монтаж сборных плит перекрытия с замоноличиванием швов</t>
  </si>
  <si>
    <t>м2</t>
  </si>
  <si>
    <t>Арматура Ø10 А240</t>
  </si>
  <si>
    <t>тн</t>
  </si>
  <si>
    <t>СТО: анкеровка плит м/у собой и к стенам, с учетом раскроя</t>
  </si>
  <si>
    <t>СТО: заделка пустот в панелях на длину 150 мм</t>
  </si>
  <si>
    <t>Плиты перекрытий ПБ 29-12-8</t>
  </si>
  <si>
    <t>шт</t>
  </si>
  <si>
    <t>Плиты перекрытий ПБ 30-12-8</t>
  </si>
  <si>
    <t>Плиты перекрытий ПБ 64-12-8</t>
  </si>
  <si>
    <t>Плиты перекрытий ПБ 64-15-8</t>
  </si>
  <si>
    <t>Плиты перекрытий ПБ 65-12-8</t>
  </si>
  <si>
    <t>Плиты перекрытий ПБ 65-15-8</t>
  </si>
  <si>
    <t>Плиты перекрытий ПБ 65-15-12,5</t>
  </si>
  <si>
    <t>Плиты перекрытий ПБ 66-12-8</t>
  </si>
  <si>
    <t>Плиты перекрытий ПБ 66-15-8</t>
  </si>
  <si>
    <t>Плиты перекрытий ПБ 67-12-8</t>
  </si>
  <si>
    <t>Плиты перекрытий ПБ 67-12-12,5</t>
  </si>
  <si>
    <t>Плиты перекрытий ПБ 67-15-8</t>
  </si>
  <si>
    <t>Плиты перекрытий ПБ 67-15-12,5</t>
  </si>
  <si>
    <t>Смесь цементно-песчаная М200</t>
  </si>
  <si>
    <t>Устройство монолитных участков перекрытия</t>
  </si>
  <si>
    <t>Арматура Ø10 А500</t>
  </si>
  <si>
    <t>СТО: с учетом раскроя</t>
  </si>
  <si>
    <t>Арматура Ø12 А500</t>
  </si>
  <si>
    <t>Арматура Ø8 А240</t>
  </si>
  <si>
    <t>Бетон В25 F100 W4</t>
  </si>
  <si>
    <t>Обратная засыпка</t>
  </si>
  <si>
    <t>Обратная засыпка пазух котлована без уплотнения</t>
  </si>
  <si>
    <t>под плитами перекрытий</t>
  </si>
  <si>
    <t>Местный грунт</t>
  </si>
  <si>
    <t>Срубка оголовков свай</t>
  </si>
  <si>
    <t>Вырубка бетона из арматурного каркаса железобетонных свай</t>
  </si>
  <si>
    <t>Устройство стен, перегородок</t>
  </si>
  <si>
    <t>Кладка стен из кирпича</t>
  </si>
  <si>
    <t>Кирпич керамический рядовой полнотелый КР-р-по 250х120х65/1НФ/150/2,0/50</t>
  </si>
  <si>
    <t>Устройство монолитных железобетонных конструкций</t>
  </si>
  <si>
    <t>Устройство подстилающих слоев песчаных</t>
  </si>
  <si>
    <t>Отсев фр.0-5 мм</t>
  </si>
  <si>
    <t>толщ. 150мм</t>
  </si>
  <si>
    <t>Укладка экструдированного пенополистирола</t>
  </si>
  <si>
    <t>Утеплитель пенополистирольный плотность 10-15 кг/м3 толщина 50 мм</t>
  </si>
  <si>
    <t>толщ. 50</t>
  </si>
  <si>
    <t>Устройство монолитных железобетонных конструкций ростверков</t>
  </si>
  <si>
    <t>Арматура Ø14 А500</t>
  </si>
  <si>
    <t>Бетон В25 F150 W6</t>
  </si>
  <si>
    <t>Гидроизоляция фундаментов</t>
  </si>
  <si>
    <t>Устройство горизонтальной оклеечной гидроизоляции ростверков</t>
  </si>
  <si>
    <t>рулонная гидроизоляция под ростверк</t>
  </si>
  <si>
    <t>Техноэласт ЭПП 4,0 мм</t>
  </si>
  <si>
    <t>Устройство обмазочной гидроизоляции ростверков за 2 раза</t>
  </si>
  <si>
    <t>верт. поверхности ростверка, вертикальная нар.кладки из кирпича керамического</t>
  </si>
  <si>
    <t>Мастика гидроизоляционная №24</t>
  </si>
  <si>
    <t>Праймер битумный №01</t>
  </si>
  <si>
    <t>Устройство оклеечной гидроизоляции ростверка</t>
  </si>
  <si>
    <t>горизонтальная рулонная битумная гидроизоляция по ростверку под кладку в 2 слоя</t>
  </si>
  <si>
    <t>Стеклоизол Р ХПП-2,1</t>
  </si>
  <si>
    <t>СТО: расход материала на два слоя</t>
  </si>
  <si>
    <t>Стены, перегородки, перекрытия выше отм. 0.000</t>
  </si>
  <si>
    <t>Коробка выше отм. 0,000</t>
  </si>
  <si>
    <t>Устройство деформационных швов между секциями</t>
  </si>
  <si>
    <t>Утеплитель минераловатный плотность 30-40 кг/м³ толщина 50 мм</t>
  </si>
  <si>
    <t>СТО: на базальтовой основе (марки НГ), 
толщина по плану 40мм</t>
  </si>
  <si>
    <t>Устройство лестничной клетки</t>
  </si>
  <si>
    <t>Устройство монолитных железобетонных конструкций лестничных маршей</t>
  </si>
  <si>
    <t>СТО: с учетом раскроя, на м.п. учтен к=1,03</t>
  </si>
  <si>
    <t>Арматура Ø8 А500</t>
  </si>
  <si>
    <t>Устройство монолитного железобетонного пояса</t>
  </si>
  <si>
    <t>Устройство монолитного железобетонного пояса</t>
  </si>
  <si>
    <t>Устройство монолитных железобетонных конструкций плит перекрытий</t>
  </si>
  <si>
    <t>С учетом тех решения по ребрам жесткости.
ФОТ включает в себя полный комплекс работ по устройству конструкции в т.ч. расходные и сопутсвующие материалы (проволока вязальная, смазка опалубки и пр.)</t>
  </si>
  <si>
    <t>Арматура Ø18 А500</t>
  </si>
  <si>
    <t>Арматура Ø20 А500</t>
  </si>
  <si>
    <t>Устройство стен</t>
  </si>
  <si>
    <t>Устройство горизонтальной гидроизоляции под опорный ряд блоков на 1 этаже</t>
  </si>
  <si>
    <t>рулонная гидроизоляция под перегородки 1го этажа в 2 слоя</t>
  </si>
  <si>
    <t>Кладка стен из блоков силикатных толщиной 180 мм</t>
  </si>
  <si>
    <t>В ТХ-18 в т.ч. кладка фронтонов поперечные стены на чердаке
ФОТ включает в себя полный комплекс работ, в т.ч. расходные и сопутствующие материалы (не отраженные в смете) необходимые для завершения работ</t>
  </si>
  <si>
    <t>Блок силикатный перегородочный СППО-80</t>
  </si>
  <si>
    <t>опорный ряд</t>
  </si>
  <si>
    <t>Блок силикатный стеновой СБПу 180</t>
  </si>
  <si>
    <t>Клей для силикатных и газобетонных блоков М-150 (25 кг)</t>
  </si>
  <si>
    <t>Раствор М150</t>
  </si>
  <si>
    <t>под первый ряд 20 мм</t>
  </si>
  <si>
    <t>Сетка кладочная базальтовая СБП-С 25х25</t>
  </si>
  <si>
    <t>Утеплитель минераловатный плотность 30-40 кг/м³ толщина 100 мм</t>
  </si>
  <si>
    <t>СТО: на базальтовой основе (марки НГ), для заполнения отверстий под деревянные балки кровли</t>
  </si>
  <si>
    <t>перемычки отверстий кладки на кровле</t>
  </si>
  <si>
    <t>Кладка перегородок из блоков силикатных</t>
  </si>
  <si>
    <t>Лента перфорированная 50х2,0 мм</t>
  </si>
  <si>
    <t>м.п.</t>
  </si>
  <si>
    <t>Скоба С1 для крепления перегородок 200х250 мм</t>
  </si>
  <si>
    <t>Кладка стен из блоков газобетонных толщиной 200 мм</t>
  </si>
  <si>
    <t>с учетом устройства отверстий под деревянные конструкции кровли и резки блока
ФОТ включает в себя полный комплекс работ, в т.ч. расходные и сопутствующие материалы (не отраженные в смете) необходимые для завершения работ</t>
  </si>
  <si>
    <t>Газобетонный блок БП-200 (625х200х250)</t>
  </si>
  <si>
    <t>Монтаж металлических перемычек</t>
  </si>
  <si>
    <t>Устройство монолитных железобетонных перемычек</t>
  </si>
  <si>
    <t>БМ-1,БМ-2,БМ-3,БМ-4,БМ-5, БМ-6
ФОТ включает в себя полный комплекс работ, в т.ч. расходные и сопутствующие материалы (не отраженные в смете) необходимые для завершения работ</t>
  </si>
  <si>
    <t>Арматура Ø6 А240</t>
  </si>
  <si>
    <t>Кладка вентканалов</t>
  </si>
  <si>
    <t>Блок КСР-ПР-ПС-22-75-f100-1200</t>
  </si>
  <si>
    <t>Блок КСР-ПР-ПС-39-100-F75-1200</t>
  </si>
  <si>
    <t>Раствор М100</t>
  </si>
  <si>
    <t>Сетка кладочная арматурная 5Вр-1 100х100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</si>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</sst>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186"/>
  <sheetViews>
    <sheetView tabSelected="1" topLeftCell="A4" workbookViewId="0">
      <selection activeCell="N18" sqref="N18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0" width="12.5" style="1" customWidth="1"/>
    <col min="11" max="11" width="10.83203125" style="1" customWidth="1"/>
    <col min="12" max="12" width="8" style="1" customWidth="1"/>
    <col min="13" max="13" width="12.1640625" style="1" customWidth="1"/>
    <col min="14" max="14" width="9.6640625" style="1" customWidth="1"/>
    <col min="15" max="15" width="11.33203125" style="1" customWidth="1"/>
    <col min="16" max="16" width="12.83203125" style="1" customWidth="1"/>
    <col min="17" max="18" width="14.1640625" style="1" customWidth="1"/>
    <col min="19" max="19" width="16" style="1" customWidth="1"/>
    <col min="20" max="21" width="36.1640625" style="1" customWidth="1"/>
  </cols>
  <sheetData>
    <row r="1" spans="1:21" s="1" customFormat="1" ht="11.1" hidden="1" customHeight="1" x14ac:dyDescent="0.2"/>
    <row r="2" spans="1:21" s="1" customFormat="1" ht="11.1" hidden="1" customHeight="1" x14ac:dyDescent="0.2"/>
    <row r="3" spans="1:21" s="1" customFormat="1" ht="11.1" hidden="1" customHeight="1" x14ac:dyDescent="0.2"/>
    <row r="4" spans="1:21" s="2" customFormat="1" ht="12.95" customHeight="1" x14ac:dyDescent="0.2">
      <c r="T4" s="2" t="s">
        <v>0</v>
      </c>
    </row>
    <row r="5" spans="1:21" s="2" customFormat="1" ht="12.95" customHeight="1" x14ac:dyDescent="0.2">
      <c r="T5" s="3" t="s">
        <v>1</v>
      </c>
    </row>
    <row r="6" spans="1:21" s="2" customFormat="1" ht="12.95" customHeight="1" x14ac:dyDescent="0.2">
      <c r="A6" s="67" t="s">
        <v>2</v>
      </c>
      <c r="B6" s="67"/>
      <c r="C6" s="67"/>
      <c r="D6" s="67"/>
      <c r="E6" s="67"/>
      <c r="F6" s="67"/>
      <c r="G6" s="67"/>
    </row>
    <row r="7" spans="1:21" s="2" customFormat="1" ht="12.95" customHeight="1" x14ac:dyDescent="0.2">
      <c r="A7" s="68" t="s">
        <v>3</v>
      </c>
      <c r="B7" s="68"/>
      <c r="C7" s="68"/>
      <c r="D7" s="68"/>
      <c r="E7" s="68"/>
      <c r="F7" s="68"/>
      <c r="G7" s="68"/>
    </row>
    <row r="8" spans="1:21" s="2" customFormat="1" ht="12.95" customHeight="1" x14ac:dyDescent="0.2">
      <c r="A8" s="68" t="s">
        <v>4</v>
      </c>
      <c r="B8" s="68"/>
      <c r="C8" s="68"/>
      <c r="D8" s="68"/>
      <c r="E8" s="68"/>
      <c r="F8" s="68"/>
      <c r="G8" s="68"/>
    </row>
    <row r="9" spans="1:21" s="1" customFormat="1" ht="11.1" customHeight="1" x14ac:dyDescent="0.2"/>
    <row r="10" spans="1:21" s="4" customFormat="1" ht="30" customHeight="1" x14ac:dyDescent="0.2">
      <c r="A10" s="69" t="s">
        <v>5</v>
      </c>
      <c r="B10" s="71" t="s">
        <v>6</v>
      </c>
      <c r="C10" s="69" t="s">
        <v>7</v>
      </c>
      <c r="D10" s="73" t="s">
        <v>8</v>
      </c>
      <c r="E10" s="73" t="s">
        <v>9</v>
      </c>
      <c r="F10" s="73" t="s">
        <v>10</v>
      </c>
      <c r="G10" s="69" t="s">
        <v>11</v>
      </c>
      <c r="H10" s="75" t="s">
        <v>12</v>
      </c>
      <c r="I10" s="75"/>
      <c r="J10" s="75"/>
      <c r="K10" s="71" t="s">
        <v>13</v>
      </c>
      <c r="L10" s="71" t="s">
        <v>14</v>
      </c>
      <c r="M10" s="71" t="s">
        <v>15</v>
      </c>
      <c r="N10" s="75" t="s">
        <v>16</v>
      </c>
      <c r="O10" s="75"/>
      <c r="P10" s="75"/>
      <c r="Q10" s="75" t="s">
        <v>17</v>
      </c>
      <c r="R10" s="75"/>
      <c r="S10" s="71" t="s">
        <v>18</v>
      </c>
      <c r="T10" s="71" t="s">
        <v>19</v>
      </c>
      <c r="U10" s="71" t="s">
        <v>20</v>
      </c>
    </row>
    <row r="11" spans="1:21" s="4" customFormat="1" ht="36.950000000000003" customHeight="1" x14ac:dyDescent="0.2">
      <c r="A11" s="70"/>
      <c r="B11" s="72"/>
      <c r="C11" s="70"/>
      <c r="D11" s="74"/>
      <c r="E11" s="74"/>
      <c r="F11" s="74"/>
      <c r="G11" s="70"/>
      <c r="H11" s="5" t="s">
        <v>21</v>
      </c>
      <c r="I11" s="5" t="s">
        <v>22</v>
      </c>
      <c r="J11" s="5" t="s">
        <v>23</v>
      </c>
      <c r="K11" s="72"/>
      <c r="L11" s="72"/>
      <c r="M11" s="72"/>
      <c r="N11" s="5" t="s">
        <v>24</v>
      </c>
      <c r="O11" s="5" t="s">
        <v>25</v>
      </c>
      <c r="P11" s="5" t="s">
        <v>26</v>
      </c>
      <c r="Q11" s="5" t="s">
        <v>24</v>
      </c>
      <c r="R11" s="5" t="s">
        <v>25</v>
      </c>
      <c r="S11" s="72"/>
      <c r="T11" s="72"/>
      <c r="U11" s="72"/>
    </row>
    <row r="12" spans="1:21" s="1" customFormat="1" ht="11.1" customHeight="1" x14ac:dyDescent="0.2">
      <c r="A12" s="6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6" t="s">
        <v>44</v>
      </c>
      <c r="S12" s="6" t="s">
        <v>45</v>
      </c>
      <c r="T12" s="6" t="s">
        <v>46</v>
      </c>
      <c r="U12" s="6" t="s">
        <v>47</v>
      </c>
    </row>
    <row r="13" spans="1:21" s="1" customFormat="1" ht="12" customHeight="1" outlineLevel="1" x14ac:dyDescent="0.2">
      <c r="A13" s="7"/>
      <c r="B13" s="63" t="s">
        <v>48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>
        <f>ROUND($Q$18+$Q$22+$Q$23+$Q$24+$Q$27+$Q$28+$Q$31+$Q$32+$Q$33+$Q$34+$Q$35+$Q$36+$Q$37+$Q$38+$Q$39+$Q$40+$Q$41+$Q$42+$Q$43+$Q$44+$Q$45+$Q$46+$Q$47+$Q$49+$Q$50+$Q$51+$Q$52+$Q$53+$Q$56+$Q$57+$Q$60+$Q$63+$Q$64+$Q$65+$Q$68+$Q$69+$Q$71+$Q$72+$Q$74+$Q$75+$Q$76+$Q$77+$Q$80+$Q$81+$Q$83+$Q$84+$Q$85+$Q$87+$Q$88+$Q$89+$Q$94+$Q$95+$Q$98+$Q$99+$Q$100+$Q$101+$Q$104+$Q$105+$Q$106+$Q$107+$Q$108+$Q$111+$Q$112+$Q$113+$Q$114+$Q$115+$Q$116+$Q$117+$Q$118+$Q$121+$Q$122+$Q$123+$Q$125+$Q$126+$Q$127+$Q$128+$Q$129+$Q$130+$Q$131+$Q$132+$Q$134+$Q$135+$Q$136+$Q$137+$Q$138+$Q$139+$Q$140+$Q$142+$Q$143+$Q$144+$Q$145+$Q$146+$Q$147+$Q$148+$Q$150+$Q$151+$Q$153+$Q$154+$Q$155+$Q$156+$Q$157+$Q$159+$Q$160+$Q$161+$Q$162+$Q$163,2)</f>
        <v>0</v>
      </c>
      <c r="R13" s="9">
        <f>ROUND($R$18+$R$22+$R$23+$R$24+$R$27+$R$28+$R$31+$R$32+$R$33+$R$34+$R$35+$R$36+$R$37+$R$38+$R$39+$R$40+$R$41+$R$42+$R$43+$R$44+$R$45+$R$46+$R$47+$R$49+$R$50+$R$51+$R$52+$R$53+$R$56+$R$57+$R$60+$R$63+$R$64+$R$65+$R$68+$R$69+$R$71+$R$72+$R$74+$R$75+$R$76+$R$77+$R$80+$R$81+$R$83+$R$84+$R$85+$R$87+$R$88+$R$89+$R$94+$R$95+$R$98+$R$99+$R$100+$R$101+$R$104+$R$105+$R$106+$R$107+$R$108+$R$111+$R$112+$R$113+$R$114+$R$115+$R$116+$R$117+$R$118+$R$121+$R$122+$R$123+$R$125+$R$126+$R$127+$R$128+$R$129+$R$130+$R$131+$R$132+$R$134+$R$135+$R$136+$R$137+$R$138+$R$139+$R$140+$R$142+$R$143+$R$144+$R$145+$R$146+$R$147+$R$148+$R$150+$R$151+$R$153+$R$154+$R$155+$R$156+$R$157+$R$159+$R$160+$R$161+$R$162+$R$163,2)</f>
        <v>0</v>
      </c>
      <c r="S13" s="9">
        <f>ROUND($S$18+$S$22+$S$23+$S$24+$S$27+$S$28+$S$31+$S$32+$S$33+$S$34+$S$35+$S$36+$S$37+$S$38+$S$39+$S$40+$S$41+$S$42+$S$43+$S$44+$S$45+$S$46+$S$47+$S$49+$S$50+$S$51+$S$52+$S$53+$S$56+$S$57+$S$60+$S$63+$S$64+$S$65+$S$68+$S$69+$S$71+$S$72+$S$74+$S$75+$S$76+$S$77+$S$80+$S$81+$S$83+$S$84+$S$85+$S$87+$S$88+$S$89+$S$94+$S$95+$S$98+$S$99+$S$100+$S$101+$S$104+$S$105+$S$106+$S$107+$S$108+$S$111+$S$112+$S$113+$S$114+$S$115+$S$116+$S$117+$S$118+$S$121+$S$122+$S$123+$S$125+$S$126+$S$127+$S$128+$S$129+$S$130+$S$131+$S$132+$S$134+$S$135+$S$136+$S$137+$S$138+$S$139+$S$140+$S$142+$S$143+$S$144+$S$145+$S$146+$S$147+$S$148+$S$150+$S$151+$S$153+$S$154+$S$155+$S$156+$S$157+$S$159+$S$160+$S$161+$S$162+$S$163,2)</f>
        <v>0</v>
      </c>
      <c r="T13" s="9"/>
      <c r="U13" s="9"/>
    </row>
    <row r="14" spans="1:21" s="1" customFormat="1" ht="12" customHeight="1" outlineLevel="2" x14ac:dyDescent="0.2">
      <c r="A14" s="7"/>
      <c r="B14" s="63" t="s">
        <v>49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>
        <f>ROUND($Q$18+$Q$22+$Q$23+$Q$24+$Q$27+$Q$28+$Q$31+$Q$32+$Q$33+$Q$34+$Q$35+$Q$36+$Q$37+$Q$38+$Q$39+$Q$40+$Q$41+$Q$42+$Q$43+$Q$44+$Q$45+$Q$46+$Q$47+$Q$49+$Q$50+$Q$51+$Q$52+$Q$53+$Q$56+$Q$57+$Q$60+$Q$63+$Q$64+$Q$65+$Q$68+$Q$69+$Q$71+$Q$72+$Q$74+$Q$75+$Q$76+$Q$77+$Q$80+$Q$81+$Q$83+$Q$84+$Q$85+$Q$87+$Q$88+$Q$89,2)</f>
        <v>0</v>
      </c>
      <c r="R14" s="9">
        <f>ROUND($R$18+$R$22+$R$23+$R$24+$R$27+$R$28+$R$31+$R$32+$R$33+$R$34+$R$35+$R$36+$R$37+$R$38+$R$39+$R$40+$R$41+$R$42+$R$43+$R$44+$R$45+$R$46+$R$47+$R$49+$R$50+$R$51+$R$52+$R$53+$R$56+$R$57+$R$60+$R$63+$R$64+$R$65+$R$68+$R$69+$R$71+$R$72+$R$74+$R$75+$R$76+$R$77+$R$80+$R$81+$R$83+$R$84+$R$85+$R$87+$R$88+$R$89,2)</f>
        <v>0</v>
      </c>
      <c r="S14" s="9">
        <f>ROUND($S$18+$S$22+$S$23+$S$24+$S$27+$S$28+$S$31+$S$32+$S$33+$S$34+$S$35+$S$36+$S$37+$S$38+$S$39+$S$40+$S$41+$S$42+$S$43+$S$44+$S$45+$S$46+$S$47+$S$49+$S$50+$S$51+$S$52+$S$53+$S$56+$S$57+$S$60+$S$63+$S$64+$S$65+$S$68+$S$69+$S$71+$S$72+$S$74+$S$75+$S$76+$S$77+$S$80+$S$81+$S$83+$S$84+$S$85+$S$87+$S$88+$S$89,2)</f>
        <v>0</v>
      </c>
      <c r="T14" s="9"/>
      <c r="U14" s="9"/>
    </row>
    <row r="15" spans="1:21" s="1" customFormat="1" ht="12" customHeight="1" outlineLevel="3" x14ac:dyDescent="0.2">
      <c r="A15" s="7"/>
      <c r="B15" s="63" t="s">
        <v>50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>
        <f>ROUND($Q$18,2)</f>
        <v>0</v>
      </c>
      <c r="R15" s="9">
        <f>ROUND($R$18,2)</f>
        <v>0</v>
      </c>
      <c r="S15" s="9">
        <f>ROUND($S$18,2)</f>
        <v>0</v>
      </c>
      <c r="T15" s="9"/>
      <c r="U15" s="9"/>
    </row>
    <row r="16" spans="1:21" s="1" customFormat="1" ht="12" customHeight="1" outlineLevel="4" x14ac:dyDescent="0.2">
      <c r="A16" s="7"/>
      <c r="B16" s="63" t="s">
        <v>51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>
        <f>ROUND($Q$18,2)</f>
        <v>0</v>
      </c>
      <c r="R16" s="9">
        <f>ROUND($R$18,2)</f>
        <v>0</v>
      </c>
      <c r="S16" s="9">
        <f>ROUND($S$18,2)</f>
        <v>0</v>
      </c>
      <c r="T16" s="9"/>
      <c r="U16" s="9"/>
    </row>
    <row r="17" spans="1:21" s="10" customFormat="1" ht="21.95" customHeight="1" outlineLevel="5" x14ac:dyDescent="0.15">
      <c r="A17" s="11">
        <v>1</v>
      </c>
      <c r="B17" s="64" t="s">
        <v>52</v>
      </c>
      <c r="C17" s="12" t="s">
        <v>53</v>
      </c>
      <c r="D17" s="12"/>
      <c r="E17" s="12"/>
      <c r="F17" s="12"/>
      <c r="G17" s="12"/>
      <c r="H17" s="13">
        <v>14.279</v>
      </c>
      <c r="I17" s="13">
        <v>10.307</v>
      </c>
      <c r="J17" s="13">
        <v>17.61</v>
      </c>
      <c r="K17" s="13">
        <v>42.195999999999998</v>
      </c>
      <c r="L17" s="14"/>
      <c r="M17" s="14">
        <f>$M$18</f>
        <v>42.195999999999998</v>
      </c>
      <c r="N17" s="48"/>
      <c r="O17" s="48"/>
      <c r="P17" s="14">
        <f>ROUND($S$17/$M$17,2)</f>
        <v>0</v>
      </c>
      <c r="Q17" s="14">
        <f>ROUND($Q$18,2)</f>
        <v>0</v>
      </c>
      <c r="R17" s="14">
        <f>ROUND($R$18,2)</f>
        <v>0</v>
      </c>
      <c r="S17" s="14">
        <f>ROUND($S$18,2)</f>
        <v>0</v>
      </c>
      <c r="T17" s="15" t="s">
        <v>54</v>
      </c>
      <c r="U17" s="57"/>
    </row>
    <row r="18" spans="1:21" s="16" customFormat="1" ht="11.1" customHeight="1" outlineLevel="6" x14ac:dyDescent="0.2">
      <c r="A18" s="17"/>
      <c r="B18" s="65" t="s">
        <v>24</v>
      </c>
      <c r="C18" s="18" t="s">
        <v>53</v>
      </c>
      <c r="D18" s="18"/>
      <c r="E18" s="18"/>
      <c r="F18" s="18"/>
      <c r="G18" s="18"/>
      <c r="H18" s="19">
        <v>14.279</v>
      </c>
      <c r="I18" s="19">
        <v>10.307</v>
      </c>
      <c r="J18" s="19">
        <v>17.61</v>
      </c>
      <c r="K18" s="19">
        <f>$H$18+$I$18+$J$18</f>
        <v>42.195999999999998</v>
      </c>
      <c r="L18" s="19">
        <v>1</v>
      </c>
      <c r="M18" s="20">
        <f>ROUND($K$18*$L$18,3)</f>
        <v>42.195999999999998</v>
      </c>
      <c r="N18" s="49"/>
      <c r="O18" s="50"/>
      <c r="P18" s="46">
        <f>ROUND($O$18+$N$18,2)</f>
        <v>0</v>
      </c>
      <c r="Q18" s="20">
        <f>ROUND($K$18*$N$18,2)</f>
        <v>0</v>
      </c>
      <c r="R18" s="20">
        <f>ROUND($M$18*$O$18,2)</f>
        <v>0</v>
      </c>
      <c r="S18" s="20">
        <f>ROUND($R$18+$Q$18,2)</f>
        <v>0</v>
      </c>
      <c r="T18" s="20"/>
      <c r="U18" s="58"/>
    </row>
    <row r="19" spans="1:21" s="1" customFormat="1" ht="12" customHeight="1" outlineLevel="3" x14ac:dyDescent="0.2">
      <c r="A19" s="7"/>
      <c r="B19" s="63" t="s">
        <v>55</v>
      </c>
      <c r="C19" s="8"/>
      <c r="D19" s="8"/>
      <c r="E19" s="8"/>
      <c r="F19" s="8"/>
      <c r="G19" s="8"/>
      <c r="H19" s="9"/>
      <c r="I19" s="9"/>
      <c r="J19" s="9"/>
      <c r="K19" s="9"/>
      <c r="L19" s="9"/>
      <c r="M19" s="9"/>
      <c r="N19" s="51"/>
      <c r="O19" s="51"/>
      <c r="P19" s="9"/>
      <c r="Q19" s="9">
        <f>ROUND($Q$22+$Q$23+$Q$24+$Q$27+$Q$28+$Q$31+$Q$32+$Q$33+$Q$34+$Q$35+$Q$36+$Q$37+$Q$38+$Q$39+$Q$40+$Q$41+$Q$42+$Q$43+$Q$44+$Q$45+$Q$46+$Q$47+$Q$49+$Q$50+$Q$51+$Q$52+$Q$53+$Q$56+$Q$57+$Q$60+$Q$63+$Q$64+$Q$65+$Q$68+$Q$69+$Q$71+$Q$72+$Q$74+$Q$75+$Q$76+$Q$77+$Q$80+$Q$81+$Q$83+$Q$84+$Q$85+$Q$87+$Q$88+$Q$89,2)</f>
        <v>0</v>
      </c>
      <c r="R19" s="9">
        <f>ROUND($R$22+$R$23+$R$24+$R$27+$R$28+$R$31+$R$32+$R$33+$R$34+$R$35+$R$36+$R$37+$R$38+$R$39+$R$40+$R$41+$R$42+$R$43+$R$44+$R$45+$R$46+$R$47+$R$49+$R$50+$R$51+$R$52+$R$53+$R$56+$R$57+$R$60+$R$63+$R$64+$R$65+$R$68+$R$69+$R$71+$R$72+$R$74+$R$75+$R$76+$R$77+$R$80+$R$81+$R$83+$R$84+$R$85+$R$87+$R$88+$R$89,2)</f>
        <v>0</v>
      </c>
      <c r="S19" s="9">
        <f>ROUND($S$22+$S$23+$S$24+$S$27+$S$28+$S$31+$S$32+$S$33+$S$34+$S$35+$S$36+$S$37+$S$38+$S$39+$S$40+$S$41+$S$42+$S$43+$S$44+$S$45+$S$46+$S$47+$S$49+$S$50+$S$51+$S$52+$S$53+$S$56+$S$57+$S$60+$S$63+$S$64+$S$65+$S$68+$S$69+$S$71+$S$72+$S$74+$S$75+$S$76+$S$77+$S$80+$S$81+$S$83+$S$84+$S$85+$S$87+$S$88+$S$89,2)</f>
        <v>0</v>
      </c>
      <c r="T19" s="9"/>
      <c r="U19" s="51"/>
    </row>
    <row r="20" spans="1:21" s="1" customFormat="1" ht="12" customHeight="1" outlineLevel="4" x14ac:dyDescent="0.2">
      <c r="A20" s="7"/>
      <c r="B20" s="63" t="s">
        <v>56</v>
      </c>
      <c r="C20" s="8"/>
      <c r="D20" s="8"/>
      <c r="E20" s="8"/>
      <c r="F20" s="8"/>
      <c r="G20" s="8"/>
      <c r="H20" s="9"/>
      <c r="I20" s="9"/>
      <c r="J20" s="9"/>
      <c r="K20" s="9"/>
      <c r="L20" s="9"/>
      <c r="M20" s="9"/>
      <c r="N20" s="51"/>
      <c r="O20" s="51"/>
      <c r="P20" s="9"/>
      <c r="Q20" s="9">
        <f>ROUND($Q$22+$Q$23+$Q$24,2)</f>
        <v>0</v>
      </c>
      <c r="R20" s="9">
        <f>ROUND($R$22+$R$23+$R$24,2)</f>
        <v>0</v>
      </c>
      <c r="S20" s="9">
        <f>ROUND($S$22+$S$23+$S$24,2)</f>
        <v>0</v>
      </c>
      <c r="T20" s="9"/>
      <c r="U20" s="51"/>
    </row>
    <row r="21" spans="1:21" s="10" customFormat="1" ht="51.95" customHeight="1" outlineLevel="5" x14ac:dyDescent="0.15">
      <c r="A21" s="11">
        <v>2</v>
      </c>
      <c r="B21" s="64" t="s">
        <v>57</v>
      </c>
      <c r="C21" s="12" t="s">
        <v>53</v>
      </c>
      <c r="D21" s="12"/>
      <c r="E21" s="12"/>
      <c r="F21" s="12"/>
      <c r="G21" s="12"/>
      <c r="H21" s="13">
        <v>2.464</v>
      </c>
      <c r="I21" s="13">
        <v>1.9419999999999999</v>
      </c>
      <c r="J21" s="13">
        <v>3.0430000000000001</v>
      </c>
      <c r="K21" s="13">
        <v>7.4489999999999998</v>
      </c>
      <c r="L21" s="14"/>
      <c r="M21" s="14">
        <f>$M$22</f>
        <v>7.4489999999999998</v>
      </c>
      <c r="N21" s="48"/>
      <c r="O21" s="48"/>
      <c r="P21" s="14">
        <f>ROUND($S$21/$M$21,2)</f>
        <v>0</v>
      </c>
      <c r="Q21" s="14">
        <f>ROUND($Q$22+$Q$23+$Q$24,2)</f>
        <v>0</v>
      </c>
      <c r="R21" s="14">
        <f>ROUND($R$22+$R$23+$R$24,2)</f>
        <v>0</v>
      </c>
      <c r="S21" s="14">
        <f>ROUND($S$22+$S$23+$S$24,2)</f>
        <v>0</v>
      </c>
      <c r="T21" s="15" t="s">
        <v>58</v>
      </c>
      <c r="U21" s="57"/>
    </row>
    <row r="22" spans="1:21" s="16" customFormat="1" ht="11.1" customHeight="1" outlineLevel="6" x14ac:dyDescent="0.2">
      <c r="A22" s="17"/>
      <c r="B22" s="65" t="s">
        <v>24</v>
      </c>
      <c r="C22" s="18" t="s">
        <v>53</v>
      </c>
      <c r="D22" s="18"/>
      <c r="E22" s="18"/>
      <c r="F22" s="18"/>
      <c r="G22" s="18"/>
      <c r="H22" s="19">
        <v>2.464</v>
      </c>
      <c r="I22" s="19">
        <v>1.9419999999999999</v>
      </c>
      <c r="J22" s="19">
        <v>3.0430000000000001</v>
      </c>
      <c r="K22" s="19">
        <f>$H$22+$I$22+$J$22</f>
        <v>7.4489999999999998</v>
      </c>
      <c r="L22" s="19">
        <v>1</v>
      </c>
      <c r="M22" s="20">
        <f>ROUND($K$22*$L$22,3)</f>
        <v>7.4489999999999998</v>
      </c>
      <c r="N22" s="52"/>
      <c r="O22" s="50"/>
      <c r="P22" s="47">
        <f>ROUND($O$22+$N$22,2)</f>
        <v>0</v>
      </c>
      <c r="Q22" s="20">
        <f>ROUND($K$22*$N$22,2)</f>
        <v>0</v>
      </c>
      <c r="R22" s="20">
        <f>ROUND($M$22*$O$22,2)</f>
        <v>0</v>
      </c>
      <c r="S22" s="20">
        <f>ROUND($R$22+$Q$22,2)</f>
        <v>0</v>
      </c>
      <c r="T22" s="20"/>
      <c r="U22" s="58"/>
    </row>
    <row r="23" spans="1:21" s="1" customFormat="1" ht="21.95" customHeight="1" outlineLevel="6" x14ac:dyDescent="0.2">
      <c r="A23" s="21"/>
      <c r="B23" s="66" t="s">
        <v>59</v>
      </c>
      <c r="C23" s="22" t="s">
        <v>53</v>
      </c>
      <c r="D23" s="22"/>
      <c r="E23" s="22" t="s">
        <v>179</v>
      </c>
      <c r="F23" s="22"/>
      <c r="G23" s="22"/>
      <c r="H23" s="23">
        <v>2.464</v>
      </c>
      <c r="I23" s="23">
        <v>1.9419999999999999</v>
      </c>
      <c r="J23" s="23">
        <v>3.0430000000000001</v>
      </c>
      <c r="K23" s="23">
        <f>$H$23+$I$23+$J$23</f>
        <v>7.4489999999999998</v>
      </c>
      <c r="L23" s="25">
        <v>1.05</v>
      </c>
      <c r="M23" s="24">
        <f>ROUND($K$23*$L$23,3)</f>
        <v>7.8209999999999997</v>
      </c>
      <c r="N23" s="53"/>
      <c r="O23" s="53"/>
      <c r="P23" s="24">
        <f>ROUND($O$23+$N$23,2)</f>
        <v>0</v>
      </c>
      <c r="Q23" s="24">
        <f>ROUND($K$23*$N$23,2)</f>
        <v>0</v>
      </c>
      <c r="R23" s="24">
        <f>ROUND($M$23*$O$23,2)</f>
        <v>0</v>
      </c>
      <c r="S23" s="24">
        <f>ROUND($R$23+$Q$23,2)</f>
        <v>0</v>
      </c>
      <c r="T23" s="26"/>
      <c r="U23" s="59"/>
    </row>
    <row r="24" spans="1:21" s="1" customFormat="1" ht="11.1" customHeight="1" outlineLevel="6" x14ac:dyDescent="0.2">
      <c r="A24" s="21"/>
      <c r="B24" s="66" t="s">
        <v>60</v>
      </c>
      <c r="C24" s="22" t="s">
        <v>61</v>
      </c>
      <c r="D24" s="22"/>
      <c r="E24" s="22" t="s">
        <v>179</v>
      </c>
      <c r="F24" s="22"/>
      <c r="G24" s="22"/>
      <c r="H24" s="23">
        <v>49.277999999999999</v>
      </c>
      <c r="I24" s="23">
        <v>38.844000000000001</v>
      </c>
      <c r="J24" s="23">
        <v>60.86</v>
      </c>
      <c r="K24" s="23">
        <f>$H$24+$I$24+$J$24</f>
        <v>148.982</v>
      </c>
      <c r="L24" s="27">
        <v>0.7</v>
      </c>
      <c r="M24" s="24">
        <f>ROUND($K$24*$L$24,3)</f>
        <v>104.28700000000001</v>
      </c>
      <c r="N24" s="53"/>
      <c r="O24" s="53"/>
      <c r="P24" s="24">
        <f>ROUND($O$24+$N$24,2)</f>
        <v>0</v>
      </c>
      <c r="Q24" s="24">
        <f>ROUND($K$24*$N$24,2)</f>
        <v>0</v>
      </c>
      <c r="R24" s="24">
        <f>ROUND($M$24*$O$24,2)</f>
        <v>0</v>
      </c>
      <c r="S24" s="24">
        <f>ROUND($R$24+$Q$24,2)</f>
        <v>0</v>
      </c>
      <c r="T24" s="26"/>
      <c r="U24" s="59"/>
    </row>
    <row r="25" spans="1:21" s="1" customFormat="1" ht="12" customHeight="1" outlineLevel="4" x14ac:dyDescent="0.2">
      <c r="A25" s="7"/>
      <c r="B25" s="63" t="s">
        <v>62</v>
      </c>
      <c r="C25" s="8"/>
      <c r="D25" s="8"/>
      <c r="E25" s="8"/>
      <c r="F25" s="8"/>
      <c r="G25" s="8"/>
      <c r="H25" s="9"/>
      <c r="I25" s="9"/>
      <c r="J25" s="9"/>
      <c r="K25" s="9"/>
      <c r="L25" s="9"/>
      <c r="M25" s="9"/>
      <c r="N25" s="51"/>
      <c r="O25" s="51"/>
      <c r="P25" s="9"/>
      <c r="Q25" s="9">
        <f>ROUND($Q$27+$Q$28,2)</f>
        <v>0</v>
      </c>
      <c r="R25" s="9">
        <f>ROUND($R$27+$R$28,2)</f>
        <v>0</v>
      </c>
      <c r="S25" s="9">
        <f>ROUND($S$27+$S$28,2)</f>
        <v>0</v>
      </c>
      <c r="T25" s="9"/>
      <c r="U25" s="51"/>
    </row>
    <row r="26" spans="1:21" s="10" customFormat="1" ht="51.95" customHeight="1" outlineLevel="5" x14ac:dyDescent="0.15">
      <c r="A26" s="11">
        <v>3</v>
      </c>
      <c r="B26" s="64" t="s">
        <v>63</v>
      </c>
      <c r="C26" s="12" t="s">
        <v>53</v>
      </c>
      <c r="D26" s="12"/>
      <c r="E26" s="12"/>
      <c r="F26" s="12"/>
      <c r="G26" s="12"/>
      <c r="H26" s="13">
        <v>0.76100000000000001</v>
      </c>
      <c r="I26" s="13">
        <v>0.40799999999999997</v>
      </c>
      <c r="J26" s="13">
        <v>1.345</v>
      </c>
      <c r="K26" s="13">
        <v>2.5139999999999998</v>
      </c>
      <c r="L26" s="14"/>
      <c r="M26" s="14">
        <f>$M$27</f>
        <v>2.5139999999999998</v>
      </c>
      <c r="N26" s="48"/>
      <c r="O26" s="48"/>
      <c r="P26" s="14">
        <f>ROUND($S$26/$M$26,2)</f>
        <v>0</v>
      </c>
      <c r="Q26" s="14">
        <f>ROUND($Q$27+$Q$28,2)</f>
        <v>0</v>
      </c>
      <c r="R26" s="14">
        <f>ROUND($R$27+$R$28,2)</f>
        <v>0</v>
      </c>
      <c r="S26" s="14">
        <f>ROUND($S$27+$S$28,2)</f>
        <v>0</v>
      </c>
      <c r="T26" s="15" t="s">
        <v>58</v>
      </c>
      <c r="U26" s="57"/>
    </row>
    <row r="27" spans="1:21" s="16" customFormat="1" ht="11.1" customHeight="1" outlineLevel="6" x14ac:dyDescent="0.2">
      <c r="A27" s="17"/>
      <c r="B27" s="65" t="s">
        <v>24</v>
      </c>
      <c r="C27" s="18" t="s">
        <v>53</v>
      </c>
      <c r="D27" s="18"/>
      <c r="E27" s="18"/>
      <c r="F27" s="18"/>
      <c r="G27" s="18"/>
      <c r="H27" s="19">
        <v>0.76100000000000001</v>
      </c>
      <c r="I27" s="19">
        <v>0.40799999999999997</v>
      </c>
      <c r="J27" s="19">
        <v>1.345</v>
      </c>
      <c r="K27" s="19">
        <f>$H$27+$I$27+$J$27</f>
        <v>2.5140000000000002</v>
      </c>
      <c r="L27" s="19">
        <v>1</v>
      </c>
      <c r="M27" s="20">
        <f>ROUND($K$27*$L$27,3)</f>
        <v>2.5139999999999998</v>
      </c>
      <c r="N27" s="52"/>
      <c r="O27" s="50"/>
      <c r="P27" s="47">
        <f>ROUND($O$27+$N$27,2)</f>
        <v>0</v>
      </c>
      <c r="Q27" s="20">
        <f>ROUND($K$27*$N$27,2)</f>
        <v>0</v>
      </c>
      <c r="R27" s="20">
        <f>ROUND($M$27*$O$27,2)</f>
        <v>0</v>
      </c>
      <c r="S27" s="20">
        <f>ROUND($R$27+$Q$27,2)</f>
        <v>0</v>
      </c>
      <c r="T27" s="20"/>
      <c r="U27" s="58"/>
    </row>
    <row r="28" spans="1:21" s="1" customFormat="1" ht="11.1" customHeight="1" outlineLevel="6" x14ac:dyDescent="0.2">
      <c r="A28" s="21"/>
      <c r="B28" s="66" t="s">
        <v>64</v>
      </c>
      <c r="C28" s="22" t="s">
        <v>53</v>
      </c>
      <c r="D28" s="22"/>
      <c r="E28" s="22"/>
      <c r="F28" s="22"/>
      <c r="G28" s="22"/>
      <c r="H28" s="23">
        <v>0.76100000000000001</v>
      </c>
      <c r="I28" s="23">
        <v>0.40799999999999997</v>
      </c>
      <c r="J28" s="23">
        <v>1.345</v>
      </c>
      <c r="K28" s="23">
        <f>$H$28+$I$28+$J$28</f>
        <v>2.5140000000000002</v>
      </c>
      <c r="L28" s="25">
        <v>1.02</v>
      </c>
      <c r="M28" s="24">
        <f>ROUND($K$28*$L$28,3)</f>
        <v>2.5640000000000001</v>
      </c>
      <c r="N28" s="53"/>
      <c r="O28" s="53"/>
      <c r="P28" s="24">
        <f>ROUND($O$28+$N$28,2)</f>
        <v>0</v>
      </c>
      <c r="Q28" s="24">
        <f>ROUND($K$28*$N$28,2)</f>
        <v>0</v>
      </c>
      <c r="R28" s="24">
        <f>ROUND($M$28*$O$28,2)</f>
        <v>0</v>
      </c>
      <c r="S28" s="24">
        <f>ROUND($R$28+$Q$28,2)</f>
        <v>0</v>
      </c>
      <c r="T28" s="26"/>
      <c r="U28" s="59"/>
    </row>
    <row r="29" spans="1:21" s="1" customFormat="1" ht="12" customHeight="1" outlineLevel="4" x14ac:dyDescent="0.2">
      <c r="A29" s="7"/>
      <c r="B29" s="63" t="s">
        <v>65</v>
      </c>
      <c r="C29" s="8"/>
      <c r="D29" s="8"/>
      <c r="E29" s="8"/>
      <c r="F29" s="8"/>
      <c r="G29" s="8"/>
      <c r="H29" s="9"/>
      <c r="I29" s="9"/>
      <c r="J29" s="9"/>
      <c r="K29" s="9"/>
      <c r="L29" s="9"/>
      <c r="M29" s="9"/>
      <c r="N29" s="51"/>
      <c r="O29" s="51"/>
      <c r="P29" s="9"/>
      <c r="Q29" s="9">
        <f>ROUND($Q$31+$Q$32+$Q$33+$Q$34+$Q$35+$Q$36+$Q$37+$Q$38+$Q$39+$Q$40+$Q$41+$Q$42+$Q$43+$Q$44+$Q$45+$Q$46+$Q$47+$Q$49+$Q$50+$Q$51+$Q$52+$Q$53,2)</f>
        <v>0</v>
      </c>
      <c r="R29" s="9">
        <f>ROUND($R$31+$R$32+$R$33+$R$34+$R$35+$R$36+$R$37+$R$38+$R$39+$R$40+$R$41+$R$42+$R$43+$R$44+$R$45+$R$46+$R$47+$R$49+$R$50+$R$51+$R$52+$R$53,2)</f>
        <v>0</v>
      </c>
      <c r="S29" s="9">
        <f>ROUND($S$31+$S$32+$S$33+$S$34+$S$35+$S$36+$S$37+$S$38+$S$39+$S$40+$S$41+$S$42+$S$43+$S$44+$S$45+$S$46+$S$47+$S$49+$S$50+$S$51+$S$52+$S$53,2)</f>
        <v>0</v>
      </c>
      <c r="T29" s="9"/>
      <c r="U29" s="51"/>
    </row>
    <row r="30" spans="1:21" s="10" customFormat="1" ht="51.95" customHeight="1" outlineLevel="5" x14ac:dyDescent="0.15">
      <c r="A30" s="11">
        <v>4</v>
      </c>
      <c r="B30" s="64" t="s">
        <v>66</v>
      </c>
      <c r="C30" s="12" t="s">
        <v>67</v>
      </c>
      <c r="D30" s="12"/>
      <c r="E30" s="12"/>
      <c r="F30" s="12"/>
      <c r="G30" s="12"/>
      <c r="H30" s="13">
        <v>352.2</v>
      </c>
      <c r="I30" s="13">
        <v>239.91</v>
      </c>
      <c r="J30" s="13">
        <v>407.37</v>
      </c>
      <c r="K30" s="13">
        <v>999.48</v>
      </c>
      <c r="L30" s="14"/>
      <c r="M30" s="14">
        <f>$M$31</f>
        <v>999.48</v>
      </c>
      <c r="N30" s="48"/>
      <c r="O30" s="48"/>
      <c r="P30" s="14">
        <f>ROUND($S$30/$M$30,2)</f>
        <v>0</v>
      </c>
      <c r="Q30" s="14">
        <f>ROUND($Q$31+$Q$32+$Q$33+$Q$34+$Q$35+$Q$36+$Q$37+$Q$38+$Q$39+$Q$40+$Q$41+$Q$42+$Q$43+$Q$44+$Q$45+$Q$46+$Q$47,2)</f>
        <v>0</v>
      </c>
      <c r="R30" s="14">
        <f>ROUND($R$31+$R$32+$R$33+$R$34+$R$35+$R$36+$R$37+$R$38+$R$39+$R$40+$R$41+$R$42+$R$43+$R$44+$R$45+$R$46+$R$47,2)</f>
        <v>0</v>
      </c>
      <c r="S30" s="14">
        <f>ROUND($S$31+$S$32+$S$33+$S$34+$S$35+$S$36+$S$37+$S$38+$S$39+$S$40+$S$41+$S$42+$S$43+$S$44+$S$45+$S$46+$S$47,2)</f>
        <v>0</v>
      </c>
      <c r="T30" s="15" t="s">
        <v>58</v>
      </c>
      <c r="U30" s="57"/>
    </row>
    <row r="31" spans="1:21" s="16" customFormat="1" ht="11.1" customHeight="1" outlineLevel="6" x14ac:dyDescent="0.2">
      <c r="A31" s="17"/>
      <c r="B31" s="65" t="s">
        <v>24</v>
      </c>
      <c r="C31" s="18" t="s">
        <v>67</v>
      </c>
      <c r="D31" s="18"/>
      <c r="E31" s="18"/>
      <c r="F31" s="18"/>
      <c r="G31" s="18"/>
      <c r="H31" s="19">
        <v>352.2</v>
      </c>
      <c r="I31" s="19">
        <v>239.91</v>
      </c>
      <c r="J31" s="19">
        <v>407.37</v>
      </c>
      <c r="K31" s="19">
        <f>$H$31+$I$31+$J$31</f>
        <v>999.48</v>
      </c>
      <c r="L31" s="19">
        <v>1</v>
      </c>
      <c r="M31" s="20">
        <f>ROUND($K$31*$L$31,3)</f>
        <v>999.48</v>
      </c>
      <c r="N31" s="49"/>
      <c r="O31" s="50"/>
      <c r="P31" s="46">
        <f>ROUND($O$31+$N$31,2)</f>
        <v>0</v>
      </c>
      <c r="Q31" s="20">
        <f>ROUND($K$31*$N$31,2)</f>
        <v>0</v>
      </c>
      <c r="R31" s="20">
        <f>ROUND($M$31*$O$31,2)</f>
        <v>0</v>
      </c>
      <c r="S31" s="20">
        <f>ROUND($R$31+$Q$31,2)</f>
        <v>0</v>
      </c>
      <c r="T31" s="20"/>
      <c r="U31" s="58"/>
    </row>
    <row r="32" spans="1:21" s="1" customFormat="1" ht="21.95" customHeight="1" outlineLevel="6" x14ac:dyDescent="0.2">
      <c r="A32" s="21"/>
      <c r="B32" s="66" t="s">
        <v>68</v>
      </c>
      <c r="C32" s="22" t="s">
        <v>69</v>
      </c>
      <c r="D32" s="22"/>
      <c r="E32" s="22" t="s">
        <v>179</v>
      </c>
      <c r="F32" s="22"/>
      <c r="G32" s="22"/>
      <c r="H32" s="23">
        <v>3.5999999999999997E-2</v>
      </c>
      <c r="I32" s="23">
        <v>2.1999999999999999E-2</v>
      </c>
      <c r="J32" s="23">
        <v>5.0999999999999997E-2</v>
      </c>
      <c r="K32" s="23">
        <f>$H$32+$I$32+$J$32</f>
        <v>0.10899999999999999</v>
      </c>
      <c r="L32" s="28">
        <v>1</v>
      </c>
      <c r="M32" s="24">
        <f>ROUND($K$32*$L$32,3)</f>
        <v>0.109</v>
      </c>
      <c r="N32" s="53"/>
      <c r="O32" s="53"/>
      <c r="P32" s="24">
        <f>ROUND($O$32+$N$32,2)</f>
        <v>0</v>
      </c>
      <c r="Q32" s="24">
        <f>ROUND($K$32*$N$32,2)</f>
        <v>0</v>
      </c>
      <c r="R32" s="24">
        <f>ROUND($M$32*$O$32,2)</f>
        <v>0</v>
      </c>
      <c r="S32" s="24">
        <f>ROUND($R$32+$Q$32,2)</f>
        <v>0</v>
      </c>
      <c r="T32" s="26" t="s">
        <v>70</v>
      </c>
      <c r="U32" s="59"/>
    </row>
    <row r="33" spans="1:21" s="1" customFormat="1" ht="21.95" customHeight="1" outlineLevel="6" x14ac:dyDescent="0.2">
      <c r="A33" s="21"/>
      <c r="B33" s="66" t="s">
        <v>64</v>
      </c>
      <c r="C33" s="22" t="s">
        <v>53</v>
      </c>
      <c r="D33" s="22"/>
      <c r="E33" s="22"/>
      <c r="F33" s="22"/>
      <c r="G33" s="22"/>
      <c r="H33" s="23">
        <v>1.59</v>
      </c>
      <c r="I33" s="23">
        <v>1.08</v>
      </c>
      <c r="J33" s="23">
        <v>1.84</v>
      </c>
      <c r="K33" s="23">
        <f>$H$33+$I$33+$J$33</f>
        <v>4.51</v>
      </c>
      <c r="L33" s="25">
        <v>1.02</v>
      </c>
      <c r="M33" s="24">
        <f>ROUND($K$33*$L$33,3)</f>
        <v>4.5999999999999996</v>
      </c>
      <c r="N33" s="53"/>
      <c r="O33" s="53"/>
      <c r="P33" s="24">
        <f>ROUND($O$33+$N$33,2)</f>
        <v>0</v>
      </c>
      <c r="Q33" s="24">
        <f>ROUND($K$33*$N$33,2)</f>
        <v>0</v>
      </c>
      <c r="R33" s="24">
        <f>ROUND($M$33*$O$33,2)</f>
        <v>0</v>
      </c>
      <c r="S33" s="24">
        <f>ROUND($R$33+$Q$33,2)</f>
        <v>0</v>
      </c>
      <c r="T33" s="26" t="s">
        <v>71</v>
      </c>
      <c r="U33" s="59"/>
    </row>
    <row r="34" spans="1:21" s="1" customFormat="1" ht="11.1" customHeight="1" outlineLevel="6" x14ac:dyDescent="0.2">
      <c r="A34" s="21"/>
      <c r="B34" s="66" t="s">
        <v>72</v>
      </c>
      <c r="C34" s="22" t="s">
        <v>73</v>
      </c>
      <c r="D34" s="22"/>
      <c r="E34" s="22" t="s">
        <v>179</v>
      </c>
      <c r="F34" s="22"/>
      <c r="G34" s="22"/>
      <c r="H34" s="23">
        <v>5</v>
      </c>
      <c r="I34" s="23">
        <v>2</v>
      </c>
      <c r="J34" s="23">
        <v>7</v>
      </c>
      <c r="K34" s="23">
        <f>$H$34+$I$34+$J$34</f>
        <v>14</v>
      </c>
      <c r="L34" s="28">
        <v>1</v>
      </c>
      <c r="M34" s="24">
        <f>ROUND($K$34*$L$34,3)</f>
        <v>14</v>
      </c>
      <c r="N34" s="53"/>
      <c r="O34" s="53"/>
      <c r="P34" s="24">
        <f>ROUND($O$34+$N$34,2)</f>
        <v>0</v>
      </c>
      <c r="Q34" s="24">
        <f>ROUND($K$34*$N$34,2)</f>
        <v>0</v>
      </c>
      <c r="R34" s="24">
        <f>ROUND($M$34*$O$34,2)</f>
        <v>0</v>
      </c>
      <c r="S34" s="24">
        <f>ROUND($R$34+$Q$34,2)</f>
        <v>0</v>
      </c>
      <c r="T34" s="26"/>
      <c r="U34" s="59"/>
    </row>
    <row r="35" spans="1:21" s="1" customFormat="1" ht="11.1" customHeight="1" outlineLevel="6" x14ac:dyDescent="0.2">
      <c r="A35" s="21"/>
      <c r="B35" s="66" t="s">
        <v>74</v>
      </c>
      <c r="C35" s="22" t="s">
        <v>73</v>
      </c>
      <c r="D35" s="22"/>
      <c r="E35" s="22" t="s">
        <v>179</v>
      </c>
      <c r="F35" s="22"/>
      <c r="G35" s="22"/>
      <c r="H35" s="23">
        <v>1</v>
      </c>
      <c r="I35" s="23">
        <v>2</v>
      </c>
      <c r="J35" s="24"/>
      <c r="K35" s="23">
        <f>$H$35+$I$35+$J$35</f>
        <v>3</v>
      </c>
      <c r="L35" s="28">
        <v>1</v>
      </c>
      <c r="M35" s="24">
        <f>ROUND($K$35*$L$35,3)</f>
        <v>3</v>
      </c>
      <c r="N35" s="53"/>
      <c r="O35" s="53"/>
      <c r="P35" s="24">
        <f>ROUND($O$35+$N$35,2)</f>
        <v>0</v>
      </c>
      <c r="Q35" s="24">
        <f>ROUND($K$35*$N$35,2)</f>
        <v>0</v>
      </c>
      <c r="R35" s="24">
        <f>ROUND($M$35*$O$35,2)</f>
        <v>0</v>
      </c>
      <c r="S35" s="24">
        <f>ROUND($R$35+$Q$35,2)</f>
        <v>0</v>
      </c>
      <c r="T35" s="26"/>
      <c r="U35" s="59"/>
    </row>
    <row r="36" spans="1:21" s="1" customFormat="1" ht="11.1" customHeight="1" outlineLevel="6" x14ac:dyDescent="0.2">
      <c r="A36" s="21"/>
      <c r="B36" s="66" t="s">
        <v>75</v>
      </c>
      <c r="C36" s="22" t="s">
        <v>73</v>
      </c>
      <c r="D36" s="22"/>
      <c r="E36" s="22" t="s">
        <v>179</v>
      </c>
      <c r="F36" s="22"/>
      <c r="G36" s="22"/>
      <c r="H36" s="24"/>
      <c r="I36" s="24"/>
      <c r="J36" s="23">
        <v>5</v>
      </c>
      <c r="K36" s="23">
        <f>$H$36+$I$36+$J$36</f>
        <v>5</v>
      </c>
      <c r="L36" s="28">
        <v>1</v>
      </c>
      <c r="M36" s="24">
        <f>ROUND($K$36*$L$36,3)</f>
        <v>5</v>
      </c>
      <c r="N36" s="53"/>
      <c r="O36" s="53"/>
      <c r="P36" s="24">
        <f>ROUND($O$36+$N$36,2)</f>
        <v>0</v>
      </c>
      <c r="Q36" s="24">
        <f>ROUND($K$36*$N$36,2)</f>
        <v>0</v>
      </c>
      <c r="R36" s="24">
        <f>ROUND($M$36*$O$36,2)</f>
        <v>0</v>
      </c>
      <c r="S36" s="24">
        <f>ROUND($R$36+$Q$36,2)</f>
        <v>0</v>
      </c>
      <c r="T36" s="26"/>
      <c r="U36" s="59"/>
    </row>
    <row r="37" spans="1:21" s="1" customFormat="1" ht="11.1" customHeight="1" outlineLevel="6" x14ac:dyDescent="0.2">
      <c r="A37" s="21"/>
      <c r="B37" s="66" t="s">
        <v>76</v>
      </c>
      <c r="C37" s="22" t="s">
        <v>73</v>
      </c>
      <c r="D37" s="22"/>
      <c r="E37" s="22" t="s">
        <v>179</v>
      </c>
      <c r="F37" s="22"/>
      <c r="G37" s="22"/>
      <c r="H37" s="24"/>
      <c r="I37" s="23">
        <v>1</v>
      </c>
      <c r="J37" s="24"/>
      <c r="K37" s="23">
        <f>$H$37+$I$37+$J$37</f>
        <v>1</v>
      </c>
      <c r="L37" s="28">
        <v>1</v>
      </c>
      <c r="M37" s="24">
        <f>ROUND($K$37*$L$37,3)</f>
        <v>1</v>
      </c>
      <c r="N37" s="53"/>
      <c r="O37" s="53"/>
      <c r="P37" s="24">
        <f>ROUND($O$37+$N$37,2)</f>
        <v>0</v>
      </c>
      <c r="Q37" s="24">
        <f>ROUND($K$37*$N$37,2)</f>
        <v>0</v>
      </c>
      <c r="R37" s="24">
        <f>ROUND($M$37*$O$37,2)</f>
        <v>0</v>
      </c>
      <c r="S37" s="24">
        <f>ROUND($R$37+$Q$37,2)</f>
        <v>0</v>
      </c>
      <c r="T37" s="26"/>
      <c r="U37" s="59"/>
    </row>
    <row r="38" spans="1:21" s="1" customFormat="1" ht="11.1" customHeight="1" outlineLevel="6" x14ac:dyDescent="0.2">
      <c r="A38" s="21"/>
      <c r="B38" s="66" t="s">
        <v>77</v>
      </c>
      <c r="C38" s="22" t="s">
        <v>73</v>
      </c>
      <c r="D38" s="22"/>
      <c r="E38" s="22" t="s">
        <v>179</v>
      </c>
      <c r="F38" s="22"/>
      <c r="G38" s="22"/>
      <c r="H38" s="23">
        <v>12</v>
      </c>
      <c r="I38" s="23">
        <v>6</v>
      </c>
      <c r="J38" s="23">
        <v>10</v>
      </c>
      <c r="K38" s="23">
        <f>$H$38+$I$38+$J$38</f>
        <v>28</v>
      </c>
      <c r="L38" s="28">
        <v>1</v>
      </c>
      <c r="M38" s="24">
        <f>ROUND($K$38*$L$38,3)</f>
        <v>28</v>
      </c>
      <c r="N38" s="53"/>
      <c r="O38" s="53"/>
      <c r="P38" s="24">
        <f>ROUND($O$38+$N$38,2)</f>
        <v>0</v>
      </c>
      <c r="Q38" s="24">
        <f>ROUND($K$38*$N$38,2)</f>
        <v>0</v>
      </c>
      <c r="R38" s="24">
        <f>ROUND($M$38*$O$38,2)</f>
        <v>0</v>
      </c>
      <c r="S38" s="24">
        <f>ROUND($R$38+$Q$38,2)</f>
        <v>0</v>
      </c>
      <c r="T38" s="26"/>
      <c r="U38" s="59"/>
    </row>
    <row r="39" spans="1:21" s="1" customFormat="1" ht="11.1" customHeight="1" outlineLevel="6" x14ac:dyDescent="0.2">
      <c r="A39" s="21"/>
      <c r="B39" s="66" t="s">
        <v>78</v>
      </c>
      <c r="C39" s="22" t="s">
        <v>73</v>
      </c>
      <c r="D39" s="22"/>
      <c r="E39" s="22" t="s">
        <v>179</v>
      </c>
      <c r="F39" s="22"/>
      <c r="G39" s="22"/>
      <c r="H39" s="23">
        <v>8</v>
      </c>
      <c r="I39" s="23">
        <v>3</v>
      </c>
      <c r="J39" s="23">
        <v>10</v>
      </c>
      <c r="K39" s="23">
        <f>$H$39+$I$39+$J$39</f>
        <v>21</v>
      </c>
      <c r="L39" s="28">
        <v>1</v>
      </c>
      <c r="M39" s="24">
        <f>ROUND($K$39*$L$39,3)</f>
        <v>21</v>
      </c>
      <c r="N39" s="53"/>
      <c r="O39" s="53"/>
      <c r="P39" s="24">
        <f>ROUND($O$39+$N$39,2)</f>
        <v>0</v>
      </c>
      <c r="Q39" s="24">
        <f>ROUND($K$39*$N$39,2)</f>
        <v>0</v>
      </c>
      <c r="R39" s="24">
        <f>ROUND($M$39*$O$39,2)</f>
        <v>0</v>
      </c>
      <c r="S39" s="24">
        <f>ROUND($R$39+$Q$39,2)</f>
        <v>0</v>
      </c>
      <c r="T39" s="26"/>
      <c r="U39" s="59"/>
    </row>
    <row r="40" spans="1:21" s="1" customFormat="1" ht="11.1" customHeight="1" outlineLevel="6" x14ac:dyDescent="0.2">
      <c r="A40" s="21"/>
      <c r="B40" s="66" t="s">
        <v>79</v>
      </c>
      <c r="C40" s="22" t="s">
        <v>73</v>
      </c>
      <c r="D40" s="22"/>
      <c r="E40" s="22" t="s">
        <v>179</v>
      </c>
      <c r="F40" s="22"/>
      <c r="G40" s="22"/>
      <c r="H40" s="23">
        <v>4</v>
      </c>
      <c r="I40" s="23">
        <v>2</v>
      </c>
      <c r="J40" s="23">
        <v>5</v>
      </c>
      <c r="K40" s="23">
        <f>$H$40+$I$40+$J$40</f>
        <v>11</v>
      </c>
      <c r="L40" s="28">
        <v>1</v>
      </c>
      <c r="M40" s="24">
        <f>ROUND($K$40*$L$40,3)</f>
        <v>11</v>
      </c>
      <c r="N40" s="53"/>
      <c r="O40" s="53"/>
      <c r="P40" s="24">
        <f>ROUND($O$40+$N$40,2)</f>
        <v>0</v>
      </c>
      <c r="Q40" s="24">
        <f>ROUND($K$40*$N$40,2)</f>
        <v>0</v>
      </c>
      <c r="R40" s="24">
        <f>ROUND($M$40*$O$40,2)</f>
        <v>0</v>
      </c>
      <c r="S40" s="24">
        <f>ROUND($R$40+$Q$40,2)</f>
        <v>0</v>
      </c>
      <c r="T40" s="26"/>
      <c r="U40" s="59"/>
    </row>
    <row r="41" spans="1:21" s="1" customFormat="1" ht="11.1" customHeight="1" outlineLevel="6" x14ac:dyDescent="0.2">
      <c r="A41" s="21"/>
      <c r="B41" s="66" t="s">
        <v>80</v>
      </c>
      <c r="C41" s="22" t="s">
        <v>73</v>
      </c>
      <c r="D41" s="22"/>
      <c r="E41" s="22" t="s">
        <v>179</v>
      </c>
      <c r="F41" s="22"/>
      <c r="G41" s="22"/>
      <c r="H41" s="24"/>
      <c r="I41" s="24"/>
      <c r="J41" s="23">
        <v>2</v>
      </c>
      <c r="K41" s="23">
        <f>$H$41+$I$41+$J$41</f>
        <v>2</v>
      </c>
      <c r="L41" s="28">
        <v>1</v>
      </c>
      <c r="M41" s="24">
        <f>ROUND($K$41*$L$41,3)</f>
        <v>2</v>
      </c>
      <c r="N41" s="53"/>
      <c r="O41" s="53"/>
      <c r="P41" s="24">
        <f>ROUND($O$41+$N$41,2)</f>
        <v>0</v>
      </c>
      <c r="Q41" s="24">
        <f>ROUND($K$41*$N$41,2)</f>
        <v>0</v>
      </c>
      <c r="R41" s="24">
        <f>ROUND($M$41*$O$41,2)</f>
        <v>0</v>
      </c>
      <c r="S41" s="24">
        <f>ROUND($R$41+$Q$41,2)</f>
        <v>0</v>
      </c>
      <c r="T41" s="26"/>
      <c r="U41" s="59"/>
    </row>
    <row r="42" spans="1:21" s="1" customFormat="1" ht="11.1" customHeight="1" outlineLevel="6" x14ac:dyDescent="0.2">
      <c r="A42" s="21"/>
      <c r="B42" s="66" t="s">
        <v>81</v>
      </c>
      <c r="C42" s="22" t="s">
        <v>73</v>
      </c>
      <c r="D42" s="22"/>
      <c r="E42" s="22" t="s">
        <v>179</v>
      </c>
      <c r="F42" s="22"/>
      <c r="G42" s="22"/>
      <c r="H42" s="24"/>
      <c r="I42" s="24"/>
      <c r="J42" s="24"/>
      <c r="K42" s="24">
        <f>$H$42+$I$42+$J$42</f>
        <v>0</v>
      </c>
      <c r="L42" s="28">
        <v>1</v>
      </c>
      <c r="M42" s="24">
        <f>ROUND($K$42*$L$42,3)</f>
        <v>0</v>
      </c>
      <c r="N42" s="53"/>
      <c r="O42" s="53"/>
      <c r="P42" s="24">
        <f>ROUND($O$42+$N$42,2)</f>
        <v>0</v>
      </c>
      <c r="Q42" s="24">
        <f>ROUND($K$42*$N$42,2)</f>
        <v>0</v>
      </c>
      <c r="R42" s="24">
        <f>ROUND($M$42*$O$42,2)</f>
        <v>0</v>
      </c>
      <c r="S42" s="24">
        <f>ROUND($R$42+$Q$42,2)</f>
        <v>0</v>
      </c>
      <c r="T42" s="26"/>
      <c r="U42" s="59"/>
    </row>
    <row r="43" spans="1:21" s="1" customFormat="1" ht="11.1" customHeight="1" outlineLevel="6" x14ac:dyDescent="0.2">
      <c r="A43" s="21"/>
      <c r="B43" s="66" t="s">
        <v>82</v>
      </c>
      <c r="C43" s="22" t="s">
        <v>73</v>
      </c>
      <c r="D43" s="22"/>
      <c r="E43" s="22" t="s">
        <v>179</v>
      </c>
      <c r="F43" s="22"/>
      <c r="G43" s="22"/>
      <c r="H43" s="23">
        <v>8</v>
      </c>
      <c r="I43" s="23">
        <v>8</v>
      </c>
      <c r="J43" s="23">
        <v>6</v>
      </c>
      <c r="K43" s="23">
        <f>$H$43+$I$43+$J$43</f>
        <v>22</v>
      </c>
      <c r="L43" s="28">
        <v>1</v>
      </c>
      <c r="M43" s="24">
        <f>ROUND($K$43*$L$43,3)</f>
        <v>22</v>
      </c>
      <c r="N43" s="53"/>
      <c r="O43" s="53"/>
      <c r="P43" s="24">
        <f>ROUND($O$43+$N$43,2)</f>
        <v>0</v>
      </c>
      <c r="Q43" s="24">
        <f>ROUND($K$43*$N$43,2)</f>
        <v>0</v>
      </c>
      <c r="R43" s="24">
        <f>ROUND($M$43*$O$43,2)</f>
        <v>0</v>
      </c>
      <c r="S43" s="24">
        <f>ROUND($R$43+$Q$43,2)</f>
        <v>0</v>
      </c>
      <c r="T43" s="26"/>
      <c r="U43" s="59"/>
    </row>
    <row r="44" spans="1:21" s="1" customFormat="1" ht="11.1" customHeight="1" outlineLevel="6" x14ac:dyDescent="0.2">
      <c r="A44" s="21"/>
      <c r="B44" s="66" t="s">
        <v>83</v>
      </c>
      <c r="C44" s="22" t="s">
        <v>73</v>
      </c>
      <c r="D44" s="22"/>
      <c r="E44" s="22" t="s">
        <v>179</v>
      </c>
      <c r="F44" s="22"/>
      <c r="G44" s="22"/>
      <c r="H44" s="23">
        <v>2</v>
      </c>
      <c r="I44" s="23">
        <v>2</v>
      </c>
      <c r="J44" s="23">
        <v>2</v>
      </c>
      <c r="K44" s="23">
        <f>$H$44+$I$44+$J$44</f>
        <v>6</v>
      </c>
      <c r="L44" s="28">
        <v>1</v>
      </c>
      <c r="M44" s="24">
        <f>ROUND($K$44*$L$44,3)</f>
        <v>6</v>
      </c>
      <c r="N44" s="53"/>
      <c r="O44" s="53"/>
      <c r="P44" s="24">
        <f>ROUND($O$44+$N$44,2)</f>
        <v>0</v>
      </c>
      <c r="Q44" s="24">
        <f>ROUND($K$44*$N$44,2)</f>
        <v>0</v>
      </c>
      <c r="R44" s="24">
        <f>ROUND($M$44*$O$44,2)</f>
        <v>0</v>
      </c>
      <c r="S44" s="24">
        <f>ROUND($R$44+$Q$44,2)</f>
        <v>0</v>
      </c>
      <c r="T44" s="26"/>
      <c r="U44" s="59"/>
    </row>
    <row r="45" spans="1:21" s="1" customFormat="1" ht="11.1" customHeight="1" outlineLevel="6" x14ac:dyDescent="0.2">
      <c r="A45" s="21"/>
      <c r="B45" s="66" t="s">
        <v>84</v>
      </c>
      <c r="C45" s="22" t="s">
        <v>73</v>
      </c>
      <c r="D45" s="22"/>
      <c r="E45" s="22" t="s">
        <v>179</v>
      </c>
      <c r="F45" s="22"/>
      <c r="G45" s="22"/>
      <c r="H45" s="23">
        <v>2</v>
      </c>
      <c r="I45" s="23">
        <v>2</v>
      </c>
      <c r="J45" s="23">
        <v>2</v>
      </c>
      <c r="K45" s="23">
        <f>$H$45+$I$45+$J$45</f>
        <v>6</v>
      </c>
      <c r="L45" s="28">
        <v>1</v>
      </c>
      <c r="M45" s="24">
        <f>ROUND($K$45*$L$45,3)</f>
        <v>6</v>
      </c>
      <c r="N45" s="53"/>
      <c r="O45" s="53"/>
      <c r="P45" s="24">
        <f>ROUND($O$45+$N$45,2)</f>
        <v>0</v>
      </c>
      <c r="Q45" s="24">
        <f>ROUND($K$45*$N$45,2)</f>
        <v>0</v>
      </c>
      <c r="R45" s="24">
        <f>ROUND($M$45*$O$45,2)</f>
        <v>0</v>
      </c>
      <c r="S45" s="24">
        <f>ROUND($R$45+$Q$45,2)</f>
        <v>0</v>
      </c>
      <c r="T45" s="26"/>
      <c r="U45" s="59"/>
    </row>
    <row r="46" spans="1:21" s="1" customFormat="1" ht="11.1" customHeight="1" outlineLevel="6" x14ac:dyDescent="0.2">
      <c r="A46" s="21"/>
      <c r="B46" s="66" t="s">
        <v>85</v>
      </c>
      <c r="C46" s="22" t="s">
        <v>73</v>
      </c>
      <c r="D46" s="22"/>
      <c r="E46" s="22" t="s">
        <v>179</v>
      </c>
      <c r="F46" s="22"/>
      <c r="G46" s="22"/>
      <c r="H46" s="23">
        <v>2</v>
      </c>
      <c r="I46" s="23">
        <v>2</v>
      </c>
      <c r="J46" s="23">
        <v>2</v>
      </c>
      <c r="K46" s="23">
        <f>$H$46+$I$46+$J$46</f>
        <v>6</v>
      </c>
      <c r="L46" s="28">
        <v>1</v>
      </c>
      <c r="M46" s="24">
        <f>ROUND($K$46*$L$46,3)</f>
        <v>6</v>
      </c>
      <c r="N46" s="53"/>
      <c r="O46" s="53"/>
      <c r="P46" s="24">
        <f>ROUND($O$46+$N$46,2)</f>
        <v>0</v>
      </c>
      <c r="Q46" s="24">
        <f>ROUND($K$46*$N$46,2)</f>
        <v>0</v>
      </c>
      <c r="R46" s="24">
        <f>ROUND($M$46*$O$46,2)</f>
        <v>0</v>
      </c>
      <c r="S46" s="24">
        <f>ROUND($R$46+$Q$46,2)</f>
        <v>0</v>
      </c>
      <c r="T46" s="26"/>
      <c r="U46" s="59"/>
    </row>
    <row r="47" spans="1:21" s="1" customFormat="1" ht="11.1" customHeight="1" outlineLevel="6" x14ac:dyDescent="0.2">
      <c r="A47" s="21"/>
      <c r="B47" s="66" t="s">
        <v>86</v>
      </c>
      <c r="C47" s="22" t="s">
        <v>53</v>
      </c>
      <c r="D47" s="22"/>
      <c r="E47" s="22" t="s">
        <v>179</v>
      </c>
      <c r="F47" s="22"/>
      <c r="G47" s="22"/>
      <c r="H47" s="23">
        <v>0.32500000000000001</v>
      </c>
      <c r="I47" s="23">
        <v>0.221</v>
      </c>
      <c r="J47" s="23">
        <v>0.376</v>
      </c>
      <c r="K47" s="23">
        <f>$H$47+$I$47+$J$47</f>
        <v>0.92200000000000004</v>
      </c>
      <c r="L47" s="25">
        <v>1.02</v>
      </c>
      <c r="M47" s="24">
        <f>ROUND($K$47*$L$47,3)</f>
        <v>0.94</v>
      </c>
      <c r="N47" s="53"/>
      <c r="O47" s="53"/>
      <c r="P47" s="24">
        <f>ROUND($O$47+$N$47,2)</f>
        <v>0</v>
      </c>
      <c r="Q47" s="24">
        <f>ROUND($K$47*$N$47,2)</f>
        <v>0</v>
      </c>
      <c r="R47" s="24">
        <f>ROUND($M$47*$O$47,2)</f>
        <v>0</v>
      </c>
      <c r="S47" s="24">
        <f>ROUND($R$47+$Q$47,2)</f>
        <v>0</v>
      </c>
      <c r="T47" s="26"/>
      <c r="U47" s="59"/>
    </row>
    <row r="48" spans="1:21" s="10" customFormat="1" ht="51.95" customHeight="1" outlineLevel="5" x14ac:dyDescent="0.15">
      <c r="A48" s="11">
        <v>5</v>
      </c>
      <c r="B48" s="64" t="s">
        <v>87</v>
      </c>
      <c r="C48" s="12" t="s">
        <v>53</v>
      </c>
      <c r="D48" s="12"/>
      <c r="E48" s="12"/>
      <c r="F48" s="12"/>
      <c r="G48" s="12"/>
      <c r="H48" s="13">
        <v>3.476</v>
      </c>
      <c r="I48" s="13">
        <v>2.4180000000000001</v>
      </c>
      <c r="J48" s="13">
        <v>4.0049999999999999</v>
      </c>
      <c r="K48" s="13">
        <v>9.8989999999999991</v>
      </c>
      <c r="L48" s="14"/>
      <c r="M48" s="14">
        <f>$M$49</f>
        <v>9.8989999999999991</v>
      </c>
      <c r="N48" s="48"/>
      <c r="O48" s="48"/>
      <c r="P48" s="14">
        <f>ROUND($S$48/$M$48,2)</f>
        <v>0</v>
      </c>
      <c r="Q48" s="14">
        <f>ROUND($Q$49+$Q$50+$Q$51+$Q$52+$Q$53,2)</f>
        <v>0</v>
      </c>
      <c r="R48" s="14">
        <f>ROUND($R$49+$R$50+$R$51+$R$52+$R$53,2)</f>
        <v>0</v>
      </c>
      <c r="S48" s="14">
        <f>ROUND($S$49+$S$50+$S$51+$S$52+$S$53,2)</f>
        <v>0</v>
      </c>
      <c r="T48" s="15" t="s">
        <v>58</v>
      </c>
      <c r="U48" s="57"/>
    </row>
    <row r="49" spans="1:21" s="16" customFormat="1" ht="11.1" customHeight="1" outlineLevel="6" x14ac:dyDescent="0.2">
      <c r="A49" s="17"/>
      <c r="B49" s="65" t="s">
        <v>24</v>
      </c>
      <c r="C49" s="18" t="s">
        <v>53</v>
      </c>
      <c r="D49" s="18"/>
      <c r="E49" s="18"/>
      <c r="F49" s="18"/>
      <c r="G49" s="18"/>
      <c r="H49" s="19">
        <v>3.476</v>
      </c>
      <c r="I49" s="19">
        <v>2.4180000000000001</v>
      </c>
      <c r="J49" s="19">
        <v>4.0049999999999999</v>
      </c>
      <c r="K49" s="19">
        <f>$H$49+$I$49+$J$49</f>
        <v>9.8990000000000009</v>
      </c>
      <c r="L49" s="19">
        <v>1</v>
      </c>
      <c r="M49" s="20">
        <f>ROUND($K$49*$L$49,3)</f>
        <v>9.8989999999999991</v>
      </c>
      <c r="N49" s="52"/>
      <c r="O49" s="50"/>
      <c r="P49" s="47">
        <f>ROUND($O$49+$N$49,2)</f>
        <v>0</v>
      </c>
      <c r="Q49" s="20">
        <f>ROUND($K$49*$N$49,2)</f>
        <v>0</v>
      </c>
      <c r="R49" s="20">
        <f>ROUND($M$49*$O$49,2)</f>
        <v>0</v>
      </c>
      <c r="S49" s="20">
        <f>ROUND($R$49+$Q$49,2)</f>
        <v>0</v>
      </c>
      <c r="T49" s="20"/>
      <c r="U49" s="58"/>
    </row>
    <row r="50" spans="1:21" s="1" customFormat="1" ht="11.1" customHeight="1" outlineLevel="6" x14ac:dyDescent="0.2">
      <c r="A50" s="21"/>
      <c r="B50" s="66" t="s">
        <v>88</v>
      </c>
      <c r="C50" s="22" t="s">
        <v>69</v>
      </c>
      <c r="D50" s="22"/>
      <c r="E50" s="22" t="s">
        <v>179</v>
      </c>
      <c r="F50" s="22"/>
      <c r="G50" s="22"/>
      <c r="H50" s="23">
        <v>8.6999999999999994E-2</v>
      </c>
      <c r="I50" s="23">
        <v>5.8000000000000003E-2</v>
      </c>
      <c r="J50" s="23">
        <v>0.10100000000000001</v>
      </c>
      <c r="K50" s="23">
        <f>$H$50+$I$50+$J$50</f>
        <v>0.246</v>
      </c>
      <c r="L50" s="28">
        <v>1</v>
      </c>
      <c r="M50" s="24">
        <f>ROUND($K$50*$L$50,3)</f>
        <v>0.246</v>
      </c>
      <c r="N50" s="53"/>
      <c r="O50" s="53"/>
      <c r="P50" s="24">
        <f>ROUND($O$50+$N$50,2)</f>
        <v>0</v>
      </c>
      <c r="Q50" s="24">
        <f>ROUND($K$50*$N$50,2)</f>
        <v>0</v>
      </c>
      <c r="R50" s="24">
        <f>ROUND($M$50*$O$50,2)</f>
        <v>0</v>
      </c>
      <c r="S50" s="24">
        <f>ROUND($R$50+$Q$50,2)</f>
        <v>0</v>
      </c>
      <c r="T50" s="26" t="s">
        <v>89</v>
      </c>
      <c r="U50" s="59"/>
    </row>
    <row r="51" spans="1:21" s="1" customFormat="1" ht="11.1" customHeight="1" outlineLevel="6" x14ac:dyDescent="0.2">
      <c r="A51" s="21"/>
      <c r="B51" s="66" t="s">
        <v>90</v>
      </c>
      <c r="C51" s="22" t="s">
        <v>69</v>
      </c>
      <c r="D51" s="22"/>
      <c r="E51" s="22" t="s">
        <v>179</v>
      </c>
      <c r="F51" s="22"/>
      <c r="G51" s="22"/>
      <c r="H51" s="23">
        <v>0.125</v>
      </c>
      <c r="I51" s="23">
        <v>8.3000000000000004E-2</v>
      </c>
      <c r="J51" s="23">
        <v>0.14499999999999999</v>
      </c>
      <c r="K51" s="23">
        <f>$H$51+$I$51+$J$51</f>
        <v>0.35299999999999998</v>
      </c>
      <c r="L51" s="28">
        <v>1</v>
      </c>
      <c r="M51" s="24">
        <f>ROUND($K$51*$L$51,3)</f>
        <v>0.35299999999999998</v>
      </c>
      <c r="N51" s="53"/>
      <c r="O51" s="53"/>
      <c r="P51" s="24">
        <f>ROUND($O$51+$N$51,2)</f>
        <v>0</v>
      </c>
      <c r="Q51" s="24">
        <f>ROUND($K$51*$N$51,2)</f>
        <v>0</v>
      </c>
      <c r="R51" s="24">
        <f>ROUND($M$51*$O$51,2)</f>
        <v>0</v>
      </c>
      <c r="S51" s="24">
        <f>ROUND($R$51+$Q$51,2)</f>
        <v>0</v>
      </c>
      <c r="T51" s="26" t="s">
        <v>89</v>
      </c>
      <c r="U51" s="59"/>
    </row>
    <row r="52" spans="1:21" s="1" customFormat="1" ht="11.1" customHeight="1" outlineLevel="6" x14ac:dyDescent="0.2">
      <c r="A52" s="21"/>
      <c r="B52" s="66" t="s">
        <v>91</v>
      </c>
      <c r="C52" s="22" t="s">
        <v>69</v>
      </c>
      <c r="D52" s="22"/>
      <c r="E52" s="22" t="s">
        <v>179</v>
      </c>
      <c r="F52" s="22"/>
      <c r="G52" s="22"/>
      <c r="H52" s="23">
        <v>9.7000000000000003E-2</v>
      </c>
      <c r="I52" s="23">
        <v>6.9000000000000006E-2</v>
      </c>
      <c r="J52" s="23">
        <v>0.111</v>
      </c>
      <c r="K52" s="23">
        <f>$H$52+$I$52+$J$52</f>
        <v>0.27700000000000002</v>
      </c>
      <c r="L52" s="28">
        <v>1</v>
      </c>
      <c r="M52" s="24">
        <f>ROUND($K$52*$L$52,3)</f>
        <v>0.27700000000000002</v>
      </c>
      <c r="N52" s="53"/>
      <c r="O52" s="53"/>
      <c r="P52" s="24">
        <f>ROUND($O$52+$N$52,2)</f>
        <v>0</v>
      </c>
      <c r="Q52" s="24">
        <f>ROUND($K$52*$N$52,2)</f>
        <v>0</v>
      </c>
      <c r="R52" s="24">
        <f>ROUND($M$52*$O$52,2)</f>
        <v>0</v>
      </c>
      <c r="S52" s="24">
        <f>ROUND($R$52+$Q$52,2)</f>
        <v>0</v>
      </c>
      <c r="T52" s="26" t="s">
        <v>89</v>
      </c>
      <c r="U52" s="59"/>
    </row>
    <row r="53" spans="1:21" s="1" customFormat="1" ht="11.1" customHeight="1" outlineLevel="6" x14ac:dyDescent="0.2">
      <c r="A53" s="21"/>
      <c r="B53" s="66" t="s">
        <v>92</v>
      </c>
      <c r="C53" s="22" t="s">
        <v>53</v>
      </c>
      <c r="D53" s="22"/>
      <c r="E53" s="22"/>
      <c r="F53" s="22"/>
      <c r="G53" s="22"/>
      <c r="H53" s="23">
        <v>3.476</v>
      </c>
      <c r="I53" s="23">
        <v>2.4180000000000001</v>
      </c>
      <c r="J53" s="23">
        <v>4.0049999999999999</v>
      </c>
      <c r="K53" s="23">
        <f>$H$53+$I$53+$J$53</f>
        <v>9.8990000000000009</v>
      </c>
      <c r="L53" s="25">
        <v>1.02</v>
      </c>
      <c r="M53" s="24">
        <f>ROUND($K$53*$L$53,3)</f>
        <v>10.097</v>
      </c>
      <c r="N53" s="53"/>
      <c r="O53" s="53"/>
      <c r="P53" s="24">
        <f>ROUND($O$53+$N$53,2)</f>
        <v>0</v>
      </c>
      <c r="Q53" s="24">
        <f>ROUND($K$53*$N$53,2)</f>
        <v>0</v>
      </c>
      <c r="R53" s="24">
        <f>ROUND($M$53*$O$53,2)</f>
        <v>0</v>
      </c>
      <c r="S53" s="24">
        <f>ROUND($R$53+$Q$53,2)</f>
        <v>0</v>
      </c>
      <c r="T53" s="26"/>
      <c r="U53" s="59"/>
    </row>
    <row r="54" spans="1:21" s="1" customFormat="1" ht="12" customHeight="1" outlineLevel="4" x14ac:dyDescent="0.2">
      <c r="A54" s="7"/>
      <c r="B54" s="63" t="s">
        <v>93</v>
      </c>
      <c r="C54" s="8"/>
      <c r="D54" s="8"/>
      <c r="E54" s="8"/>
      <c r="F54" s="8"/>
      <c r="G54" s="8"/>
      <c r="H54" s="9"/>
      <c r="I54" s="9"/>
      <c r="J54" s="9"/>
      <c r="K54" s="9"/>
      <c r="L54" s="9"/>
      <c r="M54" s="9"/>
      <c r="N54" s="51"/>
      <c r="O54" s="51"/>
      <c r="P54" s="9"/>
      <c r="Q54" s="9">
        <f>ROUND($Q$56+$Q$57,2)</f>
        <v>0</v>
      </c>
      <c r="R54" s="9">
        <f>ROUND($R$56+$R$57,2)</f>
        <v>0</v>
      </c>
      <c r="S54" s="9">
        <f>ROUND($S$56+$S$57,2)</f>
        <v>0</v>
      </c>
      <c r="T54" s="9"/>
      <c r="U54" s="51"/>
    </row>
    <row r="55" spans="1:21" s="10" customFormat="1" ht="21.95" customHeight="1" outlineLevel="5" x14ac:dyDescent="0.15">
      <c r="A55" s="11">
        <v>6</v>
      </c>
      <c r="B55" s="64" t="s">
        <v>94</v>
      </c>
      <c r="C55" s="12" t="s">
        <v>53</v>
      </c>
      <c r="D55" s="12"/>
      <c r="E55" s="12"/>
      <c r="F55" s="12"/>
      <c r="G55" s="12"/>
      <c r="H55" s="13">
        <v>139.46799999999999</v>
      </c>
      <c r="I55" s="13">
        <v>94.971999999999994</v>
      </c>
      <c r="J55" s="13">
        <v>160.88800000000001</v>
      </c>
      <c r="K55" s="13">
        <v>395.32799999999997</v>
      </c>
      <c r="L55" s="14"/>
      <c r="M55" s="14">
        <f>$M$56</f>
        <v>395.32799999999997</v>
      </c>
      <c r="N55" s="48"/>
      <c r="O55" s="48"/>
      <c r="P55" s="14">
        <f>ROUND($S$55/$M$55,2)</f>
        <v>0</v>
      </c>
      <c r="Q55" s="14">
        <f>ROUND($Q$56+$Q$57,2)</f>
        <v>0</v>
      </c>
      <c r="R55" s="14">
        <f>ROUND($R$56+$R$57,2)</f>
        <v>0</v>
      </c>
      <c r="S55" s="14">
        <f>ROUND($S$56+$S$57,2)</f>
        <v>0</v>
      </c>
      <c r="T55" s="15" t="s">
        <v>95</v>
      </c>
      <c r="U55" s="57"/>
    </row>
    <row r="56" spans="1:21" s="16" customFormat="1" ht="11.1" customHeight="1" outlineLevel="6" x14ac:dyDescent="0.2">
      <c r="A56" s="17"/>
      <c r="B56" s="65" t="s">
        <v>24</v>
      </c>
      <c r="C56" s="18" t="s">
        <v>53</v>
      </c>
      <c r="D56" s="18"/>
      <c r="E56" s="18"/>
      <c r="F56" s="18"/>
      <c r="G56" s="18"/>
      <c r="H56" s="19">
        <v>139.46799999999999</v>
      </c>
      <c r="I56" s="19">
        <v>94.971999999999994</v>
      </c>
      <c r="J56" s="19">
        <v>160.88800000000001</v>
      </c>
      <c r="K56" s="19">
        <f>$H$56+$I$56+$J$56</f>
        <v>395.32799999999997</v>
      </c>
      <c r="L56" s="19">
        <v>1</v>
      </c>
      <c r="M56" s="20">
        <f>ROUND($K$56*$L$56,3)</f>
        <v>395.32799999999997</v>
      </c>
      <c r="N56" s="49"/>
      <c r="O56" s="50"/>
      <c r="P56" s="46">
        <f>ROUND($O$56+$N$56,2)</f>
        <v>0</v>
      </c>
      <c r="Q56" s="20">
        <f>ROUND($K$56*$N$56,2)</f>
        <v>0</v>
      </c>
      <c r="R56" s="20">
        <f>ROUND($M$56*$O$56,2)</f>
        <v>0</v>
      </c>
      <c r="S56" s="20">
        <f>ROUND($R$56+$Q$56,2)</f>
        <v>0</v>
      </c>
      <c r="T56" s="20"/>
      <c r="U56" s="58"/>
    </row>
    <row r="57" spans="1:21" s="1" customFormat="1" ht="11.1" customHeight="1" outlineLevel="6" x14ac:dyDescent="0.2">
      <c r="A57" s="21"/>
      <c r="B57" s="66" t="s">
        <v>96</v>
      </c>
      <c r="C57" s="22" t="s">
        <v>53</v>
      </c>
      <c r="D57" s="22"/>
      <c r="E57" s="22" t="s">
        <v>179</v>
      </c>
      <c r="F57" s="22"/>
      <c r="G57" s="22"/>
      <c r="H57" s="23">
        <v>139.46799999999999</v>
      </c>
      <c r="I57" s="23">
        <v>94.971999999999994</v>
      </c>
      <c r="J57" s="23">
        <v>160.88800000000001</v>
      </c>
      <c r="K57" s="23">
        <f>$H$57+$I$57+$J$57</f>
        <v>395.32799999999997</v>
      </c>
      <c r="L57" s="27">
        <v>1.1000000000000001</v>
      </c>
      <c r="M57" s="24">
        <f>ROUND($K$57*$L$57,3)</f>
        <v>434.86099999999999</v>
      </c>
      <c r="N57" s="53"/>
      <c r="O57" s="53"/>
      <c r="P57" s="24">
        <f>ROUND($O$57+$N$57,2)</f>
        <v>0</v>
      </c>
      <c r="Q57" s="24">
        <f>ROUND($K$57*$N$57,2)</f>
        <v>0</v>
      </c>
      <c r="R57" s="24">
        <f>ROUND($M$57*$O$57,2)</f>
        <v>0</v>
      </c>
      <c r="S57" s="24">
        <f>ROUND($R$57+$Q$57,2)</f>
        <v>0</v>
      </c>
      <c r="T57" s="26"/>
      <c r="U57" s="59"/>
    </row>
    <row r="58" spans="1:21" s="1" customFormat="1" ht="12" customHeight="1" outlineLevel="4" x14ac:dyDescent="0.2">
      <c r="A58" s="7"/>
      <c r="B58" s="63" t="s">
        <v>97</v>
      </c>
      <c r="C58" s="8"/>
      <c r="D58" s="8"/>
      <c r="E58" s="8"/>
      <c r="F58" s="8"/>
      <c r="G58" s="8"/>
      <c r="H58" s="9"/>
      <c r="I58" s="9"/>
      <c r="J58" s="9"/>
      <c r="K58" s="9"/>
      <c r="L58" s="9"/>
      <c r="M58" s="9"/>
      <c r="N58" s="51"/>
      <c r="O58" s="51"/>
      <c r="P58" s="9"/>
      <c r="Q58" s="9">
        <f>ROUND($Q$60,2)</f>
        <v>0</v>
      </c>
      <c r="R58" s="9">
        <f>ROUND($R$60,2)</f>
        <v>0</v>
      </c>
      <c r="S58" s="9">
        <f>ROUND($S$60,2)</f>
        <v>0</v>
      </c>
      <c r="T58" s="9"/>
      <c r="U58" s="51"/>
    </row>
    <row r="59" spans="1:21" s="10" customFormat="1" ht="21.95" customHeight="1" outlineLevel="5" x14ac:dyDescent="0.15">
      <c r="A59" s="11">
        <v>7</v>
      </c>
      <c r="B59" s="64" t="s">
        <v>98</v>
      </c>
      <c r="C59" s="12" t="s">
        <v>73</v>
      </c>
      <c r="D59" s="12"/>
      <c r="E59" s="12"/>
      <c r="F59" s="12"/>
      <c r="G59" s="12"/>
      <c r="H59" s="13">
        <v>101</v>
      </c>
      <c r="I59" s="13">
        <v>75</v>
      </c>
      <c r="J59" s="13">
        <v>123</v>
      </c>
      <c r="K59" s="13">
        <v>299</v>
      </c>
      <c r="L59" s="14"/>
      <c r="M59" s="14">
        <f>$M$60</f>
        <v>299</v>
      </c>
      <c r="N59" s="48"/>
      <c r="O59" s="48"/>
      <c r="P59" s="14">
        <f>ROUND($S$59/$M$59,2)</f>
        <v>0</v>
      </c>
      <c r="Q59" s="14">
        <f>ROUND($Q$60,2)</f>
        <v>0</v>
      </c>
      <c r="R59" s="14">
        <f>ROUND($R$60,2)</f>
        <v>0</v>
      </c>
      <c r="S59" s="14">
        <f>ROUND($S$60,2)</f>
        <v>0</v>
      </c>
      <c r="T59" s="15"/>
      <c r="U59" s="57"/>
    </row>
    <row r="60" spans="1:21" s="16" customFormat="1" ht="11.1" customHeight="1" outlineLevel="6" x14ac:dyDescent="0.2">
      <c r="A60" s="17"/>
      <c r="B60" s="65" t="s">
        <v>24</v>
      </c>
      <c r="C60" s="18" t="s">
        <v>73</v>
      </c>
      <c r="D60" s="18"/>
      <c r="E60" s="18"/>
      <c r="F60" s="18"/>
      <c r="G60" s="18"/>
      <c r="H60" s="19">
        <v>101</v>
      </c>
      <c r="I60" s="19">
        <v>75</v>
      </c>
      <c r="J60" s="19">
        <v>123</v>
      </c>
      <c r="K60" s="19">
        <f>$H$60+$I$60+$J$60</f>
        <v>299</v>
      </c>
      <c r="L60" s="19">
        <v>1</v>
      </c>
      <c r="M60" s="20">
        <f>ROUND($K$60*$L$60,3)</f>
        <v>299</v>
      </c>
      <c r="N60" s="49"/>
      <c r="O60" s="50"/>
      <c r="P60" s="46">
        <f>ROUND($O$60+$N$60,2)</f>
        <v>0</v>
      </c>
      <c r="Q60" s="20">
        <f>ROUND($K$60*$N$60,2)</f>
        <v>0</v>
      </c>
      <c r="R60" s="20">
        <f>ROUND($M$60*$O$60,2)</f>
        <v>0</v>
      </c>
      <c r="S60" s="20">
        <f>ROUND($R$60+$Q$60,2)</f>
        <v>0</v>
      </c>
      <c r="T60" s="20"/>
      <c r="U60" s="58"/>
    </row>
    <row r="61" spans="1:21" s="1" customFormat="1" ht="12" customHeight="1" outlineLevel="4" x14ac:dyDescent="0.2">
      <c r="A61" s="7"/>
      <c r="B61" s="63" t="s">
        <v>99</v>
      </c>
      <c r="C61" s="8"/>
      <c r="D61" s="8"/>
      <c r="E61" s="8"/>
      <c r="F61" s="8"/>
      <c r="G61" s="8"/>
      <c r="H61" s="9"/>
      <c r="I61" s="9"/>
      <c r="J61" s="9"/>
      <c r="K61" s="9"/>
      <c r="L61" s="9"/>
      <c r="M61" s="9"/>
      <c r="N61" s="51"/>
      <c r="O61" s="51"/>
      <c r="P61" s="9"/>
      <c r="Q61" s="9">
        <f>ROUND($Q$63+$Q$64+$Q$65,2)</f>
        <v>0</v>
      </c>
      <c r="R61" s="9">
        <f>ROUND($R$63+$R$64+$R$65,2)</f>
        <v>0</v>
      </c>
      <c r="S61" s="9">
        <f>ROUND($S$63+$S$64+$S$65,2)</f>
        <v>0</v>
      </c>
      <c r="T61" s="9"/>
      <c r="U61" s="51"/>
    </row>
    <row r="62" spans="1:21" s="10" customFormat="1" ht="51.95" customHeight="1" outlineLevel="5" x14ac:dyDescent="0.15">
      <c r="A62" s="11">
        <v>8</v>
      </c>
      <c r="B62" s="64" t="s">
        <v>100</v>
      </c>
      <c r="C62" s="12" t="s">
        <v>53</v>
      </c>
      <c r="D62" s="12"/>
      <c r="E62" s="12"/>
      <c r="F62" s="12"/>
      <c r="G62" s="12"/>
      <c r="H62" s="13">
        <v>8.9179999999999993</v>
      </c>
      <c r="I62" s="13">
        <v>6.5650000000000004</v>
      </c>
      <c r="J62" s="13">
        <v>11.26</v>
      </c>
      <c r="K62" s="13">
        <v>26.742999999999999</v>
      </c>
      <c r="L62" s="14"/>
      <c r="M62" s="14">
        <f>$M$63</f>
        <v>26.742999999999999</v>
      </c>
      <c r="N62" s="48"/>
      <c r="O62" s="48"/>
      <c r="P62" s="14">
        <f>ROUND($S$62/$M$62,2)</f>
        <v>0</v>
      </c>
      <c r="Q62" s="14">
        <f>ROUND($Q$63+$Q$64+$Q$65,2)</f>
        <v>0</v>
      </c>
      <c r="R62" s="14">
        <f>ROUND($R$63+$R$64+$R$65,2)</f>
        <v>0</v>
      </c>
      <c r="S62" s="14">
        <f>ROUND($S$63+$S$64+$S$65,2)</f>
        <v>0</v>
      </c>
      <c r="T62" s="15" t="s">
        <v>58</v>
      </c>
      <c r="U62" s="57"/>
    </row>
    <row r="63" spans="1:21" s="16" customFormat="1" ht="11.1" customHeight="1" outlineLevel="6" x14ac:dyDescent="0.2">
      <c r="A63" s="17"/>
      <c r="B63" s="65" t="s">
        <v>24</v>
      </c>
      <c r="C63" s="18" t="s">
        <v>53</v>
      </c>
      <c r="D63" s="18"/>
      <c r="E63" s="18"/>
      <c r="F63" s="18"/>
      <c r="G63" s="18"/>
      <c r="H63" s="19">
        <v>8.9179999999999993</v>
      </c>
      <c r="I63" s="19">
        <v>6.5650000000000004</v>
      </c>
      <c r="J63" s="19">
        <v>11.26</v>
      </c>
      <c r="K63" s="19">
        <f>$H$63+$I$63+$J$63</f>
        <v>26.743000000000002</v>
      </c>
      <c r="L63" s="19">
        <v>1</v>
      </c>
      <c r="M63" s="20">
        <f>ROUND($K$63*$L$63,3)</f>
        <v>26.742999999999999</v>
      </c>
      <c r="N63" s="52"/>
      <c r="O63" s="50"/>
      <c r="P63" s="47">
        <f>ROUND($O$63+$N$63,2)</f>
        <v>0</v>
      </c>
      <c r="Q63" s="20">
        <f>ROUND($K$63*$N$63,2)</f>
        <v>0</v>
      </c>
      <c r="R63" s="20">
        <f>ROUND($M$63*$O$63,2)</f>
        <v>0</v>
      </c>
      <c r="S63" s="20">
        <f>ROUND($R$63+$Q$63,2)</f>
        <v>0</v>
      </c>
      <c r="T63" s="20"/>
      <c r="U63" s="58"/>
    </row>
    <row r="64" spans="1:21" s="1" customFormat="1" ht="21.95" customHeight="1" outlineLevel="6" x14ac:dyDescent="0.2">
      <c r="A64" s="21"/>
      <c r="B64" s="66" t="s">
        <v>101</v>
      </c>
      <c r="C64" s="22" t="s">
        <v>73</v>
      </c>
      <c r="D64" s="22"/>
      <c r="E64" s="22" t="s">
        <v>179</v>
      </c>
      <c r="F64" s="22"/>
      <c r="G64" s="22"/>
      <c r="H64" s="29">
        <v>3549</v>
      </c>
      <c r="I64" s="29">
        <v>2612</v>
      </c>
      <c r="J64" s="29">
        <v>4481</v>
      </c>
      <c r="K64" s="29">
        <f>$H$64+$I$64+$J$64</f>
        <v>10642</v>
      </c>
      <c r="L64" s="28">
        <v>1</v>
      </c>
      <c r="M64" s="24">
        <f>ROUND($K$64*$L$64,3)</f>
        <v>10642</v>
      </c>
      <c r="N64" s="53"/>
      <c r="O64" s="53"/>
      <c r="P64" s="24">
        <f>ROUND($O$64+$N$64,2)</f>
        <v>0</v>
      </c>
      <c r="Q64" s="24">
        <f>ROUND($K$64*$N$64,2)</f>
        <v>0</v>
      </c>
      <c r="R64" s="24">
        <f>ROUND($M$64*$O$64,2)</f>
        <v>0</v>
      </c>
      <c r="S64" s="24">
        <f>ROUND($R$64+$Q$64,2)</f>
        <v>0</v>
      </c>
      <c r="T64" s="26"/>
      <c r="U64" s="59"/>
    </row>
    <row r="65" spans="1:21" s="1" customFormat="1" ht="11.1" customHeight="1" outlineLevel="6" x14ac:dyDescent="0.2">
      <c r="A65" s="21"/>
      <c r="B65" s="66" t="s">
        <v>86</v>
      </c>
      <c r="C65" s="22" t="s">
        <v>53</v>
      </c>
      <c r="D65" s="22"/>
      <c r="E65" s="22" t="s">
        <v>179</v>
      </c>
      <c r="F65" s="22"/>
      <c r="G65" s="22"/>
      <c r="H65" s="23">
        <v>2.23</v>
      </c>
      <c r="I65" s="23">
        <v>1.641</v>
      </c>
      <c r="J65" s="23">
        <v>2.8149999999999999</v>
      </c>
      <c r="K65" s="23">
        <f>$H$65+$I$65+$J$65</f>
        <v>6.6859999999999999</v>
      </c>
      <c r="L65" s="25">
        <v>1.02</v>
      </c>
      <c r="M65" s="24">
        <f>ROUND($K$65*$L$65,3)</f>
        <v>6.82</v>
      </c>
      <c r="N65" s="53"/>
      <c r="O65" s="53"/>
      <c r="P65" s="24">
        <f>ROUND($O$65+$N$65,2)</f>
        <v>0</v>
      </c>
      <c r="Q65" s="24">
        <f>ROUND($K$65*$N$65,2)</f>
        <v>0</v>
      </c>
      <c r="R65" s="24">
        <f>ROUND($M$65*$O$65,2)</f>
        <v>0</v>
      </c>
      <c r="S65" s="24">
        <f>ROUND($R$65+$Q$65,2)</f>
        <v>0</v>
      </c>
      <c r="T65" s="26"/>
      <c r="U65" s="59"/>
    </row>
    <row r="66" spans="1:21" s="1" customFormat="1" ht="12" customHeight="1" outlineLevel="4" x14ac:dyDescent="0.2">
      <c r="A66" s="7"/>
      <c r="B66" s="63" t="s">
        <v>102</v>
      </c>
      <c r="C66" s="8"/>
      <c r="D66" s="8"/>
      <c r="E66" s="8"/>
      <c r="F66" s="8"/>
      <c r="G66" s="8"/>
      <c r="H66" s="9"/>
      <c r="I66" s="9"/>
      <c r="J66" s="9"/>
      <c r="K66" s="9"/>
      <c r="L66" s="9"/>
      <c r="M66" s="9"/>
      <c r="N66" s="51"/>
      <c r="O66" s="51"/>
      <c r="P66" s="9"/>
      <c r="Q66" s="9">
        <f>ROUND($Q$68+$Q$69+$Q$71+$Q$72+$Q$74+$Q$75+$Q$76+$Q$77,2)</f>
        <v>0</v>
      </c>
      <c r="R66" s="9">
        <f>ROUND($R$68+$R$69+$R$71+$R$72+$R$74+$R$75+$R$76+$R$77,2)</f>
        <v>0</v>
      </c>
      <c r="S66" s="9">
        <f>ROUND($S$68+$S$69+$S$71+$S$72+$S$74+$S$75+$S$76+$S$77,2)</f>
        <v>0</v>
      </c>
      <c r="T66" s="9"/>
      <c r="U66" s="51"/>
    </row>
    <row r="67" spans="1:21" s="10" customFormat="1" ht="11.1" customHeight="1" outlineLevel="5" x14ac:dyDescent="0.15">
      <c r="A67" s="11">
        <v>9</v>
      </c>
      <c r="B67" s="64" t="s">
        <v>103</v>
      </c>
      <c r="C67" s="12" t="s">
        <v>53</v>
      </c>
      <c r="D67" s="12"/>
      <c r="E67" s="12"/>
      <c r="F67" s="12"/>
      <c r="G67" s="12"/>
      <c r="H67" s="13">
        <v>14.279</v>
      </c>
      <c r="I67" s="13">
        <v>10.307</v>
      </c>
      <c r="J67" s="13">
        <v>17.61</v>
      </c>
      <c r="K67" s="13">
        <v>42.195999999999998</v>
      </c>
      <c r="L67" s="14"/>
      <c r="M67" s="14">
        <f>$M$68</f>
        <v>42.195999999999998</v>
      </c>
      <c r="N67" s="48"/>
      <c r="O67" s="48"/>
      <c r="P67" s="14">
        <f>ROUND($S$67/$M$67,2)</f>
        <v>0</v>
      </c>
      <c r="Q67" s="14">
        <f>ROUND($Q$68+$Q$69,2)</f>
        <v>0</v>
      </c>
      <c r="R67" s="14">
        <f>ROUND($R$68+$R$69,2)</f>
        <v>0</v>
      </c>
      <c r="S67" s="14">
        <f>ROUND($S$68+$S$69,2)</f>
        <v>0</v>
      </c>
      <c r="T67" s="15"/>
      <c r="U67" s="57"/>
    </row>
    <row r="68" spans="1:21" s="16" customFormat="1" ht="11.1" customHeight="1" outlineLevel="6" x14ac:dyDescent="0.2">
      <c r="A68" s="17"/>
      <c r="B68" s="65" t="s">
        <v>24</v>
      </c>
      <c r="C68" s="18" t="s">
        <v>53</v>
      </c>
      <c r="D68" s="18"/>
      <c r="E68" s="18"/>
      <c r="F68" s="18"/>
      <c r="G68" s="18"/>
      <c r="H68" s="19">
        <v>14.279</v>
      </c>
      <c r="I68" s="19">
        <v>10.307</v>
      </c>
      <c r="J68" s="19">
        <v>17.61</v>
      </c>
      <c r="K68" s="19">
        <f>$H$68+$I$68+$J$68</f>
        <v>42.195999999999998</v>
      </c>
      <c r="L68" s="19">
        <v>1</v>
      </c>
      <c r="M68" s="20">
        <f>ROUND($K$68*$L$68,3)</f>
        <v>42.195999999999998</v>
      </c>
      <c r="N68" s="49"/>
      <c r="O68" s="50"/>
      <c r="P68" s="46">
        <f>ROUND($O$68+$N$68,2)</f>
        <v>0</v>
      </c>
      <c r="Q68" s="20">
        <f>ROUND($K$68*$N$68,2)</f>
        <v>0</v>
      </c>
      <c r="R68" s="20">
        <f>ROUND($M$68*$O$68,2)</f>
        <v>0</v>
      </c>
      <c r="S68" s="20">
        <f>ROUND($R$68+$Q$68,2)</f>
        <v>0</v>
      </c>
      <c r="T68" s="20"/>
      <c r="U68" s="58"/>
    </row>
    <row r="69" spans="1:21" s="1" customFormat="1" ht="11.1" customHeight="1" outlineLevel="6" x14ac:dyDescent="0.2">
      <c r="A69" s="21"/>
      <c r="B69" s="66" t="s">
        <v>104</v>
      </c>
      <c r="C69" s="22" t="s">
        <v>53</v>
      </c>
      <c r="D69" s="22"/>
      <c r="E69" s="22" t="s">
        <v>179</v>
      </c>
      <c r="F69" s="22"/>
      <c r="G69" s="22"/>
      <c r="H69" s="23">
        <v>14.279</v>
      </c>
      <c r="I69" s="23">
        <v>10.307</v>
      </c>
      <c r="J69" s="23">
        <v>17.61</v>
      </c>
      <c r="K69" s="23">
        <f>$H$69+$I$69+$J$69</f>
        <v>42.195999999999998</v>
      </c>
      <c r="L69" s="27">
        <v>1.1000000000000001</v>
      </c>
      <c r="M69" s="24">
        <f>ROUND($K$69*$L$69,3)</f>
        <v>46.415999999999997</v>
      </c>
      <c r="N69" s="53"/>
      <c r="O69" s="53"/>
      <c r="P69" s="24">
        <f>ROUND($O$69+$N$69,2)</f>
        <v>0</v>
      </c>
      <c r="Q69" s="24">
        <f>ROUND($K$69*$N$69,2)</f>
        <v>0</v>
      </c>
      <c r="R69" s="24">
        <f>ROUND($M$69*$O$69,2)</f>
        <v>0</v>
      </c>
      <c r="S69" s="24">
        <f>ROUND($R$69+$Q$69,2)</f>
        <v>0</v>
      </c>
      <c r="T69" s="26" t="s">
        <v>105</v>
      </c>
      <c r="U69" s="59"/>
    </row>
    <row r="70" spans="1:21" s="10" customFormat="1" ht="11.1" customHeight="1" outlineLevel="5" x14ac:dyDescent="0.15">
      <c r="A70" s="11">
        <v>10</v>
      </c>
      <c r="B70" s="64" t="s">
        <v>106</v>
      </c>
      <c r="C70" s="12" t="s">
        <v>53</v>
      </c>
      <c r="D70" s="12"/>
      <c r="E70" s="12"/>
      <c r="F70" s="12"/>
      <c r="G70" s="12"/>
      <c r="H70" s="13">
        <v>4.76</v>
      </c>
      <c r="I70" s="13">
        <v>3.4359999999999999</v>
      </c>
      <c r="J70" s="13">
        <v>5.72</v>
      </c>
      <c r="K70" s="13">
        <v>13.916</v>
      </c>
      <c r="L70" s="14"/>
      <c r="M70" s="14">
        <f>$M$71</f>
        <v>13.916</v>
      </c>
      <c r="N70" s="48"/>
      <c r="O70" s="48"/>
      <c r="P70" s="14">
        <f>ROUND($S$70/$M$70,2)</f>
        <v>0</v>
      </c>
      <c r="Q70" s="14">
        <f>ROUND($Q$71+$Q$72,2)</f>
        <v>0</v>
      </c>
      <c r="R70" s="14">
        <f>ROUND($R$71+$R$72,2)</f>
        <v>0</v>
      </c>
      <c r="S70" s="14">
        <f>ROUND($S$71+$S$72,2)</f>
        <v>0</v>
      </c>
      <c r="T70" s="15"/>
      <c r="U70" s="57"/>
    </row>
    <row r="71" spans="1:21" s="16" customFormat="1" ht="11.1" customHeight="1" outlineLevel="6" x14ac:dyDescent="0.2">
      <c r="A71" s="17"/>
      <c r="B71" s="65" t="s">
        <v>24</v>
      </c>
      <c r="C71" s="18" t="s">
        <v>53</v>
      </c>
      <c r="D71" s="18"/>
      <c r="E71" s="18"/>
      <c r="F71" s="18"/>
      <c r="G71" s="18"/>
      <c r="H71" s="19">
        <v>4.76</v>
      </c>
      <c r="I71" s="19">
        <v>3.4359999999999999</v>
      </c>
      <c r="J71" s="19">
        <v>5.72</v>
      </c>
      <c r="K71" s="19">
        <f>$H$71+$I$71+$J$71</f>
        <v>13.916</v>
      </c>
      <c r="L71" s="19">
        <v>1</v>
      </c>
      <c r="M71" s="20">
        <f>ROUND($K$71*$L$71,3)</f>
        <v>13.916</v>
      </c>
      <c r="N71" s="52"/>
      <c r="O71" s="50"/>
      <c r="P71" s="47">
        <f>ROUND($O$71+$N$71,2)</f>
        <v>0</v>
      </c>
      <c r="Q71" s="20">
        <f>ROUND($K$71*$N$71,2)</f>
        <v>0</v>
      </c>
      <c r="R71" s="20">
        <f>ROUND($M$71*$O$71,2)</f>
        <v>0</v>
      </c>
      <c r="S71" s="20">
        <f>ROUND($R$71+$Q$71,2)</f>
        <v>0</v>
      </c>
      <c r="T71" s="20"/>
      <c r="U71" s="58"/>
    </row>
    <row r="72" spans="1:21" s="1" customFormat="1" ht="21.95" customHeight="1" outlineLevel="6" x14ac:dyDescent="0.2">
      <c r="A72" s="21"/>
      <c r="B72" s="66" t="s">
        <v>107</v>
      </c>
      <c r="C72" s="22" t="s">
        <v>53</v>
      </c>
      <c r="D72" s="22"/>
      <c r="E72" s="22" t="s">
        <v>179</v>
      </c>
      <c r="F72" s="22"/>
      <c r="G72" s="22"/>
      <c r="H72" s="23">
        <v>4.76</v>
      </c>
      <c r="I72" s="23">
        <v>3.4359999999999999</v>
      </c>
      <c r="J72" s="23">
        <v>5.72</v>
      </c>
      <c r="K72" s="23">
        <f>$H$72+$I$72+$J$72</f>
        <v>13.916</v>
      </c>
      <c r="L72" s="25">
        <v>1.05</v>
      </c>
      <c r="M72" s="24">
        <f>ROUND($K$72*$L$72,3)</f>
        <v>14.612</v>
      </c>
      <c r="N72" s="53"/>
      <c r="O72" s="53"/>
      <c r="P72" s="24">
        <f>ROUND($O$72+$N$72,2)</f>
        <v>0</v>
      </c>
      <c r="Q72" s="24">
        <f>ROUND($K$72*$N$72,2)</f>
        <v>0</v>
      </c>
      <c r="R72" s="24">
        <f>ROUND($M$72*$O$72,2)</f>
        <v>0</v>
      </c>
      <c r="S72" s="24">
        <f>ROUND($R$72+$Q$72,2)</f>
        <v>0</v>
      </c>
      <c r="T72" s="26" t="s">
        <v>108</v>
      </c>
      <c r="U72" s="59"/>
    </row>
    <row r="73" spans="1:21" s="10" customFormat="1" ht="51.95" customHeight="1" outlineLevel="5" x14ac:dyDescent="0.15">
      <c r="A73" s="11">
        <v>11</v>
      </c>
      <c r="B73" s="64" t="s">
        <v>109</v>
      </c>
      <c r="C73" s="12" t="s">
        <v>53</v>
      </c>
      <c r="D73" s="12"/>
      <c r="E73" s="12"/>
      <c r="F73" s="12"/>
      <c r="G73" s="12"/>
      <c r="H73" s="13">
        <v>26.224</v>
      </c>
      <c r="I73" s="13">
        <v>18.687000000000001</v>
      </c>
      <c r="J73" s="13">
        <v>30.972000000000001</v>
      </c>
      <c r="K73" s="13">
        <v>75.882999999999996</v>
      </c>
      <c r="L73" s="14"/>
      <c r="M73" s="14">
        <f>$M$74</f>
        <v>75.882999999999996</v>
      </c>
      <c r="N73" s="48"/>
      <c r="O73" s="48"/>
      <c r="P73" s="14">
        <f>ROUND($S$73/$M$73,2)</f>
        <v>0</v>
      </c>
      <c r="Q73" s="14">
        <f>ROUND($Q$74+$Q$75+$Q$76+$Q$77,2)</f>
        <v>0</v>
      </c>
      <c r="R73" s="14">
        <f>ROUND($R$74+$R$75+$R$76+$R$77,2)</f>
        <v>0</v>
      </c>
      <c r="S73" s="14">
        <f>ROUND($S$74+$S$75+$S$76+$S$77,2)</f>
        <v>0</v>
      </c>
      <c r="T73" s="15" t="s">
        <v>58</v>
      </c>
      <c r="U73" s="57"/>
    </row>
    <row r="74" spans="1:21" s="16" customFormat="1" ht="11.1" customHeight="1" outlineLevel="6" x14ac:dyDescent="0.2">
      <c r="A74" s="17"/>
      <c r="B74" s="65" t="s">
        <v>24</v>
      </c>
      <c r="C74" s="18" t="s">
        <v>53</v>
      </c>
      <c r="D74" s="18"/>
      <c r="E74" s="18"/>
      <c r="F74" s="18"/>
      <c r="G74" s="18"/>
      <c r="H74" s="19">
        <v>26.224</v>
      </c>
      <c r="I74" s="19">
        <v>18.687000000000001</v>
      </c>
      <c r="J74" s="19">
        <v>30.972000000000001</v>
      </c>
      <c r="K74" s="19">
        <f>$H$74+$I$74+$J$74</f>
        <v>75.88300000000001</v>
      </c>
      <c r="L74" s="19">
        <v>1</v>
      </c>
      <c r="M74" s="20">
        <f>ROUND($K$74*$L$74,3)</f>
        <v>75.882999999999996</v>
      </c>
      <c r="N74" s="52"/>
      <c r="O74" s="50"/>
      <c r="P74" s="47">
        <f>ROUND($O$74+$N$74,2)</f>
        <v>0</v>
      </c>
      <c r="Q74" s="20">
        <f>ROUND($K$74*$N$74,2)</f>
        <v>0</v>
      </c>
      <c r="R74" s="20">
        <f>ROUND($M$74*$O$74,2)</f>
        <v>0</v>
      </c>
      <c r="S74" s="20">
        <f>ROUND($R$74+$Q$74,2)</f>
        <v>0</v>
      </c>
      <c r="T74" s="20"/>
      <c r="U74" s="58"/>
    </row>
    <row r="75" spans="1:21" s="1" customFormat="1" ht="11.1" customHeight="1" outlineLevel="6" x14ac:dyDescent="0.2">
      <c r="A75" s="21"/>
      <c r="B75" s="66" t="s">
        <v>68</v>
      </c>
      <c r="C75" s="22" t="s">
        <v>69</v>
      </c>
      <c r="D75" s="22"/>
      <c r="E75" s="22" t="s">
        <v>179</v>
      </c>
      <c r="F75" s="22"/>
      <c r="G75" s="22"/>
      <c r="H75" s="23">
        <v>1.0900000000000001</v>
      </c>
      <c r="I75" s="23">
        <v>0.78</v>
      </c>
      <c r="J75" s="23">
        <v>1.198</v>
      </c>
      <c r="K75" s="23">
        <f>$H$75+$I$75+$J$75</f>
        <v>3.0680000000000001</v>
      </c>
      <c r="L75" s="28">
        <v>1</v>
      </c>
      <c r="M75" s="24">
        <f>ROUND($K$75*$L$75,3)</f>
        <v>3.0680000000000001</v>
      </c>
      <c r="N75" s="53"/>
      <c r="O75" s="53"/>
      <c r="P75" s="24">
        <f>ROUND($O$75+$N$75,2)</f>
        <v>0</v>
      </c>
      <c r="Q75" s="24">
        <f>ROUND($K$75*$N$75,2)</f>
        <v>0</v>
      </c>
      <c r="R75" s="24">
        <f>ROUND($M$75*$O$75,2)</f>
        <v>0</v>
      </c>
      <c r="S75" s="24">
        <f>ROUND($R$75+$Q$75,2)</f>
        <v>0</v>
      </c>
      <c r="T75" s="26" t="s">
        <v>89</v>
      </c>
      <c r="U75" s="59"/>
    </row>
    <row r="76" spans="1:21" s="1" customFormat="1" ht="11.1" customHeight="1" outlineLevel="6" x14ac:dyDescent="0.2">
      <c r="A76" s="21"/>
      <c r="B76" s="66" t="s">
        <v>110</v>
      </c>
      <c r="C76" s="22" t="s">
        <v>69</v>
      </c>
      <c r="D76" s="22"/>
      <c r="E76" s="22" t="s">
        <v>179</v>
      </c>
      <c r="F76" s="22"/>
      <c r="G76" s="22"/>
      <c r="H76" s="23">
        <v>1.6140000000000001</v>
      </c>
      <c r="I76" s="23">
        <v>1.175</v>
      </c>
      <c r="J76" s="23">
        <v>1.925</v>
      </c>
      <c r="K76" s="23">
        <f>$H$76+$I$76+$J$76</f>
        <v>4.7140000000000004</v>
      </c>
      <c r="L76" s="28">
        <v>1</v>
      </c>
      <c r="M76" s="24">
        <f>ROUND($K$76*$L$76,3)</f>
        <v>4.7140000000000004</v>
      </c>
      <c r="N76" s="53"/>
      <c r="O76" s="53"/>
      <c r="P76" s="24">
        <f>ROUND($O$76+$N$76,2)</f>
        <v>0</v>
      </c>
      <c r="Q76" s="24">
        <f>ROUND($K$76*$N$76,2)</f>
        <v>0</v>
      </c>
      <c r="R76" s="24">
        <f>ROUND($M$76*$O$76,2)</f>
        <v>0</v>
      </c>
      <c r="S76" s="24">
        <f>ROUND($R$76+$Q$76,2)</f>
        <v>0</v>
      </c>
      <c r="T76" s="26" t="s">
        <v>89</v>
      </c>
      <c r="U76" s="59"/>
    </row>
    <row r="77" spans="1:21" s="1" customFormat="1" ht="11.1" customHeight="1" outlineLevel="6" x14ac:dyDescent="0.2">
      <c r="A77" s="21"/>
      <c r="B77" s="66" t="s">
        <v>111</v>
      </c>
      <c r="C77" s="22" t="s">
        <v>53</v>
      </c>
      <c r="D77" s="22"/>
      <c r="E77" s="22" t="s">
        <v>179</v>
      </c>
      <c r="F77" s="22"/>
      <c r="G77" s="22"/>
      <c r="H77" s="23">
        <v>26.224</v>
      </c>
      <c r="I77" s="23">
        <v>18.687000000000001</v>
      </c>
      <c r="J77" s="23">
        <v>30.972000000000001</v>
      </c>
      <c r="K77" s="23">
        <f>$H$77+$I$77+$J$77</f>
        <v>75.88300000000001</v>
      </c>
      <c r="L77" s="25">
        <v>1.02</v>
      </c>
      <c r="M77" s="24">
        <f>ROUND($K$77*$L$77,3)</f>
        <v>77.400999999999996</v>
      </c>
      <c r="N77" s="53"/>
      <c r="O77" s="53"/>
      <c r="P77" s="24">
        <f>ROUND($O$77+$N$77,2)</f>
        <v>0</v>
      </c>
      <c r="Q77" s="24">
        <f>ROUND($K$77*$N$77,2)</f>
        <v>0</v>
      </c>
      <c r="R77" s="24">
        <f>ROUND($M$77*$O$77,2)</f>
        <v>0</v>
      </c>
      <c r="S77" s="24">
        <f>ROUND($R$77+$Q$77,2)</f>
        <v>0</v>
      </c>
      <c r="T77" s="26"/>
      <c r="U77" s="59"/>
    </row>
    <row r="78" spans="1:21" s="1" customFormat="1" ht="12" customHeight="1" outlineLevel="4" x14ac:dyDescent="0.2">
      <c r="A78" s="7"/>
      <c r="B78" s="63" t="s">
        <v>112</v>
      </c>
      <c r="C78" s="8"/>
      <c r="D78" s="8"/>
      <c r="E78" s="8"/>
      <c r="F78" s="8"/>
      <c r="G78" s="8"/>
      <c r="H78" s="9"/>
      <c r="I78" s="9"/>
      <c r="J78" s="9"/>
      <c r="K78" s="9"/>
      <c r="L78" s="9"/>
      <c r="M78" s="9"/>
      <c r="N78" s="51"/>
      <c r="O78" s="51"/>
      <c r="P78" s="9"/>
      <c r="Q78" s="9">
        <f>ROUND($Q$80+$Q$81+$Q$83+$Q$84+$Q$85+$Q$87+$Q$88+$Q$89,2)</f>
        <v>0</v>
      </c>
      <c r="R78" s="9">
        <f>ROUND($R$80+$R$81+$R$83+$R$84+$R$85+$R$87+$R$88+$R$89,2)</f>
        <v>0</v>
      </c>
      <c r="S78" s="9">
        <f>ROUND($S$80+$S$81+$S$83+$S$84+$S$85+$S$87+$S$88+$S$89,2)</f>
        <v>0</v>
      </c>
      <c r="T78" s="9"/>
      <c r="U78" s="51"/>
    </row>
    <row r="79" spans="1:21" s="10" customFormat="1" ht="21.95" customHeight="1" outlineLevel="5" x14ac:dyDescent="0.15">
      <c r="A79" s="11">
        <v>12</v>
      </c>
      <c r="B79" s="64" t="s">
        <v>113</v>
      </c>
      <c r="C79" s="12" t="s">
        <v>67</v>
      </c>
      <c r="D79" s="12"/>
      <c r="E79" s="12"/>
      <c r="F79" s="12"/>
      <c r="G79" s="12"/>
      <c r="H79" s="13">
        <v>95.195999999999998</v>
      </c>
      <c r="I79" s="13">
        <v>68.712999999999994</v>
      </c>
      <c r="J79" s="13">
        <v>114.4</v>
      </c>
      <c r="K79" s="13">
        <v>278.30900000000003</v>
      </c>
      <c r="L79" s="14"/>
      <c r="M79" s="14">
        <f>$M$80</f>
        <v>278.30900000000003</v>
      </c>
      <c r="N79" s="48"/>
      <c r="O79" s="48"/>
      <c r="P79" s="14">
        <f>ROUND($S$79/$M$79,2)</f>
        <v>0</v>
      </c>
      <c r="Q79" s="14">
        <f>ROUND($Q$80+$Q$81,2)</f>
        <v>0</v>
      </c>
      <c r="R79" s="14">
        <f>ROUND($R$80+$R$81,2)</f>
        <v>0</v>
      </c>
      <c r="S79" s="14">
        <f>ROUND($S$80+$S$81,2)</f>
        <v>0</v>
      </c>
      <c r="T79" s="15" t="s">
        <v>114</v>
      </c>
      <c r="U79" s="57"/>
    </row>
    <row r="80" spans="1:21" s="16" customFormat="1" ht="11.1" customHeight="1" outlineLevel="6" x14ac:dyDescent="0.2">
      <c r="A80" s="17"/>
      <c r="B80" s="65" t="s">
        <v>24</v>
      </c>
      <c r="C80" s="18" t="s">
        <v>67</v>
      </c>
      <c r="D80" s="18"/>
      <c r="E80" s="18"/>
      <c r="F80" s="18"/>
      <c r="G80" s="18"/>
      <c r="H80" s="19">
        <v>95.195999999999998</v>
      </c>
      <c r="I80" s="19">
        <v>68.712999999999994</v>
      </c>
      <c r="J80" s="19">
        <v>114.4</v>
      </c>
      <c r="K80" s="19">
        <f>$H$80+$I$80+$J$80</f>
        <v>278.30899999999997</v>
      </c>
      <c r="L80" s="19">
        <v>1</v>
      </c>
      <c r="M80" s="20">
        <f>ROUND($K$80*$L$80,3)</f>
        <v>278.30900000000003</v>
      </c>
      <c r="N80" s="49"/>
      <c r="O80" s="50"/>
      <c r="P80" s="46">
        <f>ROUND($O$80+$N$80,2)</f>
        <v>0</v>
      </c>
      <c r="Q80" s="20">
        <f>ROUND($K$80*$N$80,2)</f>
        <v>0</v>
      </c>
      <c r="R80" s="20">
        <f>ROUND($M$80*$O$80,2)</f>
        <v>0</v>
      </c>
      <c r="S80" s="20">
        <f>ROUND($R$80+$Q$80,2)</f>
        <v>0</v>
      </c>
      <c r="T80" s="20"/>
      <c r="U80" s="58"/>
    </row>
    <row r="81" spans="1:21" s="1" customFormat="1" ht="11.1" customHeight="1" outlineLevel="6" x14ac:dyDescent="0.2">
      <c r="A81" s="21"/>
      <c r="B81" s="66" t="s">
        <v>115</v>
      </c>
      <c r="C81" s="22" t="s">
        <v>67</v>
      </c>
      <c r="D81" s="22"/>
      <c r="E81" s="22" t="s">
        <v>179</v>
      </c>
      <c r="F81" s="22"/>
      <c r="G81" s="22"/>
      <c r="H81" s="23">
        <v>95.195999999999998</v>
      </c>
      <c r="I81" s="23">
        <v>68.712999999999994</v>
      </c>
      <c r="J81" s="23">
        <v>114.4</v>
      </c>
      <c r="K81" s="23">
        <f>$H$81+$I$81+$J$81</f>
        <v>278.30899999999997</v>
      </c>
      <c r="L81" s="27">
        <v>1.1000000000000001</v>
      </c>
      <c r="M81" s="24">
        <f>ROUND($K$81*$L$81,3)</f>
        <v>306.14</v>
      </c>
      <c r="N81" s="53"/>
      <c r="O81" s="53"/>
      <c r="P81" s="24">
        <f>ROUND($O$81+$N$81,2)</f>
        <v>0</v>
      </c>
      <c r="Q81" s="24">
        <f>ROUND($K$81*$N$81,2)</f>
        <v>0</v>
      </c>
      <c r="R81" s="24">
        <f>ROUND($M$81*$O$81,2)</f>
        <v>0</v>
      </c>
      <c r="S81" s="24">
        <f>ROUND($R$81+$Q$81,2)</f>
        <v>0</v>
      </c>
      <c r="T81" s="26"/>
      <c r="U81" s="59"/>
    </row>
    <row r="82" spans="1:21" s="10" customFormat="1" ht="32.1" customHeight="1" outlineLevel="5" x14ac:dyDescent="0.15">
      <c r="A82" s="11">
        <v>13</v>
      </c>
      <c r="B82" s="64" t="s">
        <v>116</v>
      </c>
      <c r="C82" s="12" t="s">
        <v>67</v>
      </c>
      <c r="D82" s="12"/>
      <c r="E82" s="12"/>
      <c r="F82" s="12"/>
      <c r="G82" s="12"/>
      <c r="H82" s="13">
        <v>156.94800000000001</v>
      </c>
      <c r="I82" s="13">
        <v>114.51</v>
      </c>
      <c r="J82" s="13">
        <v>187.53700000000001</v>
      </c>
      <c r="K82" s="13">
        <v>458.995</v>
      </c>
      <c r="L82" s="14"/>
      <c r="M82" s="14">
        <f>$M$83</f>
        <v>458.995</v>
      </c>
      <c r="N82" s="48"/>
      <c r="O82" s="48"/>
      <c r="P82" s="14">
        <f>ROUND($S$82/$M$82,2)</f>
        <v>0</v>
      </c>
      <c r="Q82" s="14">
        <f>ROUND($Q$83+$Q$84+$Q$85,2)</f>
        <v>0</v>
      </c>
      <c r="R82" s="14">
        <f>ROUND($R$83+$R$84+$R$85,2)</f>
        <v>0</v>
      </c>
      <c r="S82" s="14">
        <f>ROUND($S$83+$S$84+$S$85,2)</f>
        <v>0</v>
      </c>
      <c r="T82" s="15" t="s">
        <v>117</v>
      </c>
      <c r="U82" s="57"/>
    </row>
    <row r="83" spans="1:21" s="16" customFormat="1" ht="11.1" customHeight="1" outlineLevel="6" x14ac:dyDescent="0.2">
      <c r="A83" s="17"/>
      <c r="B83" s="65" t="s">
        <v>24</v>
      </c>
      <c r="C83" s="18" t="s">
        <v>67</v>
      </c>
      <c r="D83" s="18"/>
      <c r="E83" s="18"/>
      <c r="F83" s="18"/>
      <c r="G83" s="18"/>
      <c r="H83" s="19">
        <v>156.94800000000001</v>
      </c>
      <c r="I83" s="19">
        <v>114.51</v>
      </c>
      <c r="J83" s="19">
        <v>187.53700000000001</v>
      </c>
      <c r="K83" s="19">
        <f>$H$83+$I$83+$J$83</f>
        <v>458.995</v>
      </c>
      <c r="L83" s="19">
        <v>1</v>
      </c>
      <c r="M83" s="20">
        <f>ROUND($K$83*$L$83,3)</f>
        <v>458.995</v>
      </c>
      <c r="N83" s="49"/>
      <c r="O83" s="50"/>
      <c r="P83" s="46">
        <f>ROUND($O$83+$N$83,2)</f>
        <v>0</v>
      </c>
      <c r="Q83" s="20">
        <f>ROUND($K$83*$N$83,2)</f>
        <v>0</v>
      </c>
      <c r="R83" s="20">
        <f>ROUND($M$83*$O$83,2)</f>
        <v>0</v>
      </c>
      <c r="S83" s="20">
        <f>ROUND($R$83+$Q$83,2)</f>
        <v>0</v>
      </c>
      <c r="T83" s="20"/>
      <c r="U83" s="58"/>
    </row>
    <row r="84" spans="1:21" s="1" customFormat="1" ht="11.1" customHeight="1" outlineLevel="6" x14ac:dyDescent="0.2">
      <c r="A84" s="21"/>
      <c r="B84" s="66" t="s">
        <v>118</v>
      </c>
      <c r="C84" s="22" t="s">
        <v>61</v>
      </c>
      <c r="D84" s="22"/>
      <c r="E84" s="22" t="s">
        <v>179</v>
      </c>
      <c r="F84" s="22"/>
      <c r="G84" s="22"/>
      <c r="H84" s="23">
        <v>156.94800000000001</v>
      </c>
      <c r="I84" s="23">
        <v>114.51</v>
      </c>
      <c r="J84" s="23">
        <v>187.53700000000001</v>
      </c>
      <c r="K84" s="23">
        <f>$H$84+$I$84+$J$84</f>
        <v>458.995</v>
      </c>
      <c r="L84" s="27">
        <v>1.4</v>
      </c>
      <c r="M84" s="24">
        <f>ROUND($K$84*$L$84,3)</f>
        <v>642.59299999999996</v>
      </c>
      <c r="N84" s="53"/>
      <c r="O84" s="53"/>
      <c r="P84" s="24">
        <f>ROUND($O$84+$N$84,2)</f>
        <v>0</v>
      </c>
      <c r="Q84" s="24">
        <f>ROUND($K$84*$N$84,2)</f>
        <v>0</v>
      </c>
      <c r="R84" s="24">
        <f>ROUND($M$84*$O$84,2)</f>
        <v>0</v>
      </c>
      <c r="S84" s="24">
        <f>ROUND($R$84+$Q$84,2)</f>
        <v>0</v>
      </c>
      <c r="T84" s="26"/>
      <c r="U84" s="59"/>
    </row>
    <row r="85" spans="1:21" s="1" customFormat="1" ht="11.1" customHeight="1" outlineLevel="6" x14ac:dyDescent="0.2">
      <c r="A85" s="21"/>
      <c r="B85" s="66" t="s">
        <v>119</v>
      </c>
      <c r="C85" s="22" t="s">
        <v>61</v>
      </c>
      <c r="D85" s="22"/>
      <c r="E85" s="22" t="s">
        <v>179</v>
      </c>
      <c r="F85" s="22"/>
      <c r="G85" s="22"/>
      <c r="H85" s="23">
        <v>156.94800000000001</v>
      </c>
      <c r="I85" s="23">
        <v>114.51</v>
      </c>
      <c r="J85" s="23">
        <v>187.53700000000001</v>
      </c>
      <c r="K85" s="23">
        <f>$H$85+$I$85+$J$85</f>
        <v>458.995</v>
      </c>
      <c r="L85" s="25">
        <v>0.28000000000000003</v>
      </c>
      <c r="M85" s="24">
        <f>ROUND($K$85*$L$85,3)</f>
        <v>128.51900000000001</v>
      </c>
      <c r="N85" s="53"/>
      <c r="O85" s="53"/>
      <c r="P85" s="24">
        <f>ROUND($O$85+$N$85,2)</f>
        <v>0</v>
      </c>
      <c r="Q85" s="24">
        <f>ROUND($K$85*$N$85,2)</f>
        <v>0</v>
      </c>
      <c r="R85" s="24">
        <f>ROUND($M$85*$O$85,2)</f>
        <v>0</v>
      </c>
      <c r="S85" s="24">
        <f>ROUND($R$85+$Q$85,2)</f>
        <v>0</v>
      </c>
      <c r="T85" s="26"/>
      <c r="U85" s="59"/>
    </row>
    <row r="86" spans="1:21" s="10" customFormat="1" ht="32.1" customHeight="1" outlineLevel="5" x14ac:dyDescent="0.15">
      <c r="A86" s="11">
        <v>14</v>
      </c>
      <c r="B86" s="64" t="s">
        <v>120</v>
      </c>
      <c r="C86" s="12" t="s">
        <v>67</v>
      </c>
      <c r="D86" s="12"/>
      <c r="E86" s="12"/>
      <c r="F86" s="12"/>
      <c r="G86" s="12"/>
      <c r="H86" s="13">
        <v>79.569999999999993</v>
      </c>
      <c r="I86" s="13">
        <v>57.45</v>
      </c>
      <c r="J86" s="13">
        <v>95.63</v>
      </c>
      <c r="K86" s="13">
        <v>232.65</v>
      </c>
      <c r="L86" s="14"/>
      <c r="M86" s="14">
        <f>$M$87</f>
        <v>232.65</v>
      </c>
      <c r="N86" s="48"/>
      <c r="O86" s="48"/>
      <c r="P86" s="14">
        <f>ROUND($S$86/$M$86,2)</f>
        <v>0</v>
      </c>
      <c r="Q86" s="14">
        <f>ROUND($Q$87+$Q$88+$Q$89,2)</f>
        <v>0</v>
      </c>
      <c r="R86" s="14">
        <f>ROUND($R$87+$R$88+$R$89,2)</f>
        <v>0</v>
      </c>
      <c r="S86" s="14">
        <f>ROUND($S$87+$S$88+$S$89,2)</f>
        <v>0</v>
      </c>
      <c r="T86" s="15" t="s">
        <v>121</v>
      </c>
      <c r="U86" s="57"/>
    </row>
    <row r="87" spans="1:21" s="16" customFormat="1" ht="11.1" customHeight="1" outlineLevel="6" x14ac:dyDescent="0.2">
      <c r="A87" s="17"/>
      <c r="B87" s="65" t="s">
        <v>24</v>
      </c>
      <c r="C87" s="18" t="s">
        <v>67</v>
      </c>
      <c r="D87" s="18"/>
      <c r="E87" s="18"/>
      <c r="F87" s="18"/>
      <c r="G87" s="18"/>
      <c r="H87" s="19">
        <v>79.569999999999993</v>
      </c>
      <c r="I87" s="19">
        <v>57.45</v>
      </c>
      <c r="J87" s="19">
        <v>95.63</v>
      </c>
      <c r="K87" s="19">
        <f>$H$87+$I$87+$J$87</f>
        <v>232.64999999999998</v>
      </c>
      <c r="L87" s="19">
        <v>1</v>
      </c>
      <c r="M87" s="20">
        <f>ROUND($K$87*$L$87,3)</f>
        <v>232.65</v>
      </c>
      <c r="N87" s="49"/>
      <c r="O87" s="50"/>
      <c r="P87" s="46">
        <f>ROUND($O$87+$N$87,2)</f>
        <v>0</v>
      </c>
      <c r="Q87" s="20">
        <f>ROUND($K$87*$N$87,2)</f>
        <v>0</v>
      </c>
      <c r="R87" s="20">
        <f>ROUND($M$87*$O$87,2)</f>
        <v>0</v>
      </c>
      <c r="S87" s="20">
        <f>ROUND($R$87+$Q$87,2)</f>
        <v>0</v>
      </c>
      <c r="T87" s="20"/>
      <c r="U87" s="58"/>
    </row>
    <row r="88" spans="1:21" s="1" customFormat="1" ht="11.1" customHeight="1" outlineLevel="6" x14ac:dyDescent="0.2">
      <c r="A88" s="21"/>
      <c r="B88" s="66" t="s">
        <v>122</v>
      </c>
      <c r="C88" s="22" t="s">
        <v>67</v>
      </c>
      <c r="D88" s="22"/>
      <c r="E88" s="22" t="s">
        <v>179</v>
      </c>
      <c r="F88" s="22"/>
      <c r="G88" s="22"/>
      <c r="H88" s="23">
        <v>79.569999999999993</v>
      </c>
      <c r="I88" s="23">
        <v>80.569999999999993</v>
      </c>
      <c r="J88" s="23">
        <v>81.569999999999993</v>
      </c>
      <c r="K88" s="23">
        <f>$H$88+$I$88+$J$88</f>
        <v>241.70999999999998</v>
      </c>
      <c r="L88" s="27">
        <v>2.2000000000000002</v>
      </c>
      <c r="M88" s="24">
        <f>ROUND($K$88*$L$88,3)</f>
        <v>531.76199999999994</v>
      </c>
      <c r="N88" s="53"/>
      <c r="O88" s="53"/>
      <c r="P88" s="24">
        <f>ROUND($O$88+$N$88,2)</f>
        <v>0</v>
      </c>
      <c r="Q88" s="24">
        <f>ROUND($K$88*$N$88,2)</f>
        <v>0</v>
      </c>
      <c r="R88" s="24">
        <f>ROUND($M$88*$O$88,2)</f>
        <v>0</v>
      </c>
      <c r="S88" s="24">
        <f>ROUND($R$88+$Q$88,2)</f>
        <v>0</v>
      </c>
      <c r="T88" s="26" t="s">
        <v>123</v>
      </c>
      <c r="U88" s="59"/>
    </row>
    <row r="89" spans="1:21" s="1" customFormat="1" ht="11.1" customHeight="1" outlineLevel="6" x14ac:dyDescent="0.2">
      <c r="A89" s="21"/>
      <c r="B89" s="66" t="s">
        <v>119</v>
      </c>
      <c r="C89" s="22" t="s">
        <v>61</v>
      </c>
      <c r="D89" s="22"/>
      <c r="E89" s="22" t="s">
        <v>179</v>
      </c>
      <c r="F89" s="22"/>
      <c r="G89" s="22"/>
      <c r="H89" s="23">
        <v>79.569999999999993</v>
      </c>
      <c r="I89" s="23">
        <v>57.45</v>
      </c>
      <c r="J89" s="23">
        <v>95.63</v>
      </c>
      <c r="K89" s="23">
        <f>$H$89+$I$89+$J$89</f>
        <v>232.64999999999998</v>
      </c>
      <c r="L89" s="25">
        <v>0.28000000000000003</v>
      </c>
      <c r="M89" s="24">
        <f>ROUND($K$89*$L$89,3)</f>
        <v>65.141999999999996</v>
      </c>
      <c r="N89" s="53"/>
      <c r="O89" s="53"/>
      <c r="P89" s="24">
        <f>ROUND($O$89+$N$89,2)</f>
        <v>0</v>
      </c>
      <c r="Q89" s="24">
        <f>ROUND($K$89*$N$89,2)</f>
        <v>0</v>
      </c>
      <c r="R89" s="24">
        <f>ROUND($M$89*$O$89,2)</f>
        <v>0</v>
      </c>
      <c r="S89" s="24">
        <f>ROUND($R$89+$Q$89,2)</f>
        <v>0</v>
      </c>
      <c r="T89" s="26"/>
      <c r="U89" s="59"/>
    </row>
    <row r="90" spans="1:21" s="1" customFormat="1" ht="12" customHeight="1" outlineLevel="2" x14ac:dyDescent="0.2">
      <c r="A90" s="7"/>
      <c r="B90" s="63" t="s">
        <v>124</v>
      </c>
      <c r="C90" s="8"/>
      <c r="D90" s="8"/>
      <c r="E90" s="8"/>
      <c r="F90" s="8"/>
      <c r="G90" s="8"/>
      <c r="H90" s="9"/>
      <c r="I90" s="9"/>
      <c r="J90" s="9"/>
      <c r="K90" s="9"/>
      <c r="L90" s="9"/>
      <c r="M90" s="9"/>
      <c r="N90" s="51"/>
      <c r="O90" s="51"/>
      <c r="P90" s="9"/>
      <c r="Q90" s="9">
        <f>ROUND($Q$94+$Q$95+$Q$98+$Q$99+$Q$100+$Q$101+$Q$104+$Q$105+$Q$106+$Q$107+$Q$108+$Q$111+$Q$112+$Q$113+$Q$114+$Q$115+$Q$116+$Q$117+$Q$118+$Q$121+$Q$122+$Q$123+$Q$125+$Q$126+$Q$127+$Q$128+$Q$129+$Q$130+$Q$131+$Q$132+$Q$134+$Q$135+$Q$136+$Q$137+$Q$138+$Q$139+$Q$140+$Q$142+$Q$143+$Q$144+$Q$145+$Q$146+$Q$147+$Q$148+$Q$150+$Q$151+$Q$153+$Q$154+$Q$155+$Q$156+$Q$157+$Q$159+$Q$160+$Q$161+$Q$162+$Q$163,2)</f>
        <v>0</v>
      </c>
      <c r="R90" s="9">
        <f>ROUND($R$94+$R$95+$R$98+$R$99+$R$100+$R$101+$R$104+$R$105+$R$106+$R$107+$R$108+$R$111+$R$112+$R$113+$R$114+$R$115+$R$116+$R$117+$R$118+$R$121+$R$122+$R$123+$R$125+$R$126+$R$127+$R$128+$R$129+$R$130+$R$131+$R$132+$R$134+$R$135+$R$136+$R$137+$R$138+$R$139+$R$140+$R$142+$R$143+$R$144+$R$145+$R$146+$R$147+$R$148+$R$150+$R$151+$R$153+$R$154+$R$155+$R$156+$R$157+$R$159+$R$160+$R$161+$R$162+$R$163,2)</f>
        <v>0</v>
      </c>
      <c r="S90" s="9">
        <f>ROUND($S$94+$S$95+$S$98+$S$99+$S$100+$S$101+$S$104+$S$105+$S$106+$S$107+$S$108+$S$111+$S$112+$S$113+$S$114+$S$115+$S$116+$S$117+$S$118+$S$121+$S$122+$S$123+$S$125+$S$126+$S$127+$S$128+$S$129+$S$130+$S$131+$S$132+$S$134+$S$135+$S$136+$S$137+$S$138+$S$139+$S$140+$S$142+$S$143+$S$144+$S$145+$S$146+$S$147+$S$148+$S$150+$S$151+$S$153+$S$154+$S$155+$S$156+$S$157+$S$159+$S$160+$S$161+$S$162+$S$163,2)</f>
        <v>0</v>
      </c>
      <c r="T90" s="9"/>
      <c r="U90" s="51"/>
    </row>
    <row r="91" spans="1:21" s="1" customFormat="1" ht="12" customHeight="1" outlineLevel="3" x14ac:dyDescent="0.2">
      <c r="A91" s="7"/>
      <c r="B91" s="63" t="s">
        <v>125</v>
      </c>
      <c r="C91" s="8"/>
      <c r="D91" s="8"/>
      <c r="E91" s="8"/>
      <c r="F91" s="8"/>
      <c r="G91" s="8"/>
      <c r="H91" s="9"/>
      <c r="I91" s="9"/>
      <c r="J91" s="9"/>
      <c r="K91" s="9"/>
      <c r="L91" s="9"/>
      <c r="M91" s="9"/>
      <c r="N91" s="51"/>
      <c r="O91" s="51"/>
      <c r="P91" s="9"/>
      <c r="Q91" s="9">
        <f>ROUND($Q$94+$Q$95+$Q$98+$Q$99+$Q$100+$Q$101+$Q$104+$Q$105+$Q$106+$Q$107+$Q$108+$Q$111+$Q$112+$Q$113+$Q$114+$Q$115+$Q$116+$Q$117+$Q$118+$Q$121+$Q$122+$Q$123+$Q$125+$Q$126+$Q$127+$Q$128+$Q$129+$Q$130+$Q$131+$Q$132+$Q$134+$Q$135+$Q$136+$Q$137+$Q$138+$Q$139+$Q$140+$Q$142+$Q$143+$Q$144+$Q$145+$Q$146+$Q$147+$Q$148+$Q$150+$Q$151+$Q$153+$Q$154+$Q$155+$Q$156+$Q$157+$Q$159+$Q$160+$Q$161+$Q$162+$Q$163,2)</f>
        <v>0</v>
      </c>
      <c r="R91" s="9">
        <f>ROUND($R$94+$R$95+$R$98+$R$99+$R$100+$R$101+$R$104+$R$105+$R$106+$R$107+$R$108+$R$111+$R$112+$R$113+$R$114+$R$115+$R$116+$R$117+$R$118+$R$121+$R$122+$R$123+$R$125+$R$126+$R$127+$R$128+$R$129+$R$130+$R$131+$R$132+$R$134+$R$135+$R$136+$R$137+$R$138+$R$139+$R$140+$R$142+$R$143+$R$144+$R$145+$R$146+$R$147+$R$148+$R$150+$R$151+$R$153+$R$154+$R$155+$R$156+$R$157+$R$159+$R$160+$R$161+$R$162+$R$163,2)</f>
        <v>0</v>
      </c>
      <c r="S91" s="9">
        <f>ROUND($S$94+$S$95+$S$98+$S$99+$S$100+$S$101+$S$104+$S$105+$S$106+$S$107+$S$108+$S$111+$S$112+$S$113+$S$114+$S$115+$S$116+$S$117+$S$118+$S$121+$S$122+$S$123+$S$125+$S$126+$S$127+$S$128+$S$129+$S$130+$S$131+$S$132+$S$134+$S$135+$S$136+$S$137+$S$138+$S$139+$S$140+$S$142+$S$143+$S$144+$S$145+$S$146+$S$147+$S$148+$S$150+$S$151+$S$153+$S$154+$S$155+$S$156+$S$157+$S$159+$S$160+$S$161+$S$162+$S$163,2)</f>
        <v>0</v>
      </c>
      <c r="T91" s="9"/>
      <c r="U91" s="51"/>
    </row>
    <row r="92" spans="1:21" s="1" customFormat="1" ht="12" customHeight="1" outlineLevel="4" x14ac:dyDescent="0.2">
      <c r="A92" s="7"/>
      <c r="B92" s="63" t="s">
        <v>126</v>
      </c>
      <c r="C92" s="8"/>
      <c r="D92" s="8"/>
      <c r="E92" s="8"/>
      <c r="F92" s="8"/>
      <c r="G92" s="8"/>
      <c r="H92" s="9"/>
      <c r="I92" s="9"/>
      <c r="J92" s="9"/>
      <c r="K92" s="9"/>
      <c r="L92" s="9"/>
      <c r="M92" s="9"/>
      <c r="N92" s="51"/>
      <c r="O92" s="51"/>
      <c r="P92" s="9"/>
      <c r="Q92" s="9">
        <f>ROUND($Q$94+$Q$95,2)</f>
        <v>0</v>
      </c>
      <c r="R92" s="9">
        <f>ROUND($R$94+$R$95,2)</f>
        <v>0</v>
      </c>
      <c r="S92" s="9">
        <f>ROUND($S$94+$S$95,2)</f>
        <v>0</v>
      </c>
      <c r="T92" s="9"/>
      <c r="U92" s="51"/>
    </row>
    <row r="93" spans="1:21" s="10" customFormat="1" ht="51.95" customHeight="1" outlineLevel="5" x14ac:dyDescent="0.15">
      <c r="A93" s="11">
        <v>15</v>
      </c>
      <c r="B93" s="64" t="s">
        <v>126</v>
      </c>
      <c r="C93" s="12" t="s">
        <v>67</v>
      </c>
      <c r="D93" s="12"/>
      <c r="E93" s="12"/>
      <c r="F93" s="12"/>
      <c r="G93" s="12"/>
      <c r="H93" s="13">
        <v>311.28800000000001</v>
      </c>
      <c r="I93" s="13">
        <v>190.98</v>
      </c>
      <c r="J93" s="13">
        <v>325.95499999999998</v>
      </c>
      <c r="K93" s="13">
        <v>828.22299999999996</v>
      </c>
      <c r="L93" s="14"/>
      <c r="M93" s="14">
        <f>$M$94</f>
        <v>828.22299999999996</v>
      </c>
      <c r="N93" s="48"/>
      <c r="O93" s="48"/>
      <c r="P93" s="14">
        <f>ROUND($S$93/$M$93,2)</f>
        <v>0</v>
      </c>
      <c r="Q93" s="14">
        <f>ROUND($Q$94+$Q$95,2)</f>
        <v>0</v>
      </c>
      <c r="R93" s="14">
        <f>ROUND($R$94+$R$95,2)</f>
        <v>0</v>
      </c>
      <c r="S93" s="14">
        <f>ROUND($S$94+$S$95,2)</f>
        <v>0</v>
      </c>
      <c r="T93" s="15" t="s">
        <v>58</v>
      </c>
      <c r="U93" s="57"/>
    </row>
    <row r="94" spans="1:21" s="16" customFormat="1" ht="11.1" customHeight="1" outlineLevel="6" x14ac:dyDescent="0.2">
      <c r="A94" s="17"/>
      <c r="B94" s="65" t="s">
        <v>24</v>
      </c>
      <c r="C94" s="18" t="s">
        <v>67</v>
      </c>
      <c r="D94" s="18"/>
      <c r="E94" s="18"/>
      <c r="F94" s="18"/>
      <c r="G94" s="18"/>
      <c r="H94" s="19">
        <v>311.28800000000001</v>
      </c>
      <c r="I94" s="19">
        <v>190.98</v>
      </c>
      <c r="J94" s="19">
        <v>325.95499999999998</v>
      </c>
      <c r="K94" s="19">
        <f>$H$94+$I$94+$J$94</f>
        <v>828.22299999999996</v>
      </c>
      <c r="L94" s="19">
        <v>1</v>
      </c>
      <c r="M94" s="20">
        <f>ROUND($K$94*$L$94,3)</f>
        <v>828.22299999999996</v>
      </c>
      <c r="N94" s="49"/>
      <c r="O94" s="50"/>
      <c r="P94" s="46">
        <f>ROUND($O$94+$N$94,2)</f>
        <v>0</v>
      </c>
      <c r="Q94" s="20">
        <f>ROUND($K$94*$N$94,2)</f>
        <v>0</v>
      </c>
      <c r="R94" s="20">
        <f>ROUND($M$94*$O$94,2)</f>
        <v>0</v>
      </c>
      <c r="S94" s="20">
        <f>ROUND($R$94+$Q$94,2)</f>
        <v>0</v>
      </c>
      <c r="T94" s="20"/>
      <c r="U94" s="58"/>
    </row>
    <row r="95" spans="1:21" s="1" customFormat="1" ht="21.95" customHeight="1" outlineLevel="6" x14ac:dyDescent="0.2">
      <c r="A95" s="21"/>
      <c r="B95" s="66" t="s">
        <v>127</v>
      </c>
      <c r="C95" s="22" t="s">
        <v>53</v>
      </c>
      <c r="D95" s="22"/>
      <c r="E95" s="22" t="s">
        <v>179</v>
      </c>
      <c r="F95" s="22"/>
      <c r="G95" s="22"/>
      <c r="H95" s="23">
        <v>15.564</v>
      </c>
      <c r="I95" s="23">
        <v>9.5489999999999995</v>
      </c>
      <c r="J95" s="23">
        <v>16.297999999999998</v>
      </c>
      <c r="K95" s="23">
        <f>$H$95+$I$95+$J$95</f>
        <v>41.411000000000001</v>
      </c>
      <c r="L95" s="25">
        <v>1.05</v>
      </c>
      <c r="M95" s="24">
        <f>ROUND($K$95*$L$95,3)</f>
        <v>43.481999999999999</v>
      </c>
      <c r="N95" s="53"/>
      <c r="O95" s="53"/>
      <c r="P95" s="24">
        <f>ROUND($O$95+$N$95,2)</f>
        <v>0</v>
      </c>
      <c r="Q95" s="24">
        <f>ROUND($K$95*$N$95,2)</f>
        <v>0</v>
      </c>
      <c r="R95" s="24">
        <f>ROUND($M$95*$O$95,2)</f>
        <v>0</v>
      </c>
      <c r="S95" s="24">
        <f>ROUND($R$95+$Q$95,2)</f>
        <v>0</v>
      </c>
      <c r="T95" s="26" t="s">
        <v>128</v>
      </c>
      <c r="U95" s="59"/>
    </row>
    <row r="96" spans="1:21" s="1" customFormat="1" ht="12" customHeight="1" outlineLevel="4" x14ac:dyDescent="0.2">
      <c r="A96" s="7"/>
      <c r="B96" s="63" t="s">
        <v>129</v>
      </c>
      <c r="C96" s="8"/>
      <c r="D96" s="8"/>
      <c r="E96" s="8"/>
      <c r="F96" s="8"/>
      <c r="G96" s="8"/>
      <c r="H96" s="9"/>
      <c r="I96" s="9"/>
      <c r="J96" s="9"/>
      <c r="K96" s="9"/>
      <c r="L96" s="9"/>
      <c r="M96" s="9"/>
      <c r="N96" s="51"/>
      <c r="O96" s="51"/>
      <c r="P96" s="9"/>
      <c r="Q96" s="9">
        <f>ROUND($Q$98+$Q$99+$Q$100+$Q$101,2)</f>
        <v>0</v>
      </c>
      <c r="R96" s="9">
        <f>ROUND($R$98+$R$99+$R$100+$R$101,2)</f>
        <v>0</v>
      </c>
      <c r="S96" s="9">
        <f>ROUND($S$98+$S$99+$S$100+$S$101,2)</f>
        <v>0</v>
      </c>
      <c r="T96" s="9"/>
      <c r="U96" s="51"/>
    </row>
    <row r="97" spans="1:21" s="10" customFormat="1" ht="51.95" customHeight="1" outlineLevel="5" x14ac:dyDescent="0.15">
      <c r="A97" s="11">
        <v>16</v>
      </c>
      <c r="B97" s="64" t="s">
        <v>130</v>
      </c>
      <c r="C97" s="12" t="s">
        <v>53</v>
      </c>
      <c r="D97" s="12"/>
      <c r="E97" s="12"/>
      <c r="F97" s="12"/>
      <c r="G97" s="12"/>
      <c r="H97" s="13">
        <v>10.199999999999999</v>
      </c>
      <c r="I97" s="13">
        <v>6.8</v>
      </c>
      <c r="J97" s="13">
        <v>11.9</v>
      </c>
      <c r="K97" s="13">
        <v>28.9</v>
      </c>
      <c r="L97" s="14"/>
      <c r="M97" s="14">
        <f>$M$98</f>
        <v>28.9</v>
      </c>
      <c r="N97" s="48"/>
      <c r="O97" s="48"/>
      <c r="P97" s="14">
        <f>ROUND($S$97/$M$97,2)</f>
        <v>0</v>
      </c>
      <c r="Q97" s="14">
        <f>ROUND($Q$98+$Q$99+$Q$100+$Q$101,2)</f>
        <v>0</v>
      </c>
      <c r="R97" s="14">
        <f>ROUND($R$98+$R$99+$R$100+$R$101,2)</f>
        <v>0</v>
      </c>
      <c r="S97" s="14">
        <f>ROUND($S$98+$S$99+$S$100+$S$101,2)</f>
        <v>0</v>
      </c>
      <c r="T97" s="15" t="s">
        <v>58</v>
      </c>
      <c r="U97" s="57"/>
    </row>
    <row r="98" spans="1:21" s="16" customFormat="1" ht="11.1" customHeight="1" outlineLevel="6" x14ac:dyDescent="0.2">
      <c r="A98" s="17"/>
      <c r="B98" s="65" t="s">
        <v>24</v>
      </c>
      <c r="C98" s="18" t="s">
        <v>53</v>
      </c>
      <c r="D98" s="18"/>
      <c r="E98" s="18"/>
      <c r="F98" s="18"/>
      <c r="G98" s="18"/>
      <c r="H98" s="19">
        <v>10.199999999999999</v>
      </c>
      <c r="I98" s="19">
        <v>6.8</v>
      </c>
      <c r="J98" s="19">
        <v>11.9</v>
      </c>
      <c r="K98" s="19">
        <f>$H$98+$I$98+$J$98</f>
        <v>28.9</v>
      </c>
      <c r="L98" s="19">
        <v>1</v>
      </c>
      <c r="M98" s="20">
        <f>ROUND($K$98*$L$98,3)</f>
        <v>28.9</v>
      </c>
      <c r="N98" s="52"/>
      <c r="O98" s="50"/>
      <c r="P98" s="47">
        <f>ROUND($O$98+$N$98,2)</f>
        <v>0</v>
      </c>
      <c r="Q98" s="20">
        <f>ROUND($K$98*$N$98,2)</f>
        <v>0</v>
      </c>
      <c r="R98" s="20">
        <f>ROUND($M$98*$O$98,2)</f>
        <v>0</v>
      </c>
      <c r="S98" s="20">
        <f>ROUND($R$98+$Q$98,2)</f>
        <v>0</v>
      </c>
      <c r="T98" s="20"/>
      <c r="U98" s="58"/>
    </row>
    <row r="99" spans="1:21" s="1" customFormat="1" ht="21.95" customHeight="1" outlineLevel="6" x14ac:dyDescent="0.2">
      <c r="A99" s="21"/>
      <c r="B99" s="66" t="s">
        <v>90</v>
      </c>
      <c r="C99" s="22" t="s">
        <v>69</v>
      </c>
      <c r="D99" s="22"/>
      <c r="E99" s="22" t="s">
        <v>179</v>
      </c>
      <c r="F99" s="22"/>
      <c r="G99" s="22"/>
      <c r="H99" s="23">
        <v>0.72499999999999998</v>
      </c>
      <c r="I99" s="23">
        <v>0.48299999999999998</v>
      </c>
      <c r="J99" s="23">
        <v>0.84</v>
      </c>
      <c r="K99" s="23">
        <f>$H$99+$I$99+$J$99</f>
        <v>2.048</v>
      </c>
      <c r="L99" s="28">
        <v>1</v>
      </c>
      <c r="M99" s="24">
        <f>ROUND($K$99*$L$99,3)</f>
        <v>2.048</v>
      </c>
      <c r="N99" s="53"/>
      <c r="O99" s="53"/>
      <c r="P99" s="24">
        <f>ROUND($O$99+$N$99,2)</f>
        <v>0</v>
      </c>
      <c r="Q99" s="24">
        <f>ROUND($K$99*$N$99,2)</f>
        <v>0</v>
      </c>
      <c r="R99" s="24">
        <f>ROUND($M$99*$O$99,2)</f>
        <v>0</v>
      </c>
      <c r="S99" s="24">
        <f>ROUND($R$99+$Q$99,2)</f>
        <v>0</v>
      </c>
      <c r="T99" s="26" t="s">
        <v>131</v>
      </c>
      <c r="U99" s="59"/>
    </row>
    <row r="100" spans="1:21" s="1" customFormat="1" ht="11.1" customHeight="1" outlineLevel="6" x14ac:dyDescent="0.2">
      <c r="A100" s="21"/>
      <c r="B100" s="66" t="s">
        <v>132</v>
      </c>
      <c r="C100" s="22" t="s">
        <v>69</v>
      </c>
      <c r="D100" s="22"/>
      <c r="E100" s="22" t="s">
        <v>179</v>
      </c>
      <c r="F100" s="22"/>
      <c r="G100" s="22"/>
      <c r="H100" s="23">
        <v>1.4E-2</v>
      </c>
      <c r="I100" s="23">
        <v>8.9999999999999993E-3</v>
      </c>
      <c r="J100" s="23">
        <v>1.7999999999999999E-2</v>
      </c>
      <c r="K100" s="23">
        <f>$H$100+$I$100+$J$100</f>
        <v>4.0999999999999995E-2</v>
      </c>
      <c r="L100" s="28">
        <v>1</v>
      </c>
      <c r="M100" s="24">
        <f>ROUND($K$100*$L$100,3)</f>
        <v>4.1000000000000002E-2</v>
      </c>
      <c r="N100" s="53"/>
      <c r="O100" s="53"/>
      <c r="P100" s="24">
        <f>ROUND($O$100+$N$100,2)</f>
        <v>0</v>
      </c>
      <c r="Q100" s="24">
        <f>ROUND($K$100*$N$100,2)</f>
        <v>0</v>
      </c>
      <c r="R100" s="24">
        <f>ROUND($M$100*$O$100,2)</f>
        <v>0</v>
      </c>
      <c r="S100" s="24">
        <f>ROUND($R$100+$Q$100,2)</f>
        <v>0</v>
      </c>
      <c r="T100" s="26" t="s">
        <v>89</v>
      </c>
      <c r="U100" s="59"/>
    </row>
    <row r="101" spans="1:21" s="1" customFormat="1" ht="11.1" customHeight="1" outlineLevel="6" x14ac:dyDescent="0.2">
      <c r="A101" s="21"/>
      <c r="B101" s="66" t="s">
        <v>111</v>
      </c>
      <c r="C101" s="22" t="s">
        <v>53</v>
      </c>
      <c r="D101" s="22"/>
      <c r="E101" s="22"/>
      <c r="F101" s="22"/>
      <c r="G101" s="22"/>
      <c r="H101" s="23">
        <v>10.199999999999999</v>
      </c>
      <c r="I101" s="23">
        <v>6.8</v>
      </c>
      <c r="J101" s="23">
        <v>11.9</v>
      </c>
      <c r="K101" s="23">
        <f>$H$101+$I$101+$J$101</f>
        <v>28.9</v>
      </c>
      <c r="L101" s="25">
        <v>1.02</v>
      </c>
      <c r="M101" s="24">
        <f>ROUND($K$101*$L$101,3)</f>
        <v>29.478000000000002</v>
      </c>
      <c r="N101" s="53"/>
      <c r="O101" s="53"/>
      <c r="P101" s="24">
        <f>ROUND($O$101+$N$101,2)</f>
        <v>0</v>
      </c>
      <c r="Q101" s="24">
        <f>ROUND($K$101*$N$101,2)</f>
        <v>0</v>
      </c>
      <c r="R101" s="24">
        <f>ROUND($M$101*$O$101,2)</f>
        <v>0</v>
      </c>
      <c r="S101" s="24">
        <f>ROUND($R$101+$Q$101,2)</f>
        <v>0</v>
      </c>
      <c r="T101" s="26"/>
      <c r="U101" s="59"/>
    </row>
    <row r="102" spans="1:21" s="1" customFormat="1" ht="12" customHeight="1" outlineLevel="4" x14ac:dyDescent="0.2">
      <c r="A102" s="7"/>
      <c r="B102" s="63" t="s">
        <v>133</v>
      </c>
      <c r="C102" s="8"/>
      <c r="D102" s="8"/>
      <c r="E102" s="8"/>
      <c r="F102" s="8"/>
      <c r="G102" s="8"/>
      <c r="H102" s="9"/>
      <c r="I102" s="9"/>
      <c r="J102" s="9"/>
      <c r="K102" s="9"/>
      <c r="L102" s="9"/>
      <c r="M102" s="9"/>
      <c r="N102" s="51"/>
      <c r="O102" s="51"/>
      <c r="P102" s="9"/>
      <c r="Q102" s="9">
        <f>ROUND($Q$104+$Q$105+$Q$106+$Q$107+$Q$108,2)</f>
        <v>0</v>
      </c>
      <c r="R102" s="9">
        <f>ROUND($R$104+$R$105+$R$106+$R$107+$R$108,2)</f>
        <v>0</v>
      </c>
      <c r="S102" s="9">
        <f>ROUND($S$104+$S$105+$S$106+$S$107+$S$108,2)</f>
        <v>0</v>
      </c>
      <c r="T102" s="9"/>
      <c r="U102" s="51"/>
    </row>
    <row r="103" spans="1:21" s="10" customFormat="1" ht="51.95" customHeight="1" outlineLevel="5" x14ac:dyDescent="0.15">
      <c r="A103" s="11">
        <v>17</v>
      </c>
      <c r="B103" s="64" t="s">
        <v>134</v>
      </c>
      <c r="C103" s="12" t="s">
        <v>53</v>
      </c>
      <c r="D103" s="12"/>
      <c r="E103" s="12"/>
      <c r="F103" s="12"/>
      <c r="G103" s="12"/>
      <c r="H103" s="13">
        <v>8.4420000000000002</v>
      </c>
      <c r="I103" s="13">
        <v>5.8049999999999997</v>
      </c>
      <c r="J103" s="13">
        <v>9.8140000000000001</v>
      </c>
      <c r="K103" s="13">
        <v>24.061</v>
      </c>
      <c r="L103" s="14"/>
      <c r="M103" s="14">
        <f>$M$104</f>
        <v>24.061</v>
      </c>
      <c r="N103" s="48"/>
      <c r="O103" s="48"/>
      <c r="P103" s="14">
        <f>ROUND($S$103/$M$103,2)</f>
        <v>0</v>
      </c>
      <c r="Q103" s="14">
        <f>ROUND($Q$104+$Q$105+$Q$106+$Q$107+$Q$108,2)</f>
        <v>0</v>
      </c>
      <c r="R103" s="14">
        <f>ROUND($R$104+$R$105+$R$106+$R$107+$R$108,2)</f>
        <v>0</v>
      </c>
      <c r="S103" s="14">
        <f>ROUND($S$104+$S$105+$S$106+$S$107+$S$108,2)</f>
        <v>0</v>
      </c>
      <c r="T103" s="15" t="s">
        <v>58</v>
      </c>
      <c r="U103" s="57"/>
    </row>
    <row r="104" spans="1:21" s="16" customFormat="1" ht="11.1" customHeight="1" outlineLevel="6" x14ac:dyDescent="0.2">
      <c r="A104" s="17"/>
      <c r="B104" s="65" t="s">
        <v>24</v>
      </c>
      <c r="C104" s="18" t="s">
        <v>53</v>
      </c>
      <c r="D104" s="18"/>
      <c r="E104" s="18"/>
      <c r="F104" s="18"/>
      <c r="G104" s="18"/>
      <c r="H104" s="19">
        <v>8.4420000000000002</v>
      </c>
      <c r="I104" s="19">
        <v>5.8049999999999997</v>
      </c>
      <c r="J104" s="19">
        <v>9.8140000000000001</v>
      </c>
      <c r="K104" s="19">
        <f>$H$104+$I$104+$J$104</f>
        <v>24.061</v>
      </c>
      <c r="L104" s="19">
        <v>1</v>
      </c>
      <c r="M104" s="20">
        <f>ROUND($K$104*$L$104,3)</f>
        <v>24.061</v>
      </c>
      <c r="N104" s="52"/>
      <c r="O104" s="50"/>
      <c r="P104" s="47">
        <f>ROUND($O$104+$N$104,2)</f>
        <v>0</v>
      </c>
      <c r="Q104" s="20">
        <f>ROUND($K$104*$N$104,2)</f>
        <v>0</v>
      </c>
      <c r="R104" s="20">
        <f>ROUND($M$104*$O$104,2)</f>
        <v>0</v>
      </c>
      <c r="S104" s="20">
        <f>ROUND($R$104+$Q$104,2)</f>
        <v>0</v>
      </c>
      <c r="T104" s="20"/>
      <c r="U104" s="58"/>
    </row>
    <row r="105" spans="1:21" s="1" customFormat="1" ht="11.1" customHeight="1" outlineLevel="6" x14ac:dyDescent="0.2">
      <c r="A105" s="21"/>
      <c r="B105" s="66" t="s">
        <v>91</v>
      </c>
      <c r="C105" s="22" t="s">
        <v>69</v>
      </c>
      <c r="D105" s="22"/>
      <c r="E105" s="22" t="s">
        <v>179</v>
      </c>
      <c r="F105" s="22"/>
      <c r="G105" s="22"/>
      <c r="H105" s="23">
        <v>0.439</v>
      </c>
      <c r="I105" s="23">
        <v>0.3</v>
      </c>
      <c r="J105" s="23">
        <v>0.50800000000000001</v>
      </c>
      <c r="K105" s="23">
        <f>$H$105+$I$105+$J$105</f>
        <v>1.2469999999999999</v>
      </c>
      <c r="L105" s="28">
        <v>1</v>
      </c>
      <c r="M105" s="24">
        <f>ROUND($K$105*$L$105,3)</f>
        <v>1.2470000000000001</v>
      </c>
      <c r="N105" s="53"/>
      <c r="O105" s="53"/>
      <c r="P105" s="24">
        <f>ROUND($O$105+$N$105,2)</f>
        <v>0</v>
      </c>
      <c r="Q105" s="24">
        <f>ROUND($K$105*$N$105,2)</f>
        <v>0</v>
      </c>
      <c r="R105" s="24">
        <f>ROUND($M$105*$O$105,2)</f>
        <v>0</v>
      </c>
      <c r="S105" s="24">
        <f>ROUND($R$105+$Q$105,2)</f>
        <v>0</v>
      </c>
      <c r="T105" s="26" t="s">
        <v>89</v>
      </c>
      <c r="U105" s="59"/>
    </row>
    <row r="106" spans="1:21" s="1" customFormat="1" ht="11.1" customHeight="1" outlineLevel="6" x14ac:dyDescent="0.2">
      <c r="A106" s="21"/>
      <c r="B106" s="66" t="s">
        <v>88</v>
      </c>
      <c r="C106" s="22" t="s">
        <v>69</v>
      </c>
      <c r="D106" s="22"/>
      <c r="E106" s="22" t="s">
        <v>179</v>
      </c>
      <c r="F106" s="22"/>
      <c r="G106" s="22"/>
      <c r="H106" s="23">
        <v>0.26700000000000002</v>
      </c>
      <c r="I106" s="23">
        <v>0.184</v>
      </c>
      <c r="J106" s="23">
        <v>0.31</v>
      </c>
      <c r="K106" s="23">
        <f>$H$106+$I$106+$J$106</f>
        <v>0.76100000000000001</v>
      </c>
      <c r="L106" s="28">
        <v>1</v>
      </c>
      <c r="M106" s="24">
        <f>ROUND($K$106*$L$106,3)</f>
        <v>0.76100000000000001</v>
      </c>
      <c r="N106" s="53"/>
      <c r="O106" s="53"/>
      <c r="P106" s="24">
        <f>ROUND($O$106+$N$106,2)</f>
        <v>0</v>
      </c>
      <c r="Q106" s="24">
        <f>ROUND($K$106*$N$106,2)</f>
        <v>0</v>
      </c>
      <c r="R106" s="24">
        <f>ROUND($M$106*$O$106,2)</f>
        <v>0</v>
      </c>
      <c r="S106" s="24">
        <f>ROUND($R$106+$Q$106,2)</f>
        <v>0</v>
      </c>
      <c r="T106" s="26" t="s">
        <v>89</v>
      </c>
      <c r="U106" s="59"/>
    </row>
    <row r="107" spans="1:21" s="1" customFormat="1" ht="11.1" customHeight="1" outlineLevel="6" x14ac:dyDescent="0.2">
      <c r="A107" s="21"/>
      <c r="B107" s="66" t="s">
        <v>90</v>
      </c>
      <c r="C107" s="22" t="s">
        <v>69</v>
      </c>
      <c r="D107" s="22"/>
      <c r="E107" s="22" t="s">
        <v>179</v>
      </c>
      <c r="F107" s="22"/>
      <c r="G107" s="22"/>
      <c r="H107" s="23">
        <v>0.59599999999999997</v>
      </c>
      <c r="I107" s="23">
        <v>0.41199999999999998</v>
      </c>
      <c r="J107" s="23">
        <v>0.68899999999999995</v>
      </c>
      <c r="K107" s="23">
        <f>$H$107+$I$107+$J$107</f>
        <v>1.6970000000000001</v>
      </c>
      <c r="L107" s="28">
        <v>1</v>
      </c>
      <c r="M107" s="24">
        <f>ROUND($K$107*$L$107,3)</f>
        <v>1.6970000000000001</v>
      </c>
      <c r="N107" s="53"/>
      <c r="O107" s="53"/>
      <c r="P107" s="24">
        <f>ROUND($O$107+$N$107,2)</f>
        <v>0</v>
      </c>
      <c r="Q107" s="24">
        <f>ROUND($K$107*$N$107,2)</f>
        <v>0</v>
      </c>
      <c r="R107" s="24">
        <f>ROUND($M$107*$O$107,2)</f>
        <v>0</v>
      </c>
      <c r="S107" s="24">
        <f>ROUND($R$107+$Q$107,2)</f>
        <v>0</v>
      </c>
      <c r="T107" s="26" t="s">
        <v>89</v>
      </c>
      <c r="U107" s="59"/>
    </row>
    <row r="108" spans="1:21" s="1" customFormat="1" ht="11.1" customHeight="1" outlineLevel="6" x14ac:dyDescent="0.2">
      <c r="A108" s="21"/>
      <c r="B108" s="66" t="s">
        <v>92</v>
      </c>
      <c r="C108" s="22" t="s">
        <v>53</v>
      </c>
      <c r="D108" s="22"/>
      <c r="E108" s="22"/>
      <c r="F108" s="22"/>
      <c r="G108" s="22"/>
      <c r="H108" s="23">
        <v>8.4420000000000002</v>
      </c>
      <c r="I108" s="23">
        <v>5.8049999999999997</v>
      </c>
      <c r="J108" s="23">
        <v>9.8140000000000001</v>
      </c>
      <c r="K108" s="23">
        <f>$H$108+$I$108+$J$108</f>
        <v>24.061</v>
      </c>
      <c r="L108" s="25">
        <v>1.02</v>
      </c>
      <c r="M108" s="24">
        <f>ROUND($K$108*$L$108,3)</f>
        <v>24.542000000000002</v>
      </c>
      <c r="N108" s="53"/>
      <c r="O108" s="53"/>
      <c r="P108" s="24">
        <f>ROUND($O$108+$N$108,2)</f>
        <v>0</v>
      </c>
      <c r="Q108" s="24">
        <f>ROUND($K$108*$N$108,2)</f>
        <v>0</v>
      </c>
      <c r="R108" s="24">
        <f>ROUND($M$108*$O$108,2)</f>
        <v>0</v>
      </c>
      <c r="S108" s="24">
        <f>ROUND($R$108+$Q$108,2)</f>
        <v>0</v>
      </c>
      <c r="T108" s="26"/>
      <c r="U108" s="59"/>
    </row>
    <row r="109" spans="1:21" s="1" customFormat="1" ht="12" customHeight="1" outlineLevel="4" x14ac:dyDescent="0.2">
      <c r="A109" s="7"/>
      <c r="B109" s="63" t="s">
        <v>135</v>
      </c>
      <c r="C109" s="8"/>
      <c r="D109" s="8"/>
      <c r="E109" s="8"/>
      <c r="F109" s="8"/>
      <c r="G109" s="8"/>
      <c r="H109" s="9"/>
      <c r="I109" s="9"/>
      <c r="J109" s="9"/>
      <c r="K109" s="9"/>
      <c r="L109" s="9"/>
      <c r="M109" s="9"/>
      <c r="N109" s="51"/>
      <c r="O109" s="51"/>
      <c r="P109" s="9"/>
      <c r="Q109" s="9">
        <f>ROUND($Q$111+$Q$112+$Q$113+$Q$114+$Q$115+$Q$116+$Q$117+$Q$118,2)</f>
        <v>0</v>
      </c>
      <c r="R109" s="9">
        <f>ROUND($R$111+$R$112+$R$113+$R$114+$R$115+$R$116+$R$117+$R$118,2)</f>
        <v>0</v>
      </c>
      <c r="S109" s="9">
        <f>ROUND($S$111+$S$112+$S$113+$S$114+$S$115+$S$116+$S$117+$S$118,2)</f>
        <v>0</v>
      </c>
      <c r="T109" s="9"/>
      <c r="U109" s="51"/>
    </row>
    <row r="110" spans="1:21" s="10" customFormat="1" ht="72.95" customHeight="1" outlineLevel="5" x14ac:dyDescent="0.15">
      <c r="A110" s="11">
        <v>18</v>
      </c>
      <c r="B110" s="64" t="s">
        <v>135</v>
      </c>
      <c r="C110" s="12" t="s">
        <v>53</v>
      </c>
      <c r="D110" s="12"/>
      <c r="E110" s="12"/>
      <c r="F110" s="12"/>
      <c r="G110" s="12"/>
      <c r="H110" s="13">
        <v>84.897999999999996</v>
      </c>
      <c r="I110" s="13">
        <v>84.897999999999996</v>
      </c>
      <c r="J110" s="13">
        <v>57.862000000000002</v>
      </c>
      <c r="K110" s="13">
        <v>227.65799999999999</v>
      </c>
      <c r="L110" s="14"/>
      <c r="M110" s="14">
        <f>$M$111</f>
        <v>227.65799999999999</v>
      </c>
      <c r="N110" s="48"/>
      <c r="O110" s="48"/>
      <c r="P110" s="14">
        <f>ROUND($S$110/$M$110,2)</f>
        <v>0</v>
      </c>
      <c r="Q110" s="14">
        <f>ROUND($Q$111+$Q$112+$Q$113+$Q$114+$Q$115+$Q$116+$Q$117+$Q$118,2)</f>
        <v>0</v>
      </c>
      <c r="R110" s="14">
        <f>ROUND($R$111+$R$112+$R$113+$R$114+$R$115+$R$116+$R$117+$R$118,2)</f>
        <v>0</v>
      </c>
      <c r="S110" s="14">
        <f>ROUND($S$111+$S$112+$S$113+$S$114+$S$115+$S$116+$S$117+$S$118,2)</f>
        <v>0</v>
      </c>
      <c r="T110" s="15" t="s">
        <v>136</v>
      </c>
      <c r="U110" s="57"/>
    </row>
    <row r="111" spans="1:21" s="16" customFormat="1" ht="11.1" customHeight="1" outlineLevel="6" x14ac:dyDescent="0.2">
      <c r="A111" s="17"/>
      <c r="B111" s="65" t="s">
        <v>24</v>
      </c>
      <c r="C111" s="18" t="s">
        <v>53</v>
      </c>
      <c r="D111" s="18"/>
      <c r="E111" s="18"/>
      <c r="F111" s="18"/>
      <c r="G111" s="18"/>
      <c r="H111" s="19">
        <v>84.897999999999996</v>
      </c>
      <c r="I111" s="19">
        <v>84.897999999999996</v>
      </c>
      <c r="J111" s="19">
        <v>57.862000000000002</v>
      </c>
      <c r="K111" s="19">
        <f>$H$111+$I$111+$J$111</f>
        <v>227.65799999999999</v>
      </c>
      <c r="L111" s="19">
        <v>1</v>
      </c>
      <c r="M111" s="20">
        <f>ROUND($K$111*$L$111,3)</f>
        <v>227.65799999999999</v>
      </c>
      <c r="N111" s="52"/>
      <c r="O111" s="50"/>
      <c r="P111" s="47">
        <f>ROUND($O$111+$N$111,2)</f>
        <v>0</v>
      </c>
      <c r="Q111" s="20">
        <f>ROUND($K$111*$N$111,2)</f>
        <v>0</v>
      </c>
      <c r="R111" s="20">
        <f>ROUND($M$111*$O$111,2)</f>
        <v>0</v>
      </c>
      <c r="S111" s="20">
        <f>ROUND($R$111+$Q$111,2)</f>
        <v>0</v>
      </c>
      <c r="T111" s="20"/>
      <c r="U111" s="58"/>
    </row>
    <row r="112" spans="1:21" s="1" customFormat="1" ht="11.1" customHeight="1" outlineLevel="6" x14ac:dyDescent="0.2">
      <c r="A112" s="21"/>
      <c r="B112" s="66" t="s">
        <v>91</v>
      </c>
      <c r="C112" s="22" t="s">
        <v>69</v>
      </c>
      <c r="D112" s="22"/>
      <c r="E112" s="22" t="s">
        <v>179</v>
      </c>
      <c r="F112" s="22"/>
      <c r="G112" s="22"/>
      <c r="H112" s="23">
        <v>0.39700000000000002</v>
      </c>
      <c r="I112" s="23">
        <v>0.28499999999999998</v>
      </c>
      <c r="J112" s="23">
        <v>0.46700000000000003</v>
      </c>
      <c r="K112" s="23">
        <f>$H$112+$I$112+$J$112</f>
        <v>1.149</v>
      </c>
      <c r="L112" s="28">
        <v>1</v>
      </c>
      <c r="M112" s="24">
        <f>ROUND($K$112*$L$112,3)</f>
        <v>1.149</v>
      </c>
      <c r="N112" s="53"/>
      <c r="O112" s="53"/>
      <c r="P112" s="24">
        <f>ROUND($O$112+$N$112,2)</f>
        <v>0</v>
      </c>
      <c r="Q112" s="24">
        <f>ROUND($K$112*$N$112,2)</f>
        <v>0</v>
      </c>
      <c r="R112" s="24">
        <f>ROUND($M$112*$O$112,2)</f>
        <v>0</v>
      </c>
      <c r="S112" s="24">
        <f>ROUND($R$112+$Q$112,2)</f>
        <v>0</v>
      </c>
      <c r="T112" s="26" t="s">
        <v>89</v>
      </c>
      <c r="U112" s="59"/>
    </row>
    <row r="113" spans="1:21" s="1" customFormat="1" ht="11.1" customHeight="1" outlineLevel="6" x14ac:dyDescent="0.2">
      <c r="A113" s="21"/>
      <c r="B113" s="66" t="s">
        <v>88</v>
      </c>
      <c r="C113" s="22" t="s">
        <v>69</v>
      </c>
      <c r="D113" s="22"/>
      <c r="E113" s="22" t="s">
        <v>179</v>
      </c>
      <c r="F113" s="22"/>
      <c r="G113" s="22"/>
      <c r="H113" s="23">
        <v>4.3890000000000002</v>
      </c>
      <c r="I113" s="23">
        <v>2.42</v>
      </c>
      <c r="J113" s="23">
        <v>4.1230000000000002</v>
      </c>
      <c r="K113" s="23">
        <f>$H$113+$I$113+$J$113</f>
        <v>10.932</v>
      </c>
      <c r="L113" s="28">
        <v>1</v>
      </c>
      <c r="M113" s="24">
        <f>ROUND($K$113*$L$113,3)</f>
        <v>10.932</v>
      </c>
      <c r="N113" s="53"/>
      <c r="O113" s="53"/>
      <c r="P113" s="24">
        <f>ROUND($O$113+$N$113,2)</f>
        <v>0</v>
      </c>
      <c r="Q113" s="24">
        <f>ROUND($K$113*$N$113,2)</f>
        <v>0</v>
      </c>
      <c r="R113" s="24">
        <f>ROUND($M$113*$O$113,2)</f>
        <v>0</v>
      </c>
      <c r="S113" s="24">
        <f>ROUND($R$113+$Q$113,2)</f>
        <v>0</v>
      </c>
      <c r="T113" s="26" t="s">
        <v>89</v>
      </c>
      <c r="U113" s="59"/>
    </row>
    <row r="114" spans="1:21" s="1" customFormat="1" ht="11.1" customHeight="1" outlineLevel="6" x14ac:dyDescent="0.2">
      <c r="A114" s="21"/>
      <c r="B114" s="66" t="s">
        <v>90</v>
      </c>
      <c r="C114" s="22" t="s">
        <v>69</v>
      </c>
      <c r="D114" s="22"/>
      <c r="E114" s="22" t="s">
        <v>179</v>
      </c>
      <c r="F114" s="22"/>
      <c r="G114" s="22"/>
      <c r="H114" s="23">
        <v>4.8209999999999997</v>
      </c>
      <c r="I114" s="23">
        <v>3.4780000000000002</v>
      </c>
      <c r="J114" s="23">
        <v>5.8949999999999996</v>
      </c>
      <c r="K114" s="23">
        <f>$H$114+$I$114+$J$114</f>
        <v>14.193999999999999</v>
      </c>
      <c r="L114" s="28">
        <v>1</v>
      </c>
      <c r="M114" s="24">
        <f>ROUND($K$114*$L$114,3)</f>
        <v>14.194000000000001</v>
      </c>
      <c r="N114" s="53"/>
      <c r="O114" s="53"/>
      <c r="P114" s="24">
        <f>ROUND($O$114+$N$114,2)</f>
        <v>0</v>
      </c>
      <c r="Q114" s="24">
        <f>ROUND($K$114*$N$114,2)</f>
        <v>0</v>
      </c>
      <c r="R114" s="24">
        <f>ROUND($M$114*$O$114,2)</f>
        <v>0</v>
      </c>
      <c r="S114" s="24">
        <f>ROUND($R$114+$Q$114,2)</f>
        <v>0</v>
      </c>
      <c r="T114" s="26" t="s">
        <v>89</v>
      </c>
      <c r="U114" s="59"/>
    </row>
    <row r="115" spans="1:21" s="1" customFormat="1" ht="11.1" customHeight="1" outlineLevel="6" x14ac:dyDescent="0.2">
      <c r="A115" s="21"/>
      <c r="B115" s="66" t="s">
        <v>110</v>
      </c>
      <c r="C115" s="22" t="s">
        <v>69</v>
      </c>
      <c r="D115" s="22"/>
      <c r="E115" s="22" t="s">
        <v>179</v>
      </c>
      <c r="F115" s="22"/>
      <c r="G115" s="22"/>
      <c r="H115" s="23">
        <v>0.77900000000000003</v>
      </c>
      <c r="I115" s="23">
        <v>0.42499999999999999</v>
      </c>
      <c r="J115" s="23">
        <v>0.74</v>
      </c>
      <c r="K115" s="23">
        <f>$H$115+$I$115+$J$115</f>
        <v>1.944</v>
      </c>
      <c r="L115" s="28">
        <v>1</v>
      </c>
      <c r="M115" s="24">
        <f>ROUND($K$115*$L$115,3)</f>
        <v>1.944</v>
      </c>
      <c r="N115" s="53"/>
      <c r="O115" s="53"/>
      <c r="P115" s="24">
        <f>ROUND($O$115+$N$115,2)</f>
        <v>0</v>
      </c>
      <c r="Q115" s="24">
        <f>ROUND($K$115*$N$115,2)</f>
        <v>0</v>
      </c>
      <c r="R115" s="24">
        <f>ROUND($M$115*$O$115,2)</f>
        <v>0</v>
      </c>
      <c r="S115" s="24">
        <f>ROUND($R$115+$Q$115,2)</f>
        <v>0</v>
      </c>
      <c r="T115" s="26" t="s">
        <v>89</v>
      </c>
      <c r="U115" s="59"/>
    </row>
    <row r="116" spans="1:21" s="1" customFormat="1" ht="11.1" customHeight="1" outlineLevel="6" x14ac:dyDescent="0.2">
      <c r="A116" s="21"/>
      <c r="B116" s="66" t="s">
        <v>137</v>
      </c>
      <c r="C116" s="22" t="s">
        <v>69</v>
      </c>
      <c r="D116" s="22"/>
      <c r="E116" s="22" t="s">
        <v>179</v>
      </c>
      <c r="F116" s="22"/>
      <c r="G116" s="22"/>
      <c r="H116" s="23">
        <v>1.2170000000000001</v>
      </c>
      <c r="I116" s="23">
        <v>1.0760000000000001</v>
      </c>
      <c r="J116" s="23">
        <v>1.708</v>
      </c>
      <c r="K116" s="23">
        <f>$H$116+$I$116+$J$116</f>
        <v>4.0010000000000003</v>
      </c>
      <c r="L116" s="28">
        <v>1</v>
      </c>
      <c r="M116" s="24">
        <f>ROUND($K$116*$L$116,3)</f>
        <v>4.0010000000000003</v>
      </c>
      <c r="N116" s="53"/>
      <c r="O116" s="53"/>
      <c r="P116" s="24">
        <f>ROUND($O$116+$N$116,2)</f>
        <v>0</v>
      </c>
      <c r="Q116" s="24">
        <f>ROUND($K$116*$N$116,2)</f>
        <v>0</v>
      </c>
      <c r="R116" s="24">
        <f>ROUND($M$116*$O$116,2)</f>
        <v>0</v>
      </c>
      <c r="S116" s="24">
        <f>ROUND($R$116+$Q$116,2)</f>
        <v>0</v>
      </c>
      <c r="T116" s="26" t="s">
        <v>89</v>
      </c>
      <c r="U116" s="59"/>
    </row>
    <row r="117" spans="1:21" s="1" customFormat="1" ht="11.1" customHeight="1" outlineLevel="6" x14ac:dyDescent="0.2">
      <c r="A117" s="21"/>
      <c r="B117" s="66" t="s">
        <v>138</v>
      </c>
      <c r="C117" s="22" t="s">
        <v>69</v>
      </c>
      <c r="D117" s="22"/>
      <c r="E117" s="22" t="s">
        <v>179</v>
      </c>
      <c r="F117" s="22"/>
      <c r="G117" s="22"/>
      <c r="H117" s="23">
        <v>1.387</v>
      </c>
      <c r="I117" s="23">
        <v>0.92500000000000004</v>
      </c>
      <c r="J117" s="23">
        <v>1.6180000000000001</v>
      </c>
      <c r="K117" s="23">
        <f>$H$117+$I$117+$J$117</f>
        <v>3.9300000000000006</v>
      </c>
      <c r="L117" s="28">
        <v>1</v>
      </c>
      <c r="M117" s="24">
        <f>ROUND($K$117*$L$117,3)</f>
        <v>3.93</v>
      </c>
      <c r="N117" s="53"/>
      <c r="O117" s="53"/>
      <c r="P117" s="24">
        <f>ROUND($O$117+$N$117,2)</f>
        <v>0</v>
      </c>
      <c r="Q117" s="24">
        <f>ROUND($K$117*$N$117,2)</f>
        <v>0</v>
      </c>
      <c r="R117" s="24">
        <f>ROUND($M$117*$O$117,2)</f>
        <v>0</v>
      </c>
      <c r="S117" s="24">
        <f>ROUND($R$117+$Q$117,2)</f>
        <v>0</v>
      </c>
      <c r="T117" s="26" t="s">
        <v>89</v>
      </c>
      <c r="U117" s="59"/>
    </row>
    <row r="118" spans="1:21" s="1" customFormat="1" ht="11.1" customHeight="1" outlineLevel="6" x14ac:dyDescent="0.2">
      <c r="A118" s="21"/>
      <c r="B118" s="66" t="s">
        <v>92</v>
      </c>
      <c r="C118" s="22" t="s">
        <v>53</v>
      </c>
      <c r="D118" s="22"/>
      <c r="E118" s="22"/>
      <c r="F118" s="22"/>
      <c r="G118" s="22"/>
      <c r="H118" s="23">
        <v>84.897999999999996</v>
      </c>
      <c r="I118" s="23">
        <v>84.897999999999996</v>
      </c>
      <c r="J118" s="23">
        <v>57.862000000000002</v>
      </c>
      <c r="K118" s="23">
        <f>$H$118+$I$118+$J$118</f>
        <v>227.65799999999999</v>
      </c>
      <c r="L118" s="25">
        <v>1.02</v>
      </c>
      <c r="M118" s="24">
        <f>ROUND($K$118*$L$118,3)</f>
        <v>232.21100000000001</v>
      </c>
      <c r="N118" s="53"/>
      <c r="O118" s="53"/>
      <c r="P118" s="24">
        <f>ROUND($O$118+$N$118,2)</f>
        <v>0</v>
      </c>
      <c r="Q118" s="24">
        <f>ROUND($K$118*$N$118,2)</f>
        <v>0</v>
      </c>
      <c r="R118" s="24">
        <f>ROUND($M$118*$O$118,2)</f>
        <v>0</v>
      </c>
      <c r="S118" s="24">
        <f>ROUND($R$118+$Q$118,2)</f>
        <v>0</v>
      </c>
      <c r="T118" s="26"/>
      <c r="U118" s="59"/>
    </row>
    <row r="119" spans="1:21" s="1" customFormat="1" ht="12" customHeight="1" outlineLevel="4" x14ac:dyDescent="0.2">
      <c r="A119" s="7"/>
      <c r="B119" s="63" t="s">
        <v>139</v>
      </c>
      <c r="C119" s="8"/>
      <c r="D119" s="8"/>
      <c r="E119" s="8"/>
      <c r="F119" s="8"/>
      <c r="G119" s="8"/>
      <c r="H119" s="9"/>
      <c r="I119" s="9"/>
      <c r="J119" s="9"/>
      <c r="K119" s="9"/>
      <c r="L119" s="9"/>
      <c r="M119" s="9"/>
      <c r="N119" s="51"/>
      <c r="O119" s="51"/>
      <c r="P119" s="9"/>
      <c r="Q119" s="9">
        <f>ROUND($Q$121+$Q$122+$Q$123+$Q$125+$Q$126+$Q$127+$Q$128+$Q$129+$Q$130+$Q$131+$Q$132+$Q$134+$Q$135+$Q$136+$Q$137+$Q$138+$Q$139+$Q$140+$Q$142+$Q$143+$Q$144+$Q$145+$Q$146+$Q$147+$Q$148+$Q$150+$Q$151+$Q$153+$Q$154+$Q$155+$Q$156+$Q$157+$Q$159+$Q$160+$Q$161+$Q$162+$Q$163,2)</f>
        <v>0</v>
      </c>
      <c r="R119" s="9">
        <f>ROUND($R$121+$R$122+$R$123+$R$125+$R$126+$R$127+$R$128+$R$129+$R$130+$R$131+$R$132+$R$134+$R$135+$R$136+$R$137+$R$138+$R$139+$R$140+$R$142+$R$143+$R$144+$R$145+$R$146+$R$147+$R$148+$R$150+$R$151+$R$153+$R$154+$R$155+$R$156+$R$157+$R$159+$R$160+$R$161+$R$162+$R$163,2)</f>
        <v>0</v>
      </c>
      <c r="S119" s="9">
        <f>ROUND($S$121+$S$122+$S$123+$S$125+$S$126+$S$127+$S$128+$S$129+$S$130+$S$131+$S$132+$S$134+$S$135+$S$136+$S$137+$S$138+$S$139+$S$140+$S$142+$S$143+$S$144+$S$145+$S$146+$S$147+$S$148+$S$150+$S$151+$S$153+$S$154+$S$155+$S$156+$S$157+$S$159+$S$160+$S$161+$S$162+$S$163,2)</f>
        <v>0</v>
      </c>
      <c r="T119" s="9"/>
      <c r="U119" s="51"/>
    </row>
    <row r="120" spans="1:21" s="10" customFormat="1" ht="21.95" customHeight="1" outlineLevel="5" x14ac:dyDescent="0.15">
      <c r="A120" s="11">
        <v>19</v>
      </c>
      <c r="B120" s="64" t="s">
        <v>140</v>
      </c>
      <c r="C120" s="12" t="s">
        <v>67</v>
      </c>
      <c r="D120" s="12"/>
      <c r="E120" s="12"/>
      <c r="F120" s="12"/>
      <c r="G120" s="12"/>
      <c r="H120" s="13">
        <v>11.329000000000001</v>
      </c>
      <c r="I120" s="13">
        <v>7.6580000000000004</v>
      </c>
      <c r="J120" s="13">
        <v>13.166</v>
      </c>
      <c r="K120" s="13">
        <v>32.152999999999999</v>
      </c>
      <c r="L120" s="14"/>
      <c r="M120" s="14">
        <f>$M$121</f>
        <v>32.152999999999999</v>
      </c>
      <c r="N120" s="48"/>
      <c r="O120" s="48"/>
      <c r="P120" s="14">
        <f>ROUND($S$120/$M$120,2)</f>
        <v>0</v>
      </c>
      <c r="Q120" s="14">
        <f>ROUND($Q$121+$Q$122+$Q$123,2)</f>
        <v>0</v>
      </c>
      <c r="R120" s="14">
        <f>ROUND($R$121+$R$122+$R$123,2)</f>
        <v>0</v>
      </c>
      <c r="S120" s="14">
        <f>ROUND($S$121+$S$122+$S$123,2)</f>
        <v>0</v>
      </c>
      <c r="T120" s="15" t="s">
        <v>141</v>
      </c>
      <c r="U120" s="57"/>
    </row>
    <row r="121" spans="1:21" s="16" customFormat="1" ht="11.1" customHeight="1" outlineLevel="6" x14ac:dyDescent="0.2">
      <c r="A121" s="17"/>
      <c r="B121" s="65" t="s">
        <v>24</v>
      </c>
      <c r="C121" s="18" t="s">
        <v>67</v>
      </c>
      <c r="D121" s="18"/>
      <c r="E121" s="18"/>
      <c r="F121" s="18"/>
      <c r="G121" s="18"/>
      <c r="H121" s="19">
        <v>11.329000000000001</v>
      </c>
      <c r="I121" s="19">
        <v>7.6580000000000004</v>
      </c>
      <c r="J121" s="19">
        <v>13.166</v>
      </c>
      <c r="K121" s="19">
        <f>$H$121+$I$121+$J$121</f>
        <v>32.153000000000006</v>
      </c>
      <c r="L121" s="19">
        <v>1</v>
      </c>
      <c r="M121" s="20">
        <f>ROUND($K$121*$L$121,3)</f>
        <v>32.152999999999999</v>
      </c>
      <c r="N121" s="49"/>
      <c r="O121" s="50"/>
      <c r="P121" s="46">
        <f>ROUND($O$121+$N$121,2)</f>
        <v>0</v>
      </c>
      <c r="Q121" s="20">
        <f>ROUND($K$121*$N$121,2)</f>
        <v>0</v>
      </c>
      <c r="R121" s="20">
        <f>ROUND($M$121*$O$121,2)</f>
        <v>0</v>
      </c>
      <c r="S121" s="20">
        <f>ROUND($R$121+$Q$121,2)</f>
        <v>0</v>
      </c>
      <c r="T121" s="20"/>
      <c r="U121" s="58"/>
    </row>
    <row r="122" spans="1:21" s="1" customFormat="1" ht="11.1" customHeight="1" outlineLevel="6" x14ac:dyDescent="0.2">
      <c r="A122" s="21"/>
      <c r="B122" s="66" t="s">
        <v>122</v>
      </c>
      <c r="C122" s="22" t="s">
        <v>67</v>
      </c>
      <c r="D122" s="22"/>
      <c r="E122" s="22" t="s">
        <v>179</v>
      </c>
      <c r="F122" s="22"/>
      <c r="G122" s="22"/>
      <c r="H122" s="23">
        <v>11.329000000000001</v>
      </c>
      <c r="I122" s="23">
        <v>7.6580000000000004</v>
      </c>
      <c r="J122" s="23">
        <v>13.166</v>
      </c>
      <c r="K122" s="23">
        <f>$H$122+$I$122+$J$122</f>
        <v>32.153000000000006</v>
      </c>
      <c r="L122" s="27">
        <v>2.2000000000000002</v>
      </c>
      <c r="M122" s="24">
        <f>ROUND($K$122*$L$122,3)</f>
        <v>70.736999999999995</v>
      </c>
      <c r="N122" s="53"/>
      <c r="O122" s="53"/>
      <c r="P122" s="24">
        <f>ROUND($O$122+$N$122,2)</f>
        <v>0</v>
      </c>
      <c r="Q122" s="24">
        <f>ROUND($K$122*$N$122,2)</f>
        <v>0</v>
      </c>
      <c r="R122" s="24">
        <f>ROUND($M$122*$O$122,2)</f>
        <v>0</v>
      </c>
      <c r="S122" s="24">
        <f>ROUND($R$122+$Q$122,2)</f>
        <v>0</v>
      </c>
      <c r="T122" s="26" t="s">
        <v>123</v>
      </c>
      <c r="U122" s="59"/>
    </row>
    <row r="123" spans="1:21" s="1" customFormat="1" ht="11.1" customHeight="1" outlineLevel="6" x14ac:dyDescent="0.2">
      <c r="A123" s="21"/>
      <c r="B123" s="66" t="s">
        <v>119</v>
      </c>
      <c r="C123" s="22" t="s">
        <v>61</v>
      </c>
      <c r="D123" s="22"/>
      <c r="E123" s="22" t="s">
        <v>179</v>
      </c>
      <c r="F123" s="22"/>
      <c r="G123" s="22"/>
      <c r="H123" s="23">
        <v>11.329000000000001</v>
      </c>
      <c r="I123" s="23">
        <v>7.6580000000000004</v>
      </c>
      <c r="J123" s="23">
        <v>13.166</v>
      </c>
      <c r="K123" s="23">
        <f>$H$123+$I$123+$J$123</f>
        <v>32.153000000000006</v>
      </c>
      <c r="L123" s="25">
        <v>0.28000000000000003</v>
      </c>
      <c r="M123" s="24">
        <f>ROUND($K$123*$L$123,3)</f>
        <v>9.0030000000000001</v>
      </c>
      <c r="N123" s="53"/>
      <c r="O123" s="53"/>
      <c r="P123" s="24">
        <f>ROUND($O$123+$N$123,2)</f>
        <v>0</v>
      </c>
      <c r="Q123" s="24">
        <f>ROUND($K$123*$N$123,2)</f>
        <v>0</v>
      </c>
      <c r="R123" s="24">
        <f>ROUND($M$123*$O$123,2)</f>
        <v>0</v>
      </c>
      <c r="S123" s="24">
        <f>ROUND($R$123+$Q$123,2)</f>
        <v>0</v>
      </c>
      <c r="T123" s="26"/>
      <c r="U123" s="59"/>
    </row>
    <row r="124" spans="1:21" s="10" customFormat="1" ht="72.95" customHeight="1" outlineLevel="5" x14ac:dyDescent="0.15">
      <c r="A124" s="11">
        <v>20</v>
      </c>
      <c r="B124" s="64" t="s">
        <v>142</v>
      </c>
      <c r="C124" s="12" t="s">
        <v>53</v>
      </c>
      <c r="D124" s="12"/>
      <c r="E124" s="12"/>
      <c r="F124" s="12"/>
      <c r="G124" s="12"/>
      <c r="H124" s="13">
        <v>195.285</v>
      </c>
      <c r="I124" s="13">
        <v>156.13499999999999</v>
      </c>
      <c r="J124" s="13">
        <v>233.87299999999999</v>
      </c>
      <c r="K124" s="13">
        <v>585.29300000000001</v>
      </c>
      <c r="L124" s="14"/>
      <c r="M124" s="14">
        <f>$M$125</f>
        <v>585.29300000000001</v>
      </c>
      <c r="N124" s="48"/>
      <c r="O124" s="48"/>
      <c r="P124" s="14">
        <f>ROUND($S$124/$M$124,2)</f>
        <v>0</v>
      </c>
      <c r="Q124" s="14">
        <f>ROUND($Q$125+$Q$126+$Q$127+$Q$128+$Q$129+$Q$130+$Q$131+$Q$132,2)</f>
        <v>0</v>
      </c>
      <c r="R124" s="14">
        <f>ROUND($R$125+$R$126+$R$127+$R$128+$R$129+$R$130+$R$131+$R$132,2)</f>
        <v>0</v>
      </c>
      <c r="S124" s="14">
        <f>ROUND($S$125+$S$126+$S$127+$S$128+$S$129+$S$130+$S$131+$S$132,2)</f>
        <v>0</v>
      </c>
      <c r="T124" s="15" t="s">
        <v>143</v>
      </c>
      <c r="U124" s="57"/>
    </row>
    <row r="125" spans="1:21" s="16" customFormat="1" ht="11.1" customHeight="1" outlineLevel="6" x14ac:dyDescent="0.2">
      <c r="A125" s="17"/>
      <c r="B125" s="65" t="s">
        <v>24</v>
      </c>
      <c r="C125" s="18" t="s">
        <v>53</v>
      </c>
      <c r="D125" s="18"/>
      <c r="E125" s="18"/>
      <c r="F125" s="18"/>
      <c r="G125" s="18"/>
      <c r="H125" s="19">
        <v>195.285</v>
      </c>
      <c r="I125" s="19">
        <v>156.13499999999999</v>
      </c>
      <c r="J125" s="19">
        <v>233.87299999999999</v>
      </c>
      <c r="K125" s="19">
        <f>$H$125+$I$125+$J$125</f>
        <v>585.29299999999989</v>
      </c>
      <c r="L125" s="19">
        <v>1</v>
      </c>
      <c r="M125" s="20">
        <f>ROUND($K$125*$L$125,3)</f>
        <v>585.29300000000001</v>
      </c>
      <c r="N125" s="52"/>
      <c r="O125" s="50"/>
      <c r="P125" s="47">
        <f>ROUND($O$125+$N$125,2)</f>
        <v>0</v>
      </c>
      <c r="Q125" s="20">
        <f>ROUND($K$125*$N$125,2)</f>
        <v>0</v>
      </c>
      <c r="R125" s="20">
        <f>ROUND($M$125*$O$125,2)</f>
        <v>0</v>
      </c>
      <c r="S125" s="20">
        <f>ROUND($R$125+$Q$125,2)</f>
        <v>0</v>
      </c>
      <c r="T125" s="20"/>
      <c r="U125" s="58"/>
    </row>
    <row r="126" spans="1:21" s="1" customFormat="1" ht="11.1" customHeight="1" outlineLevel="6" x14ac:dyDescent="0.2">
      <c r="A126" s="21"/>
      <c r="B126" s="66" t="s">
        <v>144</v>
      </c>
      <c r="C126" s="22" t="s">
        <v>73</v>
      </c>
      <c r="D126" s="22"/>
      <c r="E126" s="22" t="s">
        <v>179</v>
      </c>
      <c r="F126" s="22"/>
      <c r="G126" s="22"/>
      <c r="H126" s="23">
        <v>354</v>
      </c>
      <c r="I126" s="23">
        <v>287</v>
      </c>
      <c r="J126" s="23">
        <v>475</v>
      </c>
      <c r="K126" s="23">
        <f>$H$126+$I$126+$J$126</f>
        <v>1116</v>
      </c>
      <c r="L126" s="25">
        <v>1.01</v>
      </c>
      <c r="M126" s="24">
        <f>ROUND($K$126*$L$126,3)</f>
        <v>1127.1600000000001</v>
      </c>
      <c r="N126" s="53"/>
      <c r="O126" s="53"/>
      <c r="P126" s="24">
        <f>ROUND($O$126+$N$126,2)</f>
        <v>0</v>
      </c>
      <c r="Q126" s="24">
        <f>ROUND($K$126*$N$126,2)</f>
        <v>0</v>
      </c>
      <c r="R126" s="24">
        <f>ROUND($M$126*$O$126,2)</f>
        <v>0</v>
      </c>
      <c r="S126" s="24">
        <f>ROUND($R$126+$Q$126,2)</f>
        <v>0</v>
      </c>
      <c r="T126" s="26" t="s">
        <v>145</v>
      </c>
      <c r="U126" s="59"/>
    </row>
    <row r="127" spans="1:21" s="1" customFormat="1" ht="11.1" customHeight="1" outlineLevel="6" x14ac:dyDescent="0.2">
      <c r="A127" s="21"/>
      <c r="B127" s="66" t="s">
        <v>146</v>
      </c>
      <c r="C127" s="22" t="s">
        <v>73</v>
      </c>
      <c r="D127" s="22"/>
      <c r="E127" s="22" t="s">
        <v>179</v>
      </c>
      <c r="F127" s="22"/>
      <c r="G127" s="22"/>
      <c r="H127" s="29">
        <v>8523</v>
      </c>
      <c r="I127" s="29">
        <v>6812</v>
      </c>
      <c r="J127" s="29">
        <v>10184</v>
      </c>
      <c r="K127" s="29">
        <f>$H$127+$I$127+$J$127</f>
        <v>25519</v>
      </c>
      <c r="L127" s="25">
        <v>1.01</v>
      </c>
      <c r="M127" s="24">
        <f>ROUND($K$127*$L$127,3)</f>
        <v>25774.19</v>
      </c>
      <c r="N127" s="53"/>
      <c r="O127" s="53"/>
      <c r="P127" s="24">
        <f>ROUND($O$127+$N$127,2)</f>
        <v>0</v>
      </c>
      <c r="Q127" s="24">
        <f>ROUND($K$127*$N$127,2)</f>
        <v>0</v>
      </c>
      <c r="R127" s="24">
        <f>ROUND($M$127*$O$127,2)</f>
        <v>0</v>
      </c>
      <c r="S127" s="24">
        <f>ROUND($R$127+$Q$127,2)</f>
        <v>0</v>
      </c>
      <c r="T127" s="26"/>
      <c r="U127" s="59"/>
    </row>
    <row r="128" spans="1:21" s="1" customFormat="1" ht="21.95" customHeight="1" outlineLevel="6" x14ac:dyDescent="0.2">
      <c r="A128" s="21"/>
      <c r="B128" s="66" t="s">
        <v>147</v>
      </c>
      <c r="C128" s="22" t="s">
        <v>73</v>
      </c>
      <c r="D128" s="22"/>
      <c r="E128" s="22" t="s">
        <v>179</v>
      </c>
      <c r="F128" s="22"/>
      <c r="G128" s="22"/>
      <c r="H128" s="23">
        <v>195.285</v>
      </c>
      <c r="I128" s="23">
        <v>156.13499999999999</v>
      </c>
      <c r="J128" s="23">
        <v>233.87299999999999</v>
      </c>
      <c r="K128" s="23">
        <f>$H$128+$I$128+$J$128</f>
        <v>585.29299999999989</v>
      </c>
      <c r="L128" s="27">
        <v>1.2</v>
      </c>
      <c r="M128" s="24">
        <f>ROUND($K$128*$L$128,3)</f>
        <v>702.35199999999998</v>
      </c>
      <c r="N128" s="53"/>
      <c r="O128" s="53"/>
      <c r="P128" s="24">
        <f>ROUND($O$128+$N$128,2)</f>
        <v>0</v>
      </c>
      <c r="Q128" s="24">
        <f>ROUND($K$128*$N$128,2)</f>
        <v>0</v>
      </c>
      <c r="R128" s="24">
        <f>ROUND($M$128*$O$128,2)</f>
        <v>0</v>
      </c>
      <c r="S128" s="24">
        <f>ROUND($R$128+$Q$128,2)</f>
        <v>0</v>
      </c>
      <c r="T128" s="26"/>
      <c r="U128" s="59"/>
    </row>
    <row r="129" spans="1:21" s="1" customFormat="1" ht="11.1" customHeight="1" outlineLevel="6" x14ac:dyDescent="0.2">
      <c r="A129" s="21"/>
      <c r="B129" s="66" t="s">
        <v>148</v>
      </c>
      <c r="C129" s="22" t="s">
        <v>53</v>
      </c>
      <c r="D129" s="22"/>
      <c r="E129" s="22"/>
      <c r="F129" s="22"/>
      <c r="G129" s="22"/>
      <c r="H129" s="23">
        <v>1.371</v>
      </c>
      <c r="I129" s="23">
        <v>1.353</v>
      </c>
      <c r="J129" s="23">
        <v>1.7070000000000001</v>
      </c>
      <c r="K129" s="23">
        <f>$H$129+$I$129+$J$129</f>
        <v>4.431</v>
      </c>
      <c r="L129" s="25">
        <v>1.02</v>
      </c>
      <c r="M129" s="24">
        <f>ROUND($K$129*$L$129,3)</f>
        <v>4.5199999999999996</v>
      </c>
      <c r="N129" s="53"/>
      <c r="O129" s="53"/>
      <c r="P129" s="24">
        <f>ROUND($O$129+$N$129,2)</f>
        <v>0</v>
      </c>
      <c r="Q129" s="24">
        <f>ROUND($K$129*$N$129,2)</f>
        <v>0</v>
      </c>
      <c r="R129" s="24">
        <f>ROUND($M$129*$O$129,2)</f>
        <v>0</v>
      </c>
      <c r="S129" s="24">
        <f>ROUND($R$129+$Q$129,2)</f>
        <v>0</v>
      </c>
      <c r="T129" s="26" t="s">
        <v>149</v>
      </c>
      <c r="U129" s="59"/>
    </row>
    <row r="130" spans="1:21" s="1" customFormat="1" ht="11.1" customHeight="1" outlineLevel="6" x14ac:dyDescent="0.2">
      <c r="A130" s="21"/>
      <c r="B130" s="66" t="s">
        <v>150</v>
      </c>
      <c r="C130" s="22" t="s">
        <v>67</v>
      </c>
      <c r="D130" s="22"/>
      <c r="E130" s="22" t="s">
        <v>179</v>
      </c>
      <c r="F130" s="22"/>
      <c r="G130" s="22"/>
      <c r="H130" s="23">
        <v>375.01600000000002</v>
      </c>
      <c r="I130" s="23">
        <v>291.59699999999998</v>
      </c>
      <c r="J130" s="23">
        <v>442.19499999999999</v>
      </c>
      <c r="K130" s="23">
        <f>$H$130+$I$130+$J$130</f>
        <v>1108.808</v>
      </c>
      <c r="L130" s="25">
        <v>1.01</v>
      </c>
      <c r="M130" s="24">
        <f>ROUND($K$130*$L$130,3)</f>
        <v>1119.896</v>
      </c>
      <c r="N130" s="53"/>
      <c r="O130" s="53"/>
      <c r="P130" s="24">
        <f>ROUND($O$130+$N$130,2)</f>
        <v>0</v>
      </c>
      <c r="Q130" s="24">
        <f>ROUND($K$130*$N$130,2)</f>
        <v>0</v>
      </c>
      <c r="R130" s="24">
        <f>ROUND($M$130*$O$130,2)</f>
        <v>0</v>
      </c>
      <c r="S130" s="24">
        <f>ROUND($R$130+$Q$130,2)</f>
        <v>0</v>
      </c>
      <c r="T130" s="26"/>
      <c r="U130" s="59"/>
    </row>
    <row r="131" spans="1:21" s="1" customFormat="1" ht="33" customHeight="1" outlineLevel="6" x14ac:dyDescent="0.2">
      <c r="A131" s="21"/>
      <c r="B131" s="66" t="s">
        <v>151</v>
      </c>
      <c r="C131" s="22" t="s">
        <v>53</v>
      </c>
      <c r="D131" s="22"/>
      <c r="E131" s="22" t="s">
        <v>179</v>
      </c>
      <c r="F131" s="22"/>
      <c r="G131" s="22"/>
      <c r="H131" s="24"/>
      <c r="I131" s="23">
        <v>1.4910000000000001</v>
      </c>
      <c r="J131" s="24"/>
      <c r="K131" s="23">
        <f>$H$131+$I$131+$J$131</f>
        <v>1.4910000000000001</v>
      </c>
      <c r="L131" s="25">
        <v>1.05</v>
      </c>
      <c r="M131" s="24">
        <f>ROUND($K$131*$L$131,3)</f>
        <v>1.5660000000000001</v>
      </c>
      <c r="N131" s="53"/>
      <c r="O131" s="53"/>
      <c r="P131" s="24">
        <f>ROUND($O$131+$N$131,2)</f>
        <v>0</v>
      </c>
      <c r="Q131" s="24">
        <f>ROUND($K$131*$N$131,2)</f>
        <v>0</v>
      </c>
      <c r="R131" s="24">
        <f>ROUND($M$131*$O$131,2)</f>
        <v>0</v>
      </c>
      <c r="S131" s="24">
        <f>ROUND($R$131+$Q$131,2)</f>
        <v>0</v>
      </c>
      <c r="T131" s="26" t="s">
        <v>152</v>
      </c>
      <c r="U131" s="59"/>
    </row>
    <row r="132" spans="1:21" s="1" customFormat="1" ht="11.1" customHeight="1" outlineLevel="6" x14ac:dyDescent="0.2">
      <c r="A132" s="21"/>
      <c r="B132" s="66" t="s">
        <v>88</v>
      </c>
      <c r="C132" s="22" t="s">
        <v>69</v>
      </c>
      <c r="D132" s="22"/>
      <c r="E132" s="22" t="s">
        <v>179</v>
      </c>
      <c r="F132" s="22"/>
      <c r="G132" s="22"/>
      <c r="H132" s="24"/>
      <c r="I132" s="23">
        <v>4.2999999999999997E-2</v>
      </c>
      <c r="J132" s="24"/>
      <c r="K132" s="23">
        <f>$H$132+$I$132+$J$132</f>
        <v>4.2999999999999997E-2</v>
      </c>
      <c r="L132" s="25">
        <v>1.03</v>
      </c>
      <c r="M132" s="24">
        <f>ROUND($K$132*$L$132,3)</f>
        <v>4.3999999999999997E-2</v>
      </c>
      <c r="N132" s="53"/>
      <c r="O132" s="53"/>
      <c r="P132" s="24">
        <f>ROUND($O$132+$N$132,2)</f>
        <v>0</v>
      </c>
      <c r="Q132" s="24">
        <f>ROUND($K$132*$N$132,2)</f>
        <v>0</v>
      </c>
      <c r="R132" s="24">
        <f>ROUND($M$132*$O$132,2)</f>
        <v>0</v>
      </c>
      <c r="S132" s="24">
        <f>ROUND($R$132+$Q$132,2)</f>
        <v>0</v>
      </c>
      <c r="T132" s="26" t="s">
        <v>153</v>
      </c>
      <c r="U132" s="59"/>
    </row>
    <row r="133" spans="1:21" s="10" customFormat="1" ht="51.95" customHeight="1" outlineLevel="5" x14ac:dyDescent="0.15">
      <c r="A133" s="11">
        <v>21</v>
      </c>
      <c r="B133" s="64" t="s">
        <v>154</v>
      </c>
      <c r="C133" s="12" t="s">
        <v>67</v>
      </c>
      <c r="D133" s="12"/>
      <c r="E133" s="12"/>
      <c r="F133" s="12"/>
      <c r="G133" s="12"/>
      <c r="H133" s="13">
        <v>639.25900000000001</v>
      </c>
      <c r="I133" s="13">
        <v>429.88400000000001</v>
      </c>
      <c r="J133" s="13">
        <v>742.14200000000005</v>
      </c>
      <c r="K133" s="30">
        <v>1811.2850000000001</v>
      </c>
      <c r="L133" s="14"/>
      <c r="M133" s="14">
        <f>$M$134</f>
        <v>1811.2850000000001</v>
      </c>
      <c r="N133" s="48"/>
      <c r="O133" s="48"/>
      <c r="P133" s="14">
        <f>ROUND($S$133/$M$133,2)</f>
        <v>0</v>
      </c>
      <c r="Q133" s="14">
        <f>ROUND($Q$134+$Q$135+$Q$136+$Q$137+$Q$138+$Q$139+$Q$140,2)</f>
        <v>0</v>
      </c>
      <c r="R133" s="14">
        <f>ROUND($R$134+$R$135+$R$136+$R$137+$R$138+$R$139+$R$140,2)</f>
        <v>0</v>
      </c>
      <c r="S133" s="14">
        <f>ROUND($S$134+$S$135+$S$136+$S$137+$S$138+$S$139+$S$140,2)</f>
        <v>0</v>
      </c>
      <c r="T133" s="15" t="s">
        <v>58</v>
      </c>
      <c r="U133" s="57"/>
    </row>
    <row r="134" spans="1:21" s="16" customFormat="1" ht="11.1" customHeight="1" outlineLevel="6" x14ac:dyDescent="0.2">
      <c r="A134" s="17"/>
      <c r="B134" s="65" t="s">
        <v>24</v>
      </c>
      <c r="C134" s="18" t="s">
        <v>67</v>
      </c>
      <c r="D134" s="18"/>
      <c r="E134" s="18"/>
      <c r="F134" s="18"/>
      <c r="G134" s="18"/>
      <c r="H134" s="19">
        <v>639.25900000000001</v>
      </c>
      <c r="I134" s="19">
        <v>429.88400000000001</v>
      </c>
      <c r="J134" s="19">
        <v>742.14200000000005</v>
      </c>
      <c r="K134" s="19">
        <f>$H$134+$I$134+$J$134</f>
        <v>1811.2850000000001</v>
      </c>
      <c r="L134" s="19">
        <v>1</v>
      </c>
      <c r="M134" s="20">
        <f>ROUND($K$134*$L$134,3)</f>
        <v>1811.2850000000001</v>
      </c>
      <c r="N134" s="52"/>
      <c r="O134" s="50"/>
      <c r="P134" s="47">
        <f>ROUND($O$134+$N$134,2)</f>
        <v>0</v>
      </c>
      <c r="Q134" s="20">
        <f>ROUND($K$134*$N$134,2)</f>
        <v>0</v>
      </c>
      <c r="R134" s="20">
        <f>ROUND($M$134*$O$134,2)</f>
        <v>0</v>
      </c>
      <c r="S134" s="20">
        <f>ROUND($R$134+$Q$134,2)</f>
        <v>0</v>
      </c>
      <c r="T134" s="20"/>
      <c r="U134" s="58"/>
    </row>
    <row r="135" spans="1:21" s="1" customFormat="1" ht="11.1" customHeight="1" outlineLevel="6" x14ac:dyDescent="0.2">
      <c r="A135" s="21"/>
      <c r="B135" s="66" t="s">
        <v>144</v>
      </c>
      <c r="C135" s="22" t="s">
        <v>73</v>
      </c>
      <c r="D135" s="22"/>
      <c r="E135" s="22" t="s">
        <v>179</v>
      </c>
      <c r="F135" s="22"/>
      <c r="G135" s="22"/>
      <c r="H135" s="29">
        <v>5115</v>
      </c>
      <c r="I135" s="29">
        <v>3440</v>
      </c>
      <c r="J135" s="29">
        <v>5938</v>
      </c>
      <c r="K135" s="29">
        <f>$H$135+$I$135+$J$135</f>
        <v>14493</v>
      </c>
      <c r="L135" s="25">
        <v>1.01</v>
      </c>
      <c r="M135" s="24">
        <f>ROUND($K$135*$L$135,3)</f>
        <v>14637.93</v>
      </c>
      <c r="N135" s="53"/>
      <c r="O135" s="53"/>
      <c r="P135" s="24">
        <f>ROUND($O$135+$N$135,2)</f>
        <v>0</v>
      </c>
      <c r="Q135" s="24">
        <f>ROUND($K$135*$N$135,2)</f>
        <v>0</v>
      </c>
      <c r="R135" s="24">
        <f>ROUND($M$135*$O$135,2)</f>
        <v>0</v>
      </c>
      <c r="S135" s="24">
        <f>ROUND($R$135+$Q$135,2)</f>
        <v>0</v>
      </c>
      <c r="T135" s="26"/>
      <c r="U135" s="59"/>
    </row>
    <row r="136" spans="1:21" s="1" customFormat="1" ht="21.95" customHeight="1" outlineLevel="6" x14ac:dyDescent="0.2">
      <c r="A136" s="21"/>
      <c r="B136" s="66" t="s">
        <v>147</v>
      </c>
      <c r="C136" s="22" t="s">
        <v>73</v>
      </c>
      <c r="D136" s="22"/>
      <c r="E136" s="22" t="s">
        <v>179</v>
      </c>
      <c r="F136" s="22"/>
      <c r="G136" s="22"/>
      <c r="H136" s="23">
        <v>51.140999999999998</v>
      </c>
      <c r="I136" s="23">
        <v>34.390999999999998</v>
      </c>
      <c r="J136" s="23">
        <v>59.371000000000002</v>
      </c>
      <c r="K136" s="23">
        <f>$H$136+$I$136+$J$136</f>
        <v>144.90299999999999</v>
      </c>
      <c r="L136" s="27">
        <v>1.2</v>
      </c>
      <c r="M136" s="24">
        <f>ROUND($K$136*$L$136,3)</f>
        <v>173.88399999999999</v>
      </c>
      <c r="N136" s="53"/>
      <c r="O136" s="53"/>
      <c r="P136" s="24">
        <f>ROUND($O$136+$N$136,2)</f>
        <v>0</v>
      </c>
      <c r="Q136" s="24">
        <f>ROUND($K$136*$N$136,2)</f>
        <v>0</v>
      </c>
      <c r="R136" s="24">
        <f>ROUND($M$136*$O$136,2)</f>
        <v>0</v>
      </c>
      <c r="S136" s="24">
        <f>ROUND($R$136+$Q$136,2)</f>
        <v>0</v>
      </c>
      <c r="T136" s="26"/>
      <c r="U136" s="59"/>
    </row>
    <row r="137" spans="1:21" s="1" customFormat="1" ht="11.1" customHeight="1" outlineLevel="6" x14ac:dyDescent="0.2">
      <c r="A137" s="21"/>
      <c r="B137" s="66" t="s">
        <v>155</v>
      </c>
      <c r="C137" s="22" t="s">
        <v>156</v>
      </c>
      <c r="D137" s="22"/>
      <c r="E137" s="22" t="s">
        <v>179</v>
      </c>
      <c r="F137" s="22"/>
      <c r="G137" s="22"/>
      <c r="H137" s="23">
        <v>146.4</v>
      </c>
      <c r="I137" s="23">
        <v>97.6</v>
      </c>
      <c r="J137" s="23">
        <v>170.8</v>
      </c>
      <c r="K137" s="23">
        <f>$H$137+$I$137+$J$137</f>
        <v>414.8</v>
      </c>
      <c r="L137" s="28">
        <v>1</v>
      </c>
      <c r="M137" s="24">
        <f>ROUND($K$137*$L$137,3)</f>
        <v>414.8</v>
      </c>
      <c r="N137" s="53"/>
      <c r="O137" s="53"/>
      <c r="P137" s="24">
        <f>ROUND($O$137+$N$137,2)</f>
        <v>0</v>
      </c>
      <c r="Q137" s="24">
        <f>ROUND($K$137*$N$137,2)</f>
        <v>0</v>
      </c>
      <c r="R137" s="24">
        <f>ROUND($M$137*$O$137,2)</f>
        <v>0</v>
      </c>
      <c r="S137" s="24">
        <f>ROUND($R$137+$Q$137,2)</f>
        <v>0</v>
      </c>
      <c r="T137" s="26"/>
      <c r="U137" s="59"/>
    </row>
    <row r="138" spans="1:21" s="1" customFormat="1" ht="11.1" customHeight="1" outlineLevel="6" x14ac:dyDescent="0.2">
      <c r="A138" s="21"/>
      <c r="B138" s="66" t="s">
        <v>148</v>
      </c>
      <c r="C138" s="22" t="s">
        <v>53</v>
      </c>
      <c r="D138" s="22"/>
      <c r="E138" s="22"/>
      <c r="F138" s="22"/>
      <c r="G138" s="22"/>
      <c r="H138" s="23">
        <v>0.23200000000000001</v>
      </c>
      <c r="I138" s="23">
        <v>0.156</v>
      </c>
      <c r="J138" s="23">
        <v>0.27</v>
      </c>
      <c r="K138" s="23">
        <f>$H$138+$I$138+$J$138</f>
        <v>0.65800000000000003</v>
      </c>
      <c r="L138" s="25">
        <v>1.02</v>
      </c>
      <c r="M138" s="24">
        <f>ROUND($K$138*$L$138,3)</f>
        <v>0.67100000000000004</v>
      </c>
      <c r="N138" s="53"/>
      <c r="O138" s="53"/>
      <c r="P138" s="24">
        <f>ROUND($O$138+$N$138,2)</f>
        <v>0</v>
      </c>
      <c r="Q138" s="24">
        <f>ROUND($K$138*$N$138,2)</f>
        <v>0</v>
      </c>
      <c r="R138" s="24">
        <f>ROUND($M$138*$O$138,2)</f>
        <v>0</v>
      </c>
      <c r="S138" s="24">
        <f>ROUND($R$138+$Q$138,2)</f>
        <v>0</v>
      </c>
      <c r="T138" s="26"/>
      <c r="U138" s="59"/>
    </row>
    <row r="139" spans="1:21" s="1" customFormat="1" ht="11.1" customHeight="1" outlineLevel="6" x14ac:dyDescent="0.2">
      <c r="A139" s="21"/>
      <c r="B139" s="66" t="s">
        <v>150</v>
      </c>
      <c r="C139" s="22" t="s">
        <v>67</v>
      </c>
      <c r="D139" s="22"/>
      <c r="E139" s="22" t="s">
        <v>179</v>
      </c>
      <c r="F139" s="22"/>
      <c r="G139" s="22"/>
      <c r="H139" s="23">
        <v>71.709999999999994</v>
      </c>
      <c r="I139" s="23">
        <v>48.24</v>
      </c>
      <c r="J139" s="23">
        <v>83.01</v>
      </c>
      <c r="K139" s="23">
        <f>$H$139+$I$139+$J$139</f>
        <v>202.95999999999998</v>
      </c>
      <c r="L139" s="25">
        <v>1.01</v>
      </c>
      <c r="M139" s="24">
        <f>ROUND($K$139*$L$139,3)</f>
        <v>204.99</v>
      </c>
      <c r="N139" s="53"/>
      <c r="O139" s="53"/>
      <c r="P139" s="24">
        <f>ROUND($O$139+$N$139,2)</f>
        <v>0</v>
      </c>
      <c r="Q139" s="24">
        <f>ROUND($K$139*$N$139,2)</f>
        <v>0</v>
      </c>
      <c r="R139" s="24">
        <f>ROUND($M$139*$O$139,2)</f>
        <v>0</v>
      </c>
      <c r="S139" s="24">
        <f>ROUND($R$139+$Q$139,2)</f>
        <v>0</v>
      </c>
      <c r="T139" s="26"/>
      <c r="U139" s="59"/>
    </row>
    <row r="140" spans="1:21" s="1" customFormat="1" ht="11.1" customHeight="1" outlineLevel="6" x14ac:dyDescent="0.2">
      <c r="A140" s="21"/>
      <c r="B140" s="66" t="s">
        <v>157</v>
      </c>
      <c r="C140" s="22" t="s">
        <v>73</v>
      </c>
      <c r="D140" s="22"/>
      <c r="E140" s="22" t="s">
        <v>179</v>
      </c>
      <c r="F140" s="22"/>
      <c r="G140" s="22"/>
      <c r="H140" s="23">
        <v>215</v>
      </c>
      <c r="I140" s="23">
        <v>145</v>
      </c>
      <c r="J140" s="23">
        <v>250</v>
      </c>
      <c r="K140" s="23">
        <f>$H$140+$I$140+$J$140</f>
        <v>610</v>
      </c>
      <c r="L140" s="28">
        <v>1</v>
      </c>
      <c r="M140" s="24">
        <f>ROUND($K$140*$L$140,3)</f>
        <v>610</v>
      </c>
      <c r="N140" s="53"/>
      <c r="O140" s="53"/>
      <c r="P140" s="24">
        <f>ROUND($O$140+$N$140,2)</f>
        <v>0</v>
      </c>
      <c r="Q140" s="24">
        <f>ROUND($K$140*$N$140,2)</f>
        <v>0</v>
      </c>
      <c r="R140" s="24">
        <f>ROUND($M$140*$O$140,2)</f>
        <v>0</v>
      </c>
      <c r="S140" s="24">
        <f>ROUND($R$140+$Q$140,2)</f>
        <v>0</v>
      </c>
      <c r="T140" s="26"/>
      <c r="U140" s="59"/>
    </row>
    <row r="141" spans="1:21" s="10" customFormat="1" ht="83.1" customHeight="1" outlineLevel="5" x14ac:dyDescent="0.15">
      <c r="A141" s="11">
        <v>22</v>
      </c>
      <c r="B141" s="64" t="s">
        <v>158</v>
      </c>
      <c r="C141" s="12" t="s">
        <v>53</v>
      </c>
      <c r="D141" s="12"/>
      <c r="E141" s="12"/>
      <c r="F141" s="12"/>
      <c r="G141" s="12"/>
      <c r="H141" s="13">
        <v>36.868000000000002</v>
      </c>
      <c r="I141" s="14"/>
      <c r="J141" s="13">
        <v>41.786999999999999</v>
      </c>
      <c r="K141" s="13">
        <v>78.655000000000001</v>
      </c>
      <c r="L141" s="14"/>
      <c r="M141" s="14">
        <f>$M$142</f>
        <v>78.655000000000001</v>
      </c>
      <c r="N141" s="48"/>
      <c r="O141" s="48"/>
      <c r="P141" s="14">
        <f>ROUND($S$141/$M$141,2)</f>
        <v>0</v>
      </c>
      <c r="Q141" s="14">
        <f>ROUND($Q$142+$Q$143+$Q$144+$Q$145+$Q$146+$Q$147+$Q$148,2)</f>
        <v>0</v>
      </c>
      <c r="R141" s="14">
        <f>ROUND($R$142+$R$143+$R$144+$R$145+$R$146+$R$147+$R$148,2)</f>
        <v>0</v>
      </c>
      <c r="S141" s="14">
        <f>ROUND($S$142+$S$143+$S$144+$S$145+$S$146+$S$147+$S$148,2)</f>
        <v>0</v>
      </c>
      <c r="T141" s="15" t="s">
        <v>159</v>
      </c>
      <c r="U141" s="57"/>
    </row>
    <row r="142" spans="1:21" s="16" customFormat="1" ht="11.1" customHeight="1" outlineLevel="6" x14ac:dyDescent="0.2">
      <c r="A142" s="17"/>
      <c r="B142" s="65" t="s">
        <v>24</v>
      </c>
      <c r="C142" s="18" t="s">
        <v>53</v>
      </c>
      <c r="D142" s="18"/>
      <c r="E142" s="18"/>
      <c r="F142" s="18"/>
      <c r="G142" s="18"/>
      <c r="H142" s="19">
        <v>36.868000000000002</v>
      </c>
      <c r="I142" s="20"/>
      <c r="J142" s="19">
        <v>41.786999999999999</v>
      </c>
      <c r="K142" s="19">
        <f>$H$142+$I$142+$J$142</f>
        <v>78.655000000000001</v>
      </c>
      <c r="L142" s="19">
        <v>1</v>
      </c>
      <c r="M142" s="20">
        <f>ROUND($K$142*$L$142,3)</f>
        <v>78.655000000000001</v>
      </c>
      <c r="N142" s="52"/>
      <c r="O142" s="50"/>
      <c r="P142" s="47">
        <f>ROUND($O$142+$N$142,2)</f>
        <v>0</v>
      </c>
      <c r="Q142" s="20">
        <f>ROUND($K$142*$N$142,2)</f>
        <v>0</v>
      </c>
      <c r="R142" s="20">
        <f>ROUND($M$142*$O$142,2)</f>
        <v>0</v>
      </c>
      <c r="S142" s="20">
        <f>ROUND($R$142+$Q$142,2)</f>
        <v>0</v>
      </c>
      <c r="T142" s="20"/>
      <c r="U142" s="58"/>
    </row>
    <row r="143" spans="1:21" s="1" customFormat="1" ht="11.1" customHeight="1" outlineLevel="6" x14ac:dyDescent="0.2">
      <c r="A143" s="21"/>
      <c r="B143" s="66" t="s">
        <v>88</v>
      </c>
      <c r="C143" s="22" t="s">
        <v>69</v>
      </c>
      <c r="D143" s="22"/>
      <c r="E143" s="22" t="s">
        <v>179</v>
      </c>
      <c r="F143" s="22"/>
      <c r="G143" s="22"/>
      <c r="H143" s="23">
        <v>0.41599999999999998</v>
      </c>
      <c r="I143" s="24"/>
      <c r="J143" s="23">
        <v>0.45500000000000002</v>
      </c>
      <c r="K143" s="23">
        <f>$H$143+$I$143+$J$143</f>
        <v>0.871</v>
      </c>
      <c r="L143" s="25">
        <v>1.03</v>
      </c>
      <c r="M143" s="24">
        <f>ROUND($K$143*$L$143,3)</f>
        <v>0.89700000000000002</v>
      </c>
      <c r="N143" s="53"/>
      <c r="O143" s="53"/>
      <c r="P143" s="24">
        <f>ROUND($O$143+$N$143,2)</f>
        <v>0</v>
      </c>
      <c r="Q143" s="24">
        <f>ROUND($K$143*$N$143,2)</f>
        <v>0</v>
      </c>
      <c r="R143" s="24">
        <f>ROUND($M$143*$O$143,2)</f>
        <v>0</v>
      </c>
      <c r="S143" s="24">
        <f>ROUND($R$143+$Q$143,2)</f>
        <v>0</v>
      </c>
      <c r="T143" s="26"/>
      <c r="U143" s="59"/>
    </row>
    <row r="144" spans="1:21" s="1" customFormat="1" ht="11.1" customHeight="1" outlineLevel="6" x14ac:dyDescent="0.2">
      <c r="A144" s="21"/>
      <c r="B144" s="66" t="s">
        <v>160</v>
      </c>
      <c r="C144" s="22" t="s">
        <v>53</v>
      </c>
      <c r="D144" s="22"/>
      <c r="E144" s="22" t="s">
        <v>179</v>
      </c>
      <c r="F144" s="22"/>
      <c r="G144" s="22"/>
      <c r="H144" s="23">
        <v>33.381999999999998</v>
      </c>
      <c r="I144" s="24"/>
      <c r="J144" s="23">
        <v>37.340000000000003</v>
      </c>
      <c r="K144" s="23">
        <f>$H$144+$I$144+$J$144</f>
        <v>70.722000000000008</v>
      </c>
      <c r="L144" s="25">
        <v>1.01</v>
      </c>
      <c r="M144" s="24">
        <f>ROUND($K$144*$L$144,3)</f>
        <v>71.429000000000002</v>
      </c>
      <c r="N144" s="53"/>
      <c r="O144" s="53"/>
      <c r="P144" s="24">
        <f>ROUND($O$144+$N$144,2)</f>
        <v>0</v>
      </c>
      <c r="Q144" s="24">
        <f>ROUND($K$144*$N$144,2)</f>
        <v>0</v>
      </c>
      <c r="R144" s="24">
        <f>ROUND($M$144*$O$144,2)</f>
        <v>0</v>
      </c>
      <c r="S144" s="24">
        <f>ROUND($R$144+$Q$144,2)</f>
        <v>0</v>
      </c>
      <c r="T144" s="26"/>
      <c r="U144" s="59"/>
    </row>
    <row r="145" spans="1:21" s="1" customFormat="1" ht="11.1" customHeight="1" outlineLevel="6" x14ac:dyDescent="0.2">
      <c r="A145" s="21"/>
      <c r="B145" s="66" t="s">
        <v>144</v>
      </c>
      <c r="C145" s="22" t="s">
        <v>73</v>
      </c>
      <c r="D145" s="22"/>
      <c r="E145" s="22" t="s">
        <v>179</v>
      </c>
      <c r="F145" s="22"/>
      <c r="G145" s="22"/>
      <c r="H145" s="23">
        <v>349</v>
      </c>
      <c r="I145" s="24"/>
      <c r="J145" s="23">
        <v>445</v>
      </c>
      <c r="K145" s="23">
        <f>$H$145+$I$145+$J$145</f>
        <v>794</v>
      </c>
      <c r="L145" s="25">
        <v>1.01</v>
      </c>
      <c r="M145" s="24">
        <f>ROUND($K$145*$L$145,3)</f>
        <v>801.94</v>
      </c>
      <c r="N145" s="53"/>
      <c r="O145" s="53"/>
      <c r="P145" s="24">
        <f>ROUND($O$145+$N$145,2)</f>
        <v>0</v>
      </c>
      <c r="Q145" s="24">
        <f>ROUND($K$145*$N$145,2)</f>
        <v>0</v>
      </c>
      <c r="R145" s="24">
        <f>ROUND($M$145*$O$145,2)</f>
        <v>0</v>
      </c>
      <c r="S145" s="24">
        <f>ROUND($R$145+$Q$145,2)</f>
        <v>0</v>
      </c>
      <c r="T145" s="26"/>
      <c r="U145" s="59"/>
    </row>
    <row r="146" spans="1:21" s="1" customFormat="1" ht="21.95" customHeight="1" outlineLevel="6" x14ac:dyDescent="0.2">
      <c r="A146" s="21"/>
      <c r="B146" s="66" t="s">
        <v>147</v>
      </c>
      <c r="C146" s="22" t="s">
        <v>73</v>
      </c>
      <c r="D146" s="22"/>
      <c r="E146" s="22" t="s">
        <v>179</v>
      </c>
      <c r="F146" s="22"/>
      <c r="G146" s="22"/>
      <c r="H146" s="23">
        <v>36.868000000000002</v>
      </c>
      <c r="I146" s="24"/>
      <c r="J146" s="23">
        <v>41.786999999999999</v>
      </c>
      <c r="K146" s="23">
        <f>$H$146+$I$146+$J$146</f>
        <v>78.655000000000001</v>
      </c>
      <c r="L146" s="27">
        <v>1.2</v>
      </c>
      <c r="M146" s="24">
        <f>ROUND($K$146*$L$146,3)</f>
        <v>94.385999999999996</v>
      </c>
      <c r="N146" s="53"/>
      <c r="O146" s="53"/>
      <c r="P146" s="24">
        <f>ROUND($O$146+$N$146,2)</f>
        <v>0</v>
      </c>
      <c r="Q146" s="24">
        <f>ROUND($K$146*$N$146,2)</f>
        <v>0</v>
      </c>
      <c r="R146" s="24">
        <f>ROUND($M$146*$O$146,2)</f>
        <v>0</v>
      </c>
      <c r="S146" s="24">
        <f>ROUND($R$146+$Q$146,2)</f>
        <v>0</v>
      </c>
      <c r="T146" s="26"/>
      <c r="U146" s="59"/>
    </row>
    <row r="147" spans="1:21" s="1" customFormat="1" ht="11.1" customHeight="1" outlineLevel="6" x14ac:dyDescent="0.2">
      <c r="A147" s="21"/>
      <c r="B147" s="66" t="s">
        <v>148</v>
      </c>
      <c r="C147" s="22" t="s">
        <v>53</v>
      </c>
      <c r="D147" s="22"/>
      <c r="E147" s="22"/>
      <c r="F147" s="22"/>
      <c r="G147" s="22"/>
      <c r="H147" s="23">
        <v>0.66600000000000004</v>
      </c>
      <c r="I147" s="24"/>
      <c r="J147" s="23">
        <v>0.81699999999999995</v>
      </c>
      <c r="K147" s="23">
        <f>$H$147+$I$147+$J$147</f>
        <v>1.4830000000000001</v>
      </c>
      <c r="L147" s="25">
        <v>1.02</v>
      </c>
      <c r="M147" s="24">
        <f>ROUND($K$147*$L$147,3)</f>
        <v>1.5129999999999999</v>
      </c>
      <c r="N147" s="53"/>
      <c r="O147" s="53"/>
      <c r="P147" s="24">
        <f>ROUND($O$147+$N$147,2)</f>
        <v>0</v>
      </c>
      <c r="Q147" s="24">
        <f>ROUND($K$147*$N$147,2)</f>
        <v>0</v>
      </c>
      <c r="R147" s="24">
        <f>ROUND($M$147*$O$147,2)</f>
        <v>0</v>
      </c>
      <c r="S147" s="24">
        <f>ROUND($R$147+$Q$147,2)</f>
        <v>0</v>
      </c>
      <c r="T147" s="26" t="s">
        <v>149</v>
      </c>
      <c r="U147" s="59"/>
    </row>
    <row r="148" spans="1:21" s="1" customFormat="1" ht="33" customHeight="1" outlineLevel="6" x14ac:dyDescent="0.2">
      <c r="A148" s="21"/>
      <c r="B148" s="66" t="s">
        <v>151</v>
      </c>
      <c r="C148" s="22" t="s">
        <v>53</v>
      </c>
      <c r="D148" s="22"/>
      <c r="E148" s="22" t="s">
        <v>179</v>
      </c>
      <c r="F148" s="22"/>
      <c r="G148" s="22"/>
      <c r="H148" s="23">
        <v>0.75</v>
      </c>
      <c r="I148" s="24"/>
      <c r="J148" s="23">
        <v>0.9</v>
      </c>
      <c r="K148" s="23">
        <f>$H$148+$I$148+$J$148</f>
        <v>1.65</v>
      </c>
      <c r="L148" s="25">
        <v>1.05</v>
      </c>
      <c r="M148" s="24">
        <f>ROUND($K$148*$L$148,3)</f>
        <v>1.7330000000000001</v>
      </c>
      <c r="N148" s="53"/>
      <c r="O148" s="53"/>
      <c r="P148" s="24">
        <f>ROUND($O$148+$N$148,2)</f>
        <v>0</v>
      </c>
      <c r="Q148" s="24">
        <f>ROUND($K$148*$N$148,2)</f>
        <v>0</v>
      </c>
      <c r="R148" s="24">
        <f>ROUND($M$148*$O$148,2)</f>
        <v>0</v>
      </c>
      <c r="S148" s="24">
        <f>ROUND($R$148+$Q$148,2)</f>
        <v>0</v>
      </c>
      <c r="T148" s="26" t="s">
        <v>152</v>
      </c>
      <c r="U148" s="59"/>
    </row>
    <row r="149" spans="1:21" s="10" customFormat="1" ht="11.1" customHeight="1" outlineLevel="5" x14ac:dyDescent="0.15">
      <c r="A149" s="11">
        <v>23</v>
      </c>
      <c r="B149" s="64" t="s">
        <v>161</v>
      </c>
      <c r="C149" s="12" t="s">
        <v>69</v>
      </c>
      <c r="D149" s="12"/>
      <c r="E149" s="12"/>
      <c r="F149" s="12"/>
      <c r="G149" s="12"/>
      <c r="H149" s="13">
        <v>0.222</v>
      </c>
      <c r="I149" s="13">
        <v>0.152</v>
      </c>
      <c r="J149" s="13">
        <v>0.25700000000000001</v>
      </c>
      <c r="K149" s="13">
        <v>0.63100000000000001</v>
      </c>
      <c r="L149" s="14"/>
      <c r="M149" s="14">
        <f>$M$150</f>
        <v>0.63100000000000001</v>
      </c>
      <c r="N149" s="48"/>
      <c r="O149" s="48"/>
      <c r="P149" s="14">
        <f>ROUND($S$149/$M$149,2)</f>
        <v>0</v>
      </c>
      <c r="Q149" s="14">
        <f>ROUND($Q$150+$Q$151,2)</f>
        <v>0</v>
      </c>
      <c r="R149" s="14">
        <f>ROUND($R$150+$R$151,2)</f>
        <v>0</v>
      </c>
      <c r="S149" s="14">
        <f>ROUND($S$150+$S$151,2)</f>
        <v>0</v>
      </c>
      <c r="T149" s="15"/>
      <c r="U149" s="57"/>
    </row>
    <row r="150" spans="1:21" s="16" customFormat="1" ht="11.1" customHeight="1" outlineLevel="6" x14ac:dyDescent="0.2">
      <c r="A150" s="17"/>
      <c r="B150" s="65" t="s">
        <v>24</v>
      </c>
      <c r="C150" s="18" t="s">
        <v>69</v>
      </c>
      <c r="D150" s="18"/>
      <c r="E150" s="18"/>
      <c r="F150" s="18"/>
      <c r="G150" s="18"/>
      <c r="H150" s="19">
        <v>0.222</v>
      </c>
      <c r="I150" s="19">
        <v>0.152</v>
      </c>
      <c r="J150" s="19">
        <v>0.25700000000000001</v>
      </c>
      <c r="K150" s="19">
        <f>$H$150+$I$150+$J$150</f>
        <v>0.63100000000000001</v>
      </c>
      <c r="L150" s="19">
        <v>1</v>
      </c>
      <c r="M150" s="20">
        <f>ROUND($K$150*$L$150,3)</f>
        <v>0.63100000000000001</v>
      </c>
      <c r="N150" s="52"/>
      <c r="O150" s="50"/>
      <c r="P150" s="47">
        <f>ROUND($O$150+$N$150,2)</f>
        <v>0</v>
      </c>
      <c r="Q150" s="20">
        <f>ROUND($K$150*$N$150,2)</f>
        <v>0</v>
      </c>
      <c r="R150" s="20">
        <f>ROUND($M$150*$O$150,2)</f>
        <v>0</v>
      </c>
      <c r="S150" s="20">
        <f>ROUND($R$150+$Q$150,2)</f>
        <v>0</v>
      </c>
      <c r="T150" s="20"/>
      <c r="U150" s="58"/>
    </row>
    <row r="151" spans="1:21" s="1" customFormat="1" ht="11.1" customHeight="1" outlineLevel="6" x14ac:dyDescent="0.2">
      <c r="A151" s="21"/>
      <c r="B151" s="66" t="s">
        <v>90</v>
      </c>
      <c r="C151" s="22" t="s">
        <v>69</v>
      </c>
      <c r="D151" s="22"/>
      <c r="E151" s="22" t="s">
        <v>179</v>
      </c>
      <c r="F151" s="22"/>
      <c r="G151" s="22"/>
      <c r="H151" s="23">
        <v>0.222</v>
      </c>
      <c r="I151" s="23">
        <v>0.152</v>
      </c>
      <c r="J151" s="23">
        <v>0.25700000000000001</v>
      </c>
      <c r="K151" s="23">
        <f>$H$151+$I$151+$J$151</f>
        <v>0.63100000000000001</v>
      </c>
      <c r="L151" s="28">
        <v>1</v>
      </c>
      <c r="M151" s="24">
        <f>ROUND($K$151*$L$151,3)</f>
        <v>0.63100000000000001</v>
      </c>
      <c r="N151" s="53"/>
      <c r="O151" s="53"/>
      <c r="P151" s="24">
        <f>ROUND($O$151+$N$151,2)</f>
        <v>0</v>
      </c>
      <c r="Q151" s="24">
        <f>ROUND($K$151*$N$151,2)</f>
        <v>0</v>
      </c>
      <c r="R151" s="24">
        <f>ROUND($M$151*$O$151,2)</f>
        <v>0</v>
      </c>
      <c r="S151" s="24">
        <f>ROUND($R$151+$Q$151,2)</f>
        <v>0</v>
      </c>
      <c r="T151" s="26" t="s">
        <v>89</v>
      </c>
      <c r="U151" s="59"/>
    </row>
    <row r="152" spans="1:21" s="10" customFormat="1" ht="63" customHeight="1" outlineLevel="5" x14ac:dyDescent="0.15">
      <c r="A152" s="11">
        <v>24</v>
      </c>
      <c r="B152" s="64" t="s">
        <v>162</v>
      </c>
      <c r="C152" s="12" t="s">
        <v>53</v>
      </c>
      <c r="D152" s="12"/>
      <c r="E152" s="12"/>
      <c r="F152" s="12"/>
      <c r="G152" s="12"/>
      <c r="H152" s="13">
        <v>2.6379999999999999</v>
      </c>
      <c r="I152" s="13">
        <v>1.8260000000000001</v>
      </c>
      <c r="J152" s="13">
        <v>3.1739999999999999</v>
      </c>
      <c r="K152" s="13">
        <v>7.6379999999999999</v>
      </c>
      <c r="L152" s="14"/>
      <c r="M152" s="14">
        <f>$M$153</f>
        <v>7.6379999999999999</v>
      </c>
      <c r="N152" s="48"/>
      <c r="O152" s="48"/>
      <c r="P152" s="14">
        <f>ROUND($S$152/$M$152,2)</f>
        <v>0</v>
      </c>
      <c r="Q152" s="14">
        <f>ROUND($Q$153+$Q$154+$Q$155+$Q$156+$Q$157,2)</f>
        <v>0</v>
      </c>
      <c r="R152" s="14">
        <f>ROUND($R$153+$R$154+$R$155+$R$156+$R$157,2)</f>
        <v>0</v>
      </c>
      <c r="S152" s="14">
        <f>ROUND($S$153+$S$154+$S$155+$S$156+$S$157,2)</f>
        <v>0</v>
      </c>
      <c r="T152" s="15" t="s">
        <v>163</v>
      </c>
      <c r="U152" s="57"/>
    </row>
    <row r="153" spans="1:21" s="16" customFormat="1" ht="11.1" customHeight="1" outlineLevel="6" x14ac:dyDescent="0.2">
      <c r="A153" s="17"/>
      <c r="B153" s="65" t="s">
        <v>24</v>
      </c>
      <c r="C153" s="18" t="s">
        <v>53</v>
      </c>
      <c r="D153" s="18"/>
      <c r="E153" s="18"/>
      <c r="F153" s="18"/>
      <c r="G153" s="18"/>
      <c r="H153" s="19">
        <v>2.6379999999999999</v>
      </c>
      <c r="I153" s="19">
        <v>1.8260000000000001</v>
      </c>
      <c r="J153" s="19">
        <v>3.1739999999999999</v>
      </c>
      <c r="K153" s="19">
        <f>$H$153+$I$153+$J$153</f>
        <v>7.6379999999999999</v>
      </c>
      <c r="L153" s="19">
        <v>1</v>
      </c>
      <c r="M153" s="20">
        <f>ROUND($K$153*$L$153,3)</f>
        <v>7.6379999999999999</v>
      </c>
      <c r="N153" s="52"/>
      <c r="O153" s="50"/>
      <c r="P153" s="47">
        <f>ROUND($O$153+$N$153,2)</f>
        <v>0</v>
      </c>
      <c r="Q153" s="20">
        <f>ROUND($K$153*$N$153,2)</f>
        <v>0</v>
      </c>
      <c r="R153" s="20">
        <f>ROUND($M$153*$O$153,2)</f>
        <v>0</v>
      </c>
      <c r="S153" s="20">
        <f>ROUND($R$153+$Q$153,2)</f>
        <v>0</v>
      </c>
      <c r="T153" s="20"/>
      <c r="U153" s="58"/>
    </row>
    <row r="154" spans="1:21" s="1" customFormat="1" ht="11.1" customHeight="1" outlineLevel="6" x14ac:dyDescent="0.2">
      <c r="A154" s="21"/>
      <c r="B154" s="66" t="s">
        <v>164</v>
      </c>
      <c r="C154" s="22" t="s">
        <v>69</v>
      </c>
      <c r="D154" s="22"/>
      <c r="E154" s="22" t="s">
        <v>179</v>
      </c>
      <c r="F154" s="22"/>
      <c r="G154" s="22"/>
      <c r="H154" s="23">
        <v>9.8000000000000004E-2</v>
      </c>
      <c r="I154" s="23">
        <v>6.6000000000000003E-2</v>
      </c>
      <c r="J154" s="23">
        <v>0.114</v>
      </c>
      <c r="K154" s="23">
        <f>$H$154+$I$154+$J$154</f>
        <v>0.27800000000000002</v>
      </c>
      <c r="L154" s="28">
        <v>1</v>
      </c>
      <c r="M154" s="24">
        <f>ROUND($K$154*$L$154,3)</f>
        <v>0.27800000000000002</v>
      </c>
      <c r="N154" s="53"/>
      <c r="O154" s="53"/>
      <c r="P154" s="24">
        <f>ROUND($O$154+$N$154,2)</f>
        <v>0</v>
      </c>
      <c r="Q154" s="24">
        <f>ROUND($K$154*$N$154,2)</f>
        <v>0</v>
      </c>
      <c r="R154" s="24">
        <f>ROUND($M$154*$O$154,2)</f>
        <v>0</v>
      </c>
      <c r="S154" s="24">
        <f>ROUND($R$154+$Q$154,2)</f>
        <v>0</v>
      </c>
      <c r="T154" s="26" t="s">
        <v>89</v>
      </c>
      <c r="U154" s="59"/>
    </row>
    <row r="155" spans="1:21" s="1" customFormat="1" ht="11.1" customHeight="1" outlineLevel="6" x14ac:dyDescent="0.2">
      <c r="A155" s="21"/>
      <c r="B155" s="66" t="s">
        <v>88</v>
      </c>
      <c r="C155" s="22" t="s">
        <v>69</v>
      </c>
      <c r="D155" s="22"/>
      <c r="E155" s="22" t="s">
        <v>179</v>
      </c>
      <c r="F155" s="22"/>
      <c r="G155" s="22"/>
      <c r="H155" s="23">
        <v>0.13</v>
      </c>
      <c r="I155" s="23">
        <v>8.6999999999999994E-2</v>
      </c>
      <c r="J155" s="23">
        <v>0.152</v>
      </c>
      <c r="K155" s="23">
        <f>$H$155+$I$155+$J$155</f>
        <v>0.36899999999999999</v>
      </c>
      <c r="L155" s="28">
        <v>1</v>
      </c>
      <c r="M155" s="24">
        <f>ROUND($K$155*$L$155,3)</f>
        <v>0.36899999999999999</v>
      </c>
      <c r="N155" s="53"/>
      <c r="O155" s="53"/>
      <c r="P155" s="24">
        <f>ROUND($O$155+$N$155,2)</f>
        <v>0</v>
      </c>
      <c r="Q155" s="24">
        <f>ROUND($K$155*$N$155,2)</f>
        <v>0</v>
      </c>
      <c r="R155" s="24">
        <f>ROUND($M$155*$O$155,2)</f>
        <v>0</v>
      </c>
      <c r="S155" s="24">
        <f>ROUND($R$155+$Q$155,2)</f>
        <v>0</v>
      </c>
      <c r="T155" s="26" t="s">
        <v>89</v>
      </c>
      <c r="U155" s="59"/>
    </row>
    <row r="156" spans="1:21" s="1" customFormat="1" ht="11.1" customHeight="1" outlineLevel="6" x14ac:dyDescent="0.2">
      <c r="A156" s="21"/>
      <c r="B156" s="66" t="s">
        <v>90</v>
      </c>
      <c r="C156" s="22" t="s">
        <v>69</v>
      </c>
      <c r="D156" s="22"/>
      <c r="E156" s="22" t="s">
        <v>179</v>
      </c>
      <c r="F156" s="22"/>
      <c r="G156" s="22"/>
      <c r="H156" s="23">
        <v>3.2000000000000001E-2</v>
      </c>
      <c r="I156" s="23">
        <v>2.1000000000000001E-2</v>
      </c>
      <c r="J156" s="23">
        <v>3.6999999999999998E-2</v>
      </c>
      <c r="K156" s="23">
        <f>$H$156+$I$156+$J$156</f>
        <v>0.09</v>
      </c>
      <c r="L156" s="28">
        <v>1</v>
      </c>
      <c r="M156" s="24">
        <f>ROUND($K$156*$L$156,3)</f>
        <v>0.09</v>
      </c>
      <c r="N156" s="53"/>
      <c r="O156" s="53"/>
      <c r="P156" s="24">
        <f>ROUND($O$156+$N$156,2)</f>
        <v>0</v>
      </c>
      <c r="Q156" s="24">
        <f>ROUND($K$156*$N$156,2)</f>
        <v>0</v>
      </c>
      <c r="R156" s="24">
        <f>ROUND($M$156*$O$156,2)</f>
        <v>0</v>
      </c>
      <c r="S156" s="24">
        <f>ROUND($R$156+$Q$156,2)</f>
        <v>0</v>
      </c>
      <c r="T156" s="26" t="s">
        <v>89</v>
      </c>
      <c r="U156" s="59"/>
    </row>
    <row r="157" spans="1:21" s="1" customFormat="1" ht="11.1" customHeight="1" outlineLevel="6" x14ac:dyDescent="0.2">
      <c r="A157" s="21"/>
      <c r="B157" s="66" t="s">
        <v>92</v>
      </c>
      <c r="C157" s="22" t="s">
        <v>53</v>
      </c>
      <c r="D157" s="22"/>
      <c r="E157" s="22"/>
      <c r="F157" s="22"/>
      <c r="G157" s="22"/>
      <c r="H157" s="23">
        <v>2.6379999999999999</v>
      </c>
      <c r="I157" s="23">
        <v>1.8260000000000001</v>
      </c>
      <c r="J157" s="23">
        <v>3.1739999999999999</v>
      </c>
      <c r="K157" s="23">
        <f>$H$157+$I$157+$J$157</f>
        <v>7.6379999999999999</v>
      </c>
      <c r="L157" s="25">
        <v>1.02</v>
      </c>
      <c r="M157" s="24">
        <f>ROUND($K$157*$L$157,3)</f>
        <v>7.7910000000000004</v>
      </c>
      <c r="N157" s="53"/>
      <c r="O157" s="53"/>
      <c r="P157" s="24">
        <f>ROUND($O$157+$N$157,2)</f>
        <v>0</v>
      </c>
      <c r="Q157" s="24">
        <f>ROUND($K$157*$N$157,2)</f>
        <v>0</v>
      </c>
      <c r="R157" s="24">
        <f>ROUND($M$157*$O$157,2)</f>
        <v>0</v>
      </c>
      <c r="S157" s="24">
        <f>ROUND($R$157+$Q$157,2)</f>
        <v>0</v>
      </c>
      <c r="T157" s="26"/>
      <c r="U157" s="59"/>
    </row>
    <row r="158" spans="1:21" s="10" customFormat="1" ht="51.95" customHeight="1" outlineLevel="5" x14ac:dyDescent="0.15">
      <c r="A158" s="11">
        <v>25</v>
      </c>
      <c r="B158" s="64" t="s">
        <v>165</v>
      </c>
      <c r="C158" s="12" t="s">
        <v>53</v>
      </c>
      <c r="D158" s="12"/>
      <c r="E158" s="12"/>
      <c r="F158" s="12"/>
      <c r="G158" s="12"/>
      <c r="H158" s="13">
        <v>8.98</v>
      </c>
      <c r="I158" s="13">
        <v>3.0649999999999999</v>
      </c>
      <c r="J158" s="13">
        <v>11.051</v>
      </c>
      <c r="K158" s="13">
        <v>23.096</v>
      </c>
      <c r="L158" s="14"/>
      <c r="M158" s="14">
        <f>$M$159</f>
        <v>23.096</v>
      </c>
      <c r="N158" s="48"/>
      <c r="O158" s="48"/>
      <c r="P158" s="14">
        <f>ROUND($S$158/$M$158,2)</f>
        <v>0</v>
      </c>
      <c r="Q158" s="14">
        <f>ROUND($Q$159+$Q$160+$Q$161+$Q$162+$Q$163,2)</f>
        <v>0</v>
      </c>
      <c r="R158" s="14">
        <f>ROUND($R$159+$R$160+$R$161+$R$162+$R$163,2)</f>
        <v>0</v>
      </c>
      <c r="S158" s="14">
        <f>ROUND($S$159+$S$160+$S$161+$S$162+$S$163,2)</f>
        <v>0</v>
      </c>
      <c r="T158" s="15" t="s">
        <v>58</v>
      </c>
      <c r="U158" s="57"/>
    </row>
    <row r="159" spans="1:21" s="16" customFormat="1" ht="11.1" customHeight="1" outlineLevel="6" x14ac:dyDescent="0.2">
      <c r="A159" s="17"/>
      <c r="B159" s="65" t="s">
        <v>24</v>
      </c>
      <c r="C159" s="18" t="s">
        <v>53</v>
      </c>
      <c r="D159" s="18"/>
      <c r="E159" s="18"/>
      <c r="F159" s="18"/>
      <c r="G159" s="18"/>
      <c r="H159" s="19">
        <v>8.98</v>
      </c>
      <c r="I159" s="19">
        <v>3.0649999999999999</v>
      </c>
      <c r="J159" s="19">
        <v>11.051</v>
      </c>
      <c r="K159" s="19">
        <f>$H$159+$I$159+$J$159</f>
        <v>23.096</v>
      </c>
      <c r="L159" s="19">
        <v>1</v>
      </c>
      <c r="M159" s="20">
        <f>ROUND($K$159*$L$159,3)</f>
        <v>23.096</v>
      </c>
      <c r="N159" s="52"/>
      <c r="O159" s="50"/>
      <c r="P159" s="47">
        <f>ROUND($O$159+$N$159,2)</f>
        <v>0</v>
      </c>
      <c r="Q159" s="20">
        <f>ROUND($K$159*$N$159,2)</f>
        <v>0</v>
      </c>
      <c r="R159" s="20">
        <f>ROUND($M$159*$O$159,2)</f>
        <v>0</v>
      </c>
      <c r="S159" s="20">
        <f>ROUND($R$159+$Q$159,2)</f>
        <v>0</v>
      </c>
      <c r="T159" s="20"/>
      <c r="U159" s="58"/>
    </row>
    <row r="160" spans="1:21" s="1" customFormat="1" ht="11.1" customHeight="1" outlineLevel="6" x14ac:dyDescent="0.2">
      <c r="A160" s="21"/>
      <c r="B160" s="66" t="s">
        <v>166</v>
      </c>
      <c r="C160" s="22" t="s">
        <v>73</v>
      </c>
      <c r="D160" s="22"/>
      <c r="E160" s="22" t="s">
        <v>179</v>
      </c>
      <c r="F160" s="22"/>
      <c r="G160" s="22"/>
      <c r="H160" s="23">
        <v>199</v>
      </c>
      <c r="I160" s="23">
        <v>72</v>
      </c>
      <c r="J160" s="23">
        <v>256</v>
      </c>
      <c r="K160" s="23">
        <f>$H$160+$I$160+$J$160</f>
        <v>527</v>
      </c>
      <c r="L160" s="28">
        <v>1</v>
      </c>
      <c r="M160" s="24">
        <f>ROUND($K$160*$L$160,3)</f>
        <v>527</v>
      </c>
      <c r="N160" s="53"/>
      <c r="O160" s="53"/>
      <c r="P160" s="24">
        <f>ROUND($O$160+$N$160,2)</f>
        <v>0</v>
      </c>
      <c r="Q160" s="24">
        <f>ROUND($K$160*$N$160,2)</f>
        <v>0</v>
      </c>
      <c r="R160" s="24">
        <f>ROUND($M$160*$O$160,2)</f>
        <v>0</v>
      </c>
      <c r="S160" s="24">
        <f>ROUND($R$160+$Q$160,2)</f>
        <v>0</v>
      </c>
      <c r="T160" s="26"/>
      <c r="U160" s="59"/>
    </row>
    <row r="161" spans="1:21" s="1" customFormat="1" ht="11.1" customHeight="1" outlineLevel="6" x14ac:dyDescent="0.2">
      <c r="A161" s="21"/>
      <c r="B161" s="66" t="s">
        <v>167</v>
      </c>
      <c r="C161" s="22" t="s">
        <v>73</v>
      </c>
      <c r="D161" s="22"/>
      <c r="E161" s="22" t="s">
        <v>179</v>
      </c>
      <c r="F161" s="22"/>
      <c r="G161" s="22"/>
      <c r="H161" s="23">
        <v>534</v>
      </c>
      <c r="I161" s="23">
        <v>180</v>
      </c>
      <c r="J161" s="23">
        <v>651</v>
      </c>
      <c r="K161" s="23">
        <f>$H$161+$I$161+$J$161</f>
        <v>1365</v>
      </c>
      <c r="L161" s="28">
        <v>1</v>
      </c>
      <c r="M161" s="24">
        <f>ROUND($K$161*$L$161,3)</f>
        <v>1365</v>
      </c>
      <c r="N161" s="53"/>
      <c r="O161" s="53"/>
      <c r="P161" s="24">
        <f>ROUND($O$161+$N$161,2)</f>
        <v>0</v>
      </c>
      <c r="Q161" s="24">
        <f>ROUND($K$161*$N$161,2)</f>
        <v>0</v>
      </c>
      <c r="R161" s="24">
        <f>ROUND($M$161*$O$161,2)</f>
        <v>0</v>
      </c>
      <c r="S161" s="24">
        <f>ROUND($R$161+$Q$161,2)</f>
        <v>0</v>
      </c>
      <c r="T161" s="26"/>
      <c r="U161" s="59"/>
    </row>
    <row r="162" spans="1:21" s="1" customFormat="1" ht="11.1" customHeight="1" outlineLevel="6" x14ac:dyDescent="0.2">
      <c r="A162" s="21"/>
      <c r="B162" s="66" t="s">
        <v>168</v>
      </c>
      <c r="C162" s="22" t="s">
        <v>53</v>
      </c>
      <c r="D162" s="22"/>
      <c r="E162" s="22"/>
      <c r="F162" s="22"/>
      <c r="G162" s="22"/>
      <c r="H162" s="23">
        <v>0.27300000000000002</v>
      </c>
      <c r="I162" s="23">
        <v>9.2999999999999999E-2</v>
      </c>
      <c r="J162" s="23">
        <v>0.33700000000000002</v>
      </c>
      <c r="K162" s="23">
        <f>$H$162+$I$162+$J$162</f>
        <v>0.70300000000000007</v>
      </c>
      <c r="L162" s="25">
        <v>1.02</v>
      </c>
      <c r="M162" s="24">
        <f>ROUND($K$162*$L$162,3)</f>
        <v>0.71699999999999997</v>
      </c>
      <c r="N162" s="53"/>
      <c r="O162" s="53"/>
      <c r="P162" s="24">
        <f>ROUND($O$162+$N$162,2)</f>
        <v>0</v>
      </c>
      <c r="Q162" s="24">
        <f>ROUND($K$162*$N$162,2)</f>
        <v>0</v>
      </c>
      <c r="R162" s="24">
        <f>ROUND($M$162*$O$162,2)</f>
        <v>0</v>
      </c>
      <c r="S162" s="24">
        <f>ROUND($R$162+$Q$162,2)</f>
        <v>0</v>
      </c>
      <c r="T162" s="26"/>
      <c r="U162" s="59"/>
    </row>
    <row r="163" spans="1:21" s="1" customFormat="1" ht="11.1" customHeight="1" outlineLevel="6" x14ac:dyDescent="0.2">
      <c r="A163" s="21"/>
      <c r="B163" s="66" t="s">
        <v>169</v>
      </c>
      <c r="C163" s="22" t="s">
        <v>69</v>
      </c>
      <c r="D163" s="22"/>
      <c r="E163" s="22" t="s">
        <v>179</v>
      </c>
      <c r="F163" s="22"/>
      <c r="G163" s="22"/>
      <c r="H163" s="23">
        <v>7.5999999999999998E-2</v>
      </c>
      <c r="I163" s="23">
        <v>2.7E-2</v>
      </c>
      <c r="J163" s="23">
        <v>8.5000000000000006E-2</v>
      </c>
      <c r="K163" s="23">
        <f>$H$163+$I$163+$J$163</f>
        <v>0.188</v>
      </c>
      <c r="L163" s="25">
        <v>1.03</v>
      </c>
      <c r="M163" s="24">
        <f>ROUND($K$163*$L$163,3)</f>
        <v>0.19400000000000001</v>
      </c>
      <c r="N163" s="53"/>
      <c r="O163" s="53"/>
      <c r="P163" s="24">
        <f>ROUND($O$163+$N$163,2)</f>
        <v>0</v>
      </c>
      <c r="Q163" s="24">
        <f>ROUND($K$163*$N$163,2)</f>
        <v>0</v>
      </c>
      <c r="R163" s="24">
        <f>ROUND($M$163*$O$163,2)</f>
        <v>0</v>
      </c>
      <c r="S163" s="24">
        <f>ROUND($R$163+$Q$163,2)</f>
        <v>0</v>
      </c>
      <c r="T163" s="26"/>
      <c r="U163" s="59"/>
    </row>
    <row r="164" spans="1:21" s="4" customFormat="1" ht="12" customHeight="1" x14ac:dyDescent="0.2">
      <c r="A164" s="31"/>
      <c r="B164" s="32" t="s">
        <v>170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54"/>
      <c r="O164" s="54"/>
      <c r="P164" s="33"/>
      <c r="Q164" s="34"/>
      <c r="R164" s="34"/>
      <c r="S164" s="34">
        <f>ROUND($S$13,2)</f>
        <v>0</v>
      </c>
      <c r="T164" s="34"/>
      <c r="U164" s="60"/>
    </row>
    <row r="165" spans="1:21" s="1" customFormat="1" ht="11.1" customHeight="1" x14ac:dyDescent="0.2">
      <c r="A165" s="35"/>
      <c r="B165" s="36" t="s">
        <v>171</v>
      </c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55"/>
      <c r="O165" s="55"/>
      <c r="P165" s="37"/>
      <c r="Q165" s="37"/>
      <c r="S165" s="24"/>
      <c r="T165" s="24"/>
      <c r="U165" s="61"/>
    </row>
    <row r="166" spans="1:21" s="16" customFormat="1" ht="11.1" customHeight="1" x14ac:dyDescent="0.2">
      <c r="A166" s="38"/>
      <c r="B166" s="39" t="s">
        <v>172</v>
      </c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56"/>
      <c r="O166" s="56"/>
      <c r="P166" s="40"/>
      <c r="Q166" s="40"/>
      <c r="R166" s="40"/>
      <c r="S166" s="41">
        <f>ROUND($R$13,2)</f>
        <v>0</v>
      </c>
      <c r="T166" s="42"/>
      <c r="U166" s="58"/>
    </row>
    <row r="167" spans="1:21" s="16" customFormat="1" ht="11.1" customHeight="1" x14ac:dyDescent="0.2">
      <c r="A167" s="38"/>
      <c r="B167" s="39" t="s">
        <v>173</v>
      </c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56"/>
      <c r="O167" s="56"/>
      <c r="P167" s="40"/>
      <c r="Q167" s="40"/>
      <c r="R167" s="40"/>
      <c r="S167" s="43">
        <f>ROUND($Q$13,2)</f>
        <v>0</v>
      </c>
      <c r="T167" s="20"/>
      <c r="U167" s="58"/>
    </row>
    <row r="168" spans="1:21" s="16" customFormat="1" ht="11.1" customHeight="1" x14ac:dyDescent="0.2">
      <c r="A168" s="38"/>
      <c r="B168" s="39" t="s">
        <v>174</v>
      </c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56"/>
      <c r="O168" s="56"/>
      <c r="P168" s="40"/>
      <c r="Q168" s="40"/>
      <c r="R168" s="40"/>
      <c r="S168" s="43">
        <f>ROUND(($S$164)*0.166666666666666,2)</f>
        <v>0</v>
      </c>
      <c r="T168" s="20"/>
      <c r="U168" s="58"/>
    </row>
    <row r="169" spans="1:21" s="1" customFormat="1" ht="44.1" customHeight="1" x14ac:dyDescent="0.2">
      <c r="A169" s="37"/>
      <c r="B169" s="44" t="s">
        <v>175</v>
      </c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55"/>
      <c r="O169" s="55"/>
      <c r="P169" s="37"/>
      <c r="Q169" s="40">
        <f>ROUND($Q$170+$Q$171+$Q$172+$Q$173+$Q$174+$Q$175+$Q$176+$Q$177+$Q$178+$Q$179+$Q$180+$Q$181,2)</f>
        <v>0</v>
      </c>
      <c r="R169" s="40">
        <f>ROUND($R$170+$R$171+$R$172+$R$173+$R$174+$R$175+$R$176+$R$177+$R$178+$R$179+$R$180+$R$181,2)</f>
        <v>0</v>
      </c>
      <c r="S169" s="40">
        <f>ROUND($S$170+$S$171+$S$172+$S$173+$S$174+$S$175+$S$176+$S$177+$S$178+$S$179+$S$180+$S$181,2)</f>
        <v>0</v>
      </c>
      <c r="T169" s="37"/>
      <c r="U169" s="55"/>
    </row>
    <row r="170" spans="1:21" s="1" customFormat="1" ht="11.1" customHeight="1" x14ac:dyDescent="0.2">
      <c r="A170" s="53"/>
      <c r="B170" s="53"/>
      <c r="C170" s="53"/>
      <c r="D170" s="55"/>
      <c r="E170" s="55"/>
      <c r="F170" s="55"/>
      <c r="G170" s="55"/>
      <c r="H170" s="53"/>
      <c r="I170" s="53"/>
      <c r="J170" s="53"/>
      <c r="K170" s="61">
        <f>$F$170+$G$170+$H$170+$I$170+$J$170</f>
        <v>0</v>
      </c>
      <c r="L170" s="62">
        <v>1</v>
      </c>
      <c r="M170" s="61">
        <f>ROUND($K$170*$L$170,3)</f>
        <v>0</v>
      </c>
      <c r="N170" s="53"/>
      <c r="O170" s="53"/>
      <c r="P170" s="61">
        <f>ROUND($O$170+$N$170,2)</f>
        <v>0</v>
      </c>
      <c r="Q170" s="61">
        <f>ROUND($K$170*$N$170,2)</f>
        <v>0</v>
      </c>
      <c r="R170" s="61">
        <f>ROUND($M$170*$O$170,2)</f>
        <v>0</v>
      </c>
      <c r="S170" s="61">
        <f>ROUND($R$170+$Q$170,2)</f>
        <v>0</v>
      </c>
      <c r="T170" s="55"/>
      <c r="U170" s="53"/>
    </row>
    <row r="171" spans="1:21" s="1" customFormat="1" ht="11.1" customHeight="1" x14ac:dyDescent="0.2">
      <c r="A171" s="53"/>
      <c r="B171" s="53"/>
      <c r="C171" s="53"/>
      <c r="D171" s="55"/>
      <c r="E171" s="55"/>
      <c r="F171" s="55"/>
      <c r="G171" s="55"/>
      <c r="H171" s="53"/>
      <c r="I171" s="53"/>
      <c r="J171" s="53"/>
      <c r="K171" s="61">
        <f>$F$171+$G$171+$H$171+$I$171+$J$171</f>
        <v>0</v>
      </c>
      <c r="L171" s="62">
        <v>1</v>
      </c>
      <c r="M171" s="61">
        <f>ROUND($K$171*$L$171,3)</f>
        <v>0</v>
      </c>
      <c r="N171" s="53"/>
      <c r="O171" s="53"/>
      <c r="P171" s="61">
        <f>ROUND($O$171+$N$171,2)</f>
        <v>0</v>
      </c>
      <c r="Q171" s="61">
        <f>ROUND($K$171*$N$171,2)</f>
        <v>0</v>
      </c>
      <c r="R171" s="61">
        <f>ROUND($M$171*$O$171,2)</f>
        <v>0</v>
      </c>
      <c r="S171" s="61">
        <f>ROUND($R$171+$Q$171,2)</f>
        <v>0</v>
      </c>
      <c r="T171" s="55"/>
      <c r="U171" s="53"/>
    </row>
    <row r="172" spans="1:21" s="1" customFormat="1" ht="11.1" customHeight="1" x14ac:dyDescent="0.2">
      <c r="A172" s="53"/>
      <c r="B172" s="53"/>
      <c r="C172" s="53"/>
      <c r="D172" s="55"/>
      <c r="E172" s="55"/>
      <c r="F172" s="55"/>
      <c r="G172" s="55"/>
      <c r="H172" s="53"/>
      <c r="I172" s="53"/>
      <c r="J172" s="53"/>
      <c r="K172" s="61">
        <f>$F$172+$G$172+$H$172+$I$172+$J$172</f>
        <v>0</v>
      </c>
      <c r="L172" s="62">
        <v>1</v>
      </c>
      <c r="M172" s="61">
        <f>ROUND($K$172*$L$172,3)</f>
        <v>0</v>
      </c>
      <c r="N172" s="53"/>
      <c r="O172" s="53"/>
      <c r="P172" s="61">
        <f>ROUND($O$172+$N$172,2)</f>
        <v>0</v>
      </c>
      <c r="Q172" s="61">
        <f>ROUND($K$172*$N$172,2)</f>
        <v>0</v>
      </c>
      <c r="R172" s="61">
        <f>ROUND($M$172*$O$172,2)</f>
        <v>0</v>
      </c>
      <c r="S172" s="61">
        <f>ROUND($R$172+$Q$172,2)</f>
        <v>0</v>
      </c>
      <c r="T172" s="55"/>
      <c r="U172" s="53"/>
    </row>
    <row r="173" spans="1:21" s="1" customFormat="1" ht="11.1" customHeight="1" x14ac:dyDescent="0.2">
      <c r="A173" s="53"/>
      <c r="B173" s="53"/>
      <c r="C173" s="53"/>
      <c r="D173" s="55"/>
      <c r="E173" s="55"/>
      <c r="F173" s="55"/>
      <c r="G173" s="55"/>
      <c r="H173" s="53"/>
      <c r="I173" s="53"/>
      <c r="J173" s="53"/>
      <c r="K173" s="61">
        <f>$F$173+$G$173+$H$173+$I$173+$J$173</f>
        <v>0</v>
      </c>
      <c r="L173" s="62">
        <v>1</v>
      </c>
      <c r="M173" s="61">
        <f>ROUND($K$173*$L$173,3)</f>
        <v>0</v>
      </c>
      <c r="N173" s="53"/>
      <c r="O173" s="53"/>
      <c r="P173" s="61">
        <f>ROUND($O$173+$N$173,2)</f>
        <v>0</v>
      </c>
      <c r="Q173" s="61">
        <f>ROUND($K$173*$N$173,2)</f>
        <v>0</v>
      </c>
      <c r="R173" s="61">
        <f>ROUND($M$173*$O$173,2)</f>
        <v>0</v>
      </c>
      <c r="S173" s="61">
        <f>ROUND($R$173+$Q$173,2)</f>
        <v>0</v>
      </c>
      <c r="T173" s="55"/>
      <c r="U173" s="53"/>
    </row>
    <row r="174" spans="1:21" s="1" customFormat="1" ht="11.1" customHeight="1" x14ac:dyDescent="0.2">
      <c r="A174" s="53"/>
      <c r="B174" s="53"/>
      <c r="C174" s="53"/>
      <c r="D174" s="55"/>
      <c r="E174" s="55"/>
      <c r="F174" s="55"/>
      <c r="G174" s="55"/>
      <c r="H174" s="53"/>
      <c r="I174" s="53"/>
      <c r="J174" s="53"/>
      <c r="K174" s="61">
        <f>$F$174+$G$174+$H$174+$I$174+$J$174</f>
        <v>0</v>
      </c>
      <c r="L174" s="62">
        <v>1</v>
      </c>
      <c r="M174" s="61">
        <f>ROUND($K$174*$L$174,3)</f>
        <v>0</v>
      </c>
      <c r="N174" s="53"/>
      <c r="O174" s="53"/>
      <c r="P174" s="61">
        <f>ROUND($O$174+$N$174,2)</f>
        <v>0</v>
      </c>
      <c r="Q174" s="61">
        <f>ROUND($K$174*$N$174,2)</f>
        <v>0</v>
      </c>
      <c r="R174" s="61">
        <f>ROUND($M$174*$O$174,2)</f>
        <v>0</v>
      </c>
      <c r="S174" s="61">
        <f>ROUND($R$174+$Q$174,2)</f>
        <v>0</v>
      </c>
      <c r="T174" s="55"/>
      <c r="U174" s="53"/>
    </row>
    <row r="175" spans="1:21" s="1" customFormat="1" ht="11.1" customHeight="1" x14ac:dyDescent="0.2">
      <c r="A175" s="53"/>
      <c r="B175" s="53"/>
      <c r="C175" s="53"/>
      <c r="D175" s="55"/>
      <c r="E175" s="55"/>
      <c r="F175" s="55"/>
      <c r="G175" s="55"/>
      <c r="H175" s="53"/>
      <c r="I175" s="53"/>
      <c r="J175" s="53"/>
      <c r="K175" s="61">
        <f>$F$175+$G$175+$H$175+$I$175+$J$175</f>
        <v>0</v>
      </c>
      <c r="L175" s="62">
        <v>1</v>
      </c>
      <c r="M175" s="61">
        <f>ROUND($K$175*$L$175,3)</f>
        <v>0</v>
      </c>
      <c r="N175" s="53"/>
      <c r="O175" s="53"/>
      <c r="P175" s="61">
        <f>ROUND($O$175+$N$175,2)</f>
        <v>0</v>
      </c>
      <c r="Q175" s="61">
        <f>ROUND($K$175*$N$175,2)</f>
        <v>0</v>
      </c>
      <c r="R175" s="61">
        <f>ROUND($M$175*$O$175,2)</f>
        <v>0</v>
      </c>
      <c r="S175" s="61">
        <f>ROUND($R$175+$Q$175,2)</f>
        <v>0</v>
      </c>
      <c r="T175" s="55"/>
      <c r="U175" s="53"/>
    </row>
    <row r="176" spans="1:21" s="1" customFormat="1" ht="11.1" customHeight="1" x14ac:dyDescent="0.2">
      <c r="A176" s="53"/>
      <c r="B176" s="53"/>
      <c r="C176" s="53"/>
      <c r="D176" s="55"/>
      <c r="E176" s="55"/>
      <c r="F176" s="55"/>
      <c r="G176" s="55"/>
      <c r="H176" s="53"/>
      <c r="I176" s="53"/>
      <c r="J176" s="53"/>
      <c r="K176" s="61">
        <f>$F$176+$G$176+$H$176+$I$176+$J$176</f>
        <v>0</v>
      </c>
      <c r="L176" s="62">
        <v>1</v>
      </c>
      <c r="M176" s="61">
        <f>ROUND($K$176*$L$176,3)</f>
        <v>0</v>
      </c>
      <c r="N176" s="53"/>
      <c r="O176" s="53"/>
      <c r="P176" s="61">
        <f>ROUND($O$176+$N$176,2)</f>
        <v>0</v>
      </c>
      <c r="Q176" s="61">
        <f>ROUND($K$176*$N$176,2)</f>
        <v>0</v>
      </c>
      <c r="R176" s="61">
        <f>ROUND($M$176*$O$176,2)</f>
        <v>0</v>
      </c>
      <c r="S176" s="61">
        <f>ROUND($R$176+$Q$176,2)</f>
        <v>0</v>
      </c>
      <c r="T176" s="55"/>
      <c r="U176" s="53"/>
    </row>
    <row r="177" spans="1:21" s="1" customFormat="1" ht="11.1" customHeight="1" x14ac:dyDescent="0.2">
      <c r="A177" s="53"/>
      <c r="B177" s="53"/>
      <c r="C177" s="53"/>
      <c r="D177" s="55"/>
      <c r="E177" s="55"/>
      <c r="F177" s="55"/>
      <c r="G177" s="55"/>
      <c r="H177" s="53"/>
      <c r="I177" s="53"/>
      <c r="J177" s="53"/>
      <c r="K177" s="61">
        <f>$F$177+$G$177+$H$177+$I$177+$J$177</f>
        <v>0</v>
      </c>
      <c r="L177" s="62">
        <v>1</v>
      </c>
      <c r="M177" s="61">
        <f>ROUND($K$177*$L$177,3)</f>
        <v>0</v>
      </c>
      <c r="N177" s="53"/>
      <c r="O177" s="53"/>
      <c r="P177" s="61">
        <f>ROUND($O$177+$N$177,2)</f>
        <v>0</v>
      </c>
      <c r="Q177" s="61">
        <f>ROUND($K$177*$N$177,2)</f>
        <v>0</v>
      </c>
      <c r="R177" s="61">
        <f>ROUND($M$177*$O$177,2)</f>
        <v>0</v>
      </c>
      <c r="S177" s="61">
        <f>ROUND($R$177+$Q$177,2)</f>
        <v>0</v>
      </c>
      <c r="T177" s="55"/>
      <c r="U177" s="53"/>
    </row>
    <row r="178" spans="1:21" s="1" customFormat="1" ht="11.1" customHeight="1" x14ac:dyDescent="0.2">
      <c r="A178" s="53"/>
      <c r="B178" s="53"/>
      <c r="C178" s="53"/>
      <c r="D178" s="55"/>
      <c r="E178" s="55"/>
      <c r="F178" s="55"/>
      <c r="G178" s="55"/>
      <c r="H178" s="53"/>
      <c r="I178" s="53"/>
      <c r="J178" s="53"/>
      <c r="K178" s="61">
        <f>$F$178+$G$178+$H$178+$I$178+$J$178</f>
        <v>0</v>
      </c>
      <c r="L178" s="62">
        <v>1</v>
      </c>
      <c r="M178" s="61">
        <f>ROUND($K$178*$L$178,3)</f>
        <v>0</v>
      </c>
      <c r="N178" s="53"/>
      <c r="O178" s="53"/>
      <c r="P178" s="61">
        <f>ROUND($O$178+$N$178,2)</f>
        <v>0</v>
      </c>
      <c r="Q178" s="61">
        <f>ROUND($K$178*$N$178,2)</f>
        <v>0</v>
      </c>
      <c r="R178" s="61">
        <f>ROUND($M$178*$O$178,2)</f>
        <v>0</v>
      </c>
      <c r="S178" s="61">
        <f>ROUND($R$178+$Q$178,2)</f>
        <v>0</v>
      </c>
      <c r="T178" s="55"/>
      <c r="U178" s="53"/>
    </row>
    <row r="179" spans="1:21" s="1" customFormat="1" ht="11.1" customHeight="1" x14ac:dyDescent="0.2">
      <c r="A179" s="53"/>
      <c r="B179" s="53"/>
      <c r="C179" s="53"/>
      <c r="D179" s="55"/>
      <c r="E179" s="55"/>
      <c r="F179" s="55"/>
      <c r="G179" s="55"/>
      <c r="H179" s="53"/>
      <c r="I179" s="53"/>
      <c r="J179" s="53"/>
      <c r="K179" s="61">
        <f>$F$179+$G$179+$H$179+$I$179+$J$179</f>
        <v>0</v>
      </c>
      <c r="L179" s="62">
        <v>1</v>
      </c>
      <c r="M179" s="61">
        <f>ROUND($K$179*$L$179,3)</f>
        <v>0</v>
      </c>
      <c r="N179" s="53"/>
      <c r="O179" s="53"/>
      <c r="P179" s="61">
        <f>ROUND($O$179+$N$179,2)</f>
        <v>0</v>
      </c>
      <c r="Q179" s="61">
        <f>ROUND($K$179*$N$179,2)</f>
        <v>0</v>
      </c>
      <c r="R179" s="61">
        <f>ROUND($M$179*$O$179,2)</f>
        <v>0</v>
      </c>
      <c r="S179" s="61">
        <f>ROUND($R$179+$Q$179,2)</f>
        <v>0</v>
      </c>
      <c r="T179" s="55"/>
      <c r="U179" s="53"/>
    </row>
    <row r="180" spans="1:21" s="1" customFormat="1" ht="11.1" customHeight="1" x14ac:dyDescent="0.2">
      <c r="A180" s="53"/>
      <c r="B180" s="53"/>
      <c r="C180" s="53"/>
      <c r="D180" s="55"/>
      <c r="E180" s="55"/>
      <c r="F180" s="55"/>
      <c r="G180" s="55"/>
      <c r="H180" s="53"/>
      <c r="I180" s="53"/>
      <c r="J180" s="53"/>
      <c r="K180" s="61">
        <f>$F$180+$G$180+$H$180+$I$180+$J$180</f>
        <v>0</v>
      </c>
      <c r="L180" s="62">
        <v>1</v>
      </c>
      <c r="M180" s="61">
        <f>ROUND($K$180*$L$180,3)</f>
        <v>0</v>
      </c>
      <c r="N180" s="53"/>
      <c r="O180" s="53"/>
      <c r="P180" s="61">
        <f>ROUND($O$180+$N$180,2)</f>
        <v>0</v>
      </c>
      <c r="Q180" s="61">
        <f>ROUND($K$180*$N$180,2)</f>
        <v>0</v>
      </c>
      <c r="R180" s="61">
        <f>ROUND($M$180*$O$180,2)</f>
        <v>0</v>
      </c>
      <c r="S180" s="61">
        <f>ROUND($R$180+$Q$180,2)</f>
        <v>0</v>
      </c>
      <c r="T180" s="55"/>
      <c r="U180" s="53"/>
    </row>
    <row r="181" spans="1:21" s="1" customFormat="1" ht="11.1" customHeight="1" x14ac:dyDescent="0.2">
      <c r="A181" s="53"/>
      <c r="B181" s="53"/>
      <c r="C181" s="53"/>
      <c r="D181" s="55"/>
      <c r="E181" s="55"/>
      <c r="F181" s="55"/>
      <c r="G181" s="55"/>
      <c r="H181" s="53"/>
      <c r="I181" s="53"/>
      <c r="J181" s="53"/>
      <c r="K181" s="61">
        <f>$F$181+$G$181+$H$181+$I$181+$J$181</f>
        <v>0</v>
      </c>
      <c r="L181" s="62">
        <v>1</v>
      </c>
      <c r="M181" s="61">
        <f>ROUND($K$181*$L$181,3)</f>
        <v>0</v>
      </c>
      <c r="N181" s="53"/>
      <c r="O181" s="53"/>
      <c r="P181" s="61">
        <f>ROUND($O$181+$N$181,2)</f>
        <v>0</v>
      </c>
      <c r="Q181" s="61">
        <f>ROUND($K$181*$N$181,2)</f>
        <v>0</v>
      </c>
      <c r="R181" s="61">
        <f>ROUND($M$181*$O$181,2)</f>
        <v>0</v>
      </c>
      <c r="S181" s="61">
        <f>ROUND($R$181+$Q$181,2)</f>
        <v>0</v>
      </c>
      <c r="T181" s="55"/>
      <c r="U181" s="53"/>
    </row>
    <row r="182" spans="1:21" s="1" customFormat="1" ht="11.1" customHeight="1" x14ac:dyDescent="0.2"/>
    <row r="183" spans="1:21" s="1" customFormat="1" ht="11.1" customHeight="1" x14ac:dyDescent="0.2">
      <c r="A183" s="16" t="s">
        <v>176</v>
      </c>
    </row>
    <row r="184" spans="1:21" s="1" customFormat="1" ht="11.1" customHeight="1" x14ac:dyDescent="0.2"/>
    <row r="185" spans="1:21" s="1" customFormat="1" ht="11.1" customHeight="1" x14ac:dyDescent="0.2">
      <c r="A185" s="45"/>
      <c r="B185" s="1" t="s">
        <v>177</v>
      </c>
    </row>
    <row r="186" spans="1:21" s="1" customFormat="1" ht="11.1" customHeight="1" x14ac:dyDescent="0.2">
      <c r="A186" s="1" t="s">
        <v>178</v>
      </c>
    </row>
  </sheetData>
  <sheetProtection algorithmName="SHA-512" hashValue="jXBQM12vrxs+5WvFreZ0KlFzGiINTQY44DzXowIbpjgBFZXe9ErhOPomQ0TIQbWZjiBqx+i7zTcuHrOd3h2bPA==" saltValue="o3n9SlU16eG6uyrgr1RFnA==" spinCount="100000" sheet="1" objects="1" scenarios="1" selectLockedCells="1"/>
  <mergeCells count="19">
    <mergeCell ref="Q10:R10"/>
    <mergeCell ref="S10:S11"/>
    <mergeCell ref="T10:T11"/>
    <mergeCell ref="U10:U11"/>
    <mergeCell ref="H10:J10"/>
    <mergeCell ref="K10:K11"/>
    <mergeCell ref="L10:L11"/>
    <mergeCell ref="M10:M11"/>
    <mergeCell ref="N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2025-07-01T08:38:48Z</dcterms:modified>
</cp:coreProperties>
</file>