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5. Ембаево\14. ГП-8\Внутренняя электрика\Претенденту\"/>
    </mc:Choice>
  </mc:AlternateContent>
  <xr:revisionPtr revIDLastSave="0" documentId="13_ncr:1_{197CF6E4-4FB3-45D7-B9EB-4BFFE886BBA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50" i="1" l="1"/>
  <c r="I250" i="1"/>
  <c r="K250" i="1" s="1"/>
  <c r="P250" i="1" s="1"/>
  <c r="N249" i="1"/>
  <c r="I249" i="1"/>
  <c r="O249" i="1" s="1"/>
  <c r="N248" i="1"/>
  <c r="I248" i="1"/>
  <c r="K248" i="1" s="1"/>
  <c r="P248" i="1" s="1"/>
  <c r="N247" i="1"/>
  <c r="I247" i="1"/>
  <c r="O247" i="1" s="1"/>
  <c r="N246" i="1"/>
  <c r="I246" i="1"/>
  <c r="K246" i="1" s="1"/>
  <c r="P246" i="1" s="1"/>
  <c r="N245" i="1"/>
  <c r="I245" i="1"/>
  <c r="O245" i="1" s="1"/>
  <c r="N244" i="1"/>
  <c r="I244" i="1"/>
  <c r="K244" i="1" s="1"/>
  <c r="P244" i="1" s="1"/>
  <c r="N243" i="1"/>
  <c r="I243" i="1"/>
  <c r="O243" i="1" s="1"/>
  <c r="N242" i="1"/>
  <c r="I242" i="1"/>
  <c r="K242" i="1" s="1"/>
  <c r="P242" i="1" s="1"/>
  <c r="N241" i="1"/>
  <c r="I241" i="1"/>
  <c r="O241" i="1" s="1"/>
  <c r="N240" i="1"/>
  <c r="I240" i="1"/>
  <c r="K240" i="1" s="1"/>
  <c r="P240" i="1" s="1"/>
  <c r="N239" i="1"/>
  <c r="I239" i="1"/>
  <c r="O239" i="1" s="1"/>
  <c r="O232" i="1"/>
  <c r="N232" i="1"/>
  <c r="K232" i="1"/>
  <c r="P232" i="1" s="1"/>
  <c r="Q232" i="1" s="1"/>
  <c r="I232" i="1"/>
  <c r="N231" i="1"/>
  <c r="I231" i="1"/>
  <c r="N230" i="1"/>
  <c r="I230" i="1"/>
  <c r="N229" i="1"/>
  <c r="I229" i="1"/>
  <c r="N228" i="1"/>
  <c r="I228" i="1"/>
  <c r="O226" i="1"/>
  <c r="N226" i="1"/>
  <c r="K226" i="1"/>
  <c r="P226" i="1" s="1"/>
  <c r="Q226" i="1" s="1"/>
  <c r="I226" i="1"/>
  <c r="O225" i="1"/>
  <c r="O224" i="1" s="1"/>
  <c r="N225" i="1"/>
  <c r="K225" i="1"/>
  <c r="P225" i="1" s="1"/>
  <c r="Q225" i="1" s="1"/>
  <c r="Q224" i="1" s="1"/>
  <c r="N224" i="1" s="1"/>
  <c r="I225" i="1"/>
  <c r="K224" i="1"/>
  <c r="N223" i="1"/>
  <c r="I223" i="1"/>
  <c r="N222" i="1"/>
  <c r="I222" i="1"/>
  <c r="N221" i="1"/>
  <c r="I221" i="1"/>
  <c r="N220" i="1"/>
  <c r="I220" i="1"/>
  <c r="O218" i="1"/>
  <c r="N218" i="1"/>
  <c r="K218" i="1"/>
  <c r="P218" i="1" s="1"/>
  <c r="Q218" i="1" s="1"/>
  <c r="I218" i="1"/>
  <c r="O217" i="1"/>
  <c r="N217" i="1"/>
  <c r="K217" i="1"/>
  <c r="P217" i="1" s="1"/>
  <c r="Q217" i="1" s="1"/>
  <c r="I217" i="1"/>
  <c r="O216" i="1"/>
  <c r="N216" i="1"/>
  <c r="K216" i="1"/>
  <c r="P216" i="1" s="1"/>
  <c r="Q216" i="1" s="1"/>
  <c r="I216" i="1"/>
  <c r="Q215" i="1"/>
  <c r="O215" i="1"/>
  <c r="N215" i="1"/>
  <c r="K215" i="1"/>
  <c r="P215" i="1" s="1"/>
  <c r="I215" i="1"/>
  <c r="K214" i="1"/>
  <c r="N213" i="1"/>
  <c r="I213" i="1"/>
  <c r="N212" i="1"/>
  <c r="I212" i="1"/>
  <c r="N211" i="1"/>
  <c r="I211" i="1"/>
  <c r="N210" i="1"/>
  <c r="I210" i="1"/>
  <c r="O208" i="1"/>
  <c r="N208" i="1"/>
  <c r="K208" i="1"/>
  <c r="P208" i="1" s="1"/>
  <c r="I208" i="1"/>
  <c r="O207" i="1"/>
  <c r="O203" i="1" s="1"/>
  <c r="N207" i="1"/>
  <c r="K207" i="1"/>
  <c r="P207" i="1" s="1"/>
  <c r="I207" i="1"/>
  <c r="Q206" i="1"/>
  <c r="O206" i="1"/>
  <c r="N206" i="1"/>
  <c r="K206" i="1"/>
  <c r="P206" i="1" s="1"/>
  <c r="I206" i="1"/>
  <c r="O205" i="1"/>
  <c r="N205" i="1"/>
  <c r="K205" i="1"/>
  <c r="P205" i="1" s="1"/>
  <c r="I205" i="1"/>
  <c r="O204" i="1"/>
  <c r="N204" i="1"/>
  <c r="K204" i="1"/>
  <c r="P204" i="1" s="1"/>
  <c r="Q204" i="1" s="1"/>
  <c r="I204" i="1"/>
  <c r="K203" i="1"/>
  <c r="N202" i="1"/>
  <c r="I202" i="1"/>
  <c r="N201" i="1"/>
  <c r="I201" i="1"/>
  <c r="N200" i="1"/>
  <c r="I200" i="1"/>
  <c r="N199" i="1"/>
  <c r="I199" i="1"/>
  <c r="N198" i="1"/>
  <c r="I198" i="1"/>
  <c r="N197" i="1"/>
  <c r="I197" i="1"/>
  <c r="O195" i="1"/>
  <c r="N195" i="1"/>
  <c r="K195" i="1"/>
  <c r="P195" i="1" s="1"/>
  <c r="Q195" i="1" s="1"/>
  <c r="I195" i="1"/>
  <c r="O194" i="1"/>
  <c r="N194" i="1"/>
  <c r="K194" i="1"/>
  <c r="P194" i="1" s="1"/>
  <c r="Q194" i="1" s="1"/>
  <c r="I194" i="1"/>
  <c r="Q193" i="1"/>
  <c r="O193" i="1"/>
  <c r="N193" i="1"/>
  <c r="K193" i="1"/>
  <c r="P193" i="1" s="1"/>
  <c r="I193" i="1"/>
  <c r="O192" i="1"/>
  <c r="N192" i="1"/>
  <c r="K192" i="1"/>
  <c r="P192" i="1" s="1"/>
  <c r="I192" i="1"/>
  <c r="O191" i="1"/>
  <c r="N191" i="1"/>
  <c r="K191" i="1"/>
  <c r="P191" i="1" s="1"/>
  <c r="Q191" i="1" s="1"/>
  <c r="I191" i="1"/>
  <c r="O190" i="1"/>
  <c r="N190" i="1"/>
  <c r="K190" i="1"/>
  <c r="P190" i="1" s="1"/>
  <c r="I190" i="1"/>
  <c r="O189" i="1"/>
  <c r="N189" i="1"/>
  <c r="K189" i="1"/>
  <c r="P189" i="1" s="1"/>
  <c r="Q189" i="1" s="1"/>
  <c r="I189" i="1"/>
  <c r="O188" i="1"/>
  <c r="N188" i="1"/>
  <c r="K188" i="1"/>
  <c r="P188" i="1" s="1"/>
  <c r="I188" i="1"/>
  <c r="O187" i="1"/>
  <c r="N187" i="1"/>
  <c r="K187" i="1"/>
  <c r="P187" i="1" s="1"/>
  <c r="I187" i="1"/>
  <c r="O186" i="1"/>
  <c r="N186" i="1"/>
  <c r="K186" i="1"/>
  <c r="P186" i="1" s="1"/>
  <c r="I186" i="1"/>
  <c r="Q185" i="1"/>
  <c r="O185" i="1"/>
  <c r="N185" i="1"/>
  <c r="K185" i="1"/>
  <c r="P185" i="1" s="1"/>
  <c r="I185" i="1"/>
  <c r="O184" i="1"/>
  <c r="N184" i="1"/>
  <c r="K184" i="1"/>
  <c r="P184" i="1" s="1"/>
  <c r="I184" i="1"/>
  <c r="O183" i="1"/>
  <c r="N183" i="1"/>
  <c r="K183" i="1"/>
  <c r="P183" i="1" s="1"/>
  <c r="I183" i="1"/>
  <c r="K182" i="1"/>
  <c r="N181" i="1"/>
  <c r="I181" i="1"/>
  <c r="N180" i="1"/>
  <c r="I180" i="1"/>
  <c r="N179" i="1"/>
  <c r="I179" i="1"/>
  <c r="N178" i="1"/>
  <c r="I178" i="1"/>
  <c r="N177" i="1"/>
  <c r="I177" i="1"/>
  <c r="N176" i="1"/>
  <c r="I176" i="1"/>
  <c r="N175" i="1"/>
  <c r="I175" i="1"/>
  <c r="N174" i="1"/>
  <c r="I174" i="1"/>
  <c r="N173" i="1"/>
  <c r="I173" i="1"/>
  <c r="N172" i="1"/>
  <c r="I172" i="1"/>
  <c r="N171" i="1"/>
  <c r="I171" i="1"/>
  <c r="N170" i="1"/>
  <c r="I170" i="1"/>
  <c r="N169" i="1"/>
  <c r="I169" i="1"/>
  <c r="O167" i="1"/>
  <c r="O162" i="1" s="1"/>
  <c r="N167" i="1"/>
  <c r="K167" i="1"/>
  <c r="P167" i="1" s="1"/>
  <c r="I167" i="1"/>
  <c r="Q166" i="1"/>
  <c r="O166" i="1"/>
  <c r="N166" i="1"/>
  <c r="K166" i="1"/>
  <c r="P166" i="1" s="1"/>
  <c r="I166" i="1"/>
  <c r="O165" i="1"/>
  <c r="N165" i="1"/>
  <c r="K165" i="1"/>
  <c r="P165" i="1" s="1"/>
  <c r="Q165" i="1" s="1"/>
  <c r="I165" i="1"/>
  <c r="O164" i="1"/>
  <c r="N164" i="1"/>
  <c r="K164" i="1"/>
  <c r="P164" i="1" s="1"/>
  <c r="Q164" i="1" s="1"/>
  <c r="I164" i="1"/>
  <c r="O163" i="1"/>
  <c r="N163" i="1"/>
  <c r="K163" i="1"/>
  <c r="P163" i="1" s="1"/>
  <c r="Q163" i="1" s="1"/>
  <c r="I163" i="1"/>
  <c r="K162" i="1"/>
  <c r="N161" i="1"/>
  <c r="I161" i="1"/>
  <c r="N160" i="1"/>
  <c r="I160" i="1"/>
  <c r="N159" i="1"/>
  <c r="I159" i="1"/>
  <c r="N158" i="1"/>
  <c r="K158" i="1"/>
  <c r="P158" i="1" s="1"/>
  <c r="I158" i="1"/>
  <c r="O158" i="1" s="1"/>
  <c r="Q158" i="1" s="1"/>
  <c r="N157" i="1"/>
  <c r="I157" i="1"/>
  <c r="N156" i="1"/>
  <c r="K156" i="1"/>
  <c r="P156" i="1" s="1"/>
  <c r="I156" i="1"/>
  <c r="O156" i="1" s="1"/>
  <c r="Q156" i="1" s="1"/>
  <c r="N155" i="1"/>
  <c r="I155" i="1"/>
  <c r="N154" i="1"/>
  <c r="K154" i="1"/>
  <c r="P154" i="1" s="1"/>
  <c r="I154" i="1"/>
  <c r="O154" i="1" s="1"/>
  <c r="N153" i="1"/>
  <c r="I153" i="1"/>
  <c r="N152" i="1"/>
  <c r="K152" i="1"/>
  <c r="P152" i="1" s="1"/>
  <c r="I152" i="1"/>
  <c r="O152" i="1" s="1"/>
  <c r="Q152" i="1" s="1"/>
  <c r="N151" i="1"/>
  <c r="I151" i="1"/>
  <c r="N148" i="1"/>
  <c r="K148" i="1"/>
  <c r="P148" i="1" s="1"/>
  <c r="I148" i="1"/>
  <c r="O148" i="1" s="1"/>
  <c r="Q148" i="1" s="1"/>
  <c r="N147" i="1"/>
  <c r="I147" i="1"/>
  <c r="N146" i="1"/>
  <c r="K146" i="1"/>
  <c r="P146" i="1" s="1"/>
  <c r="I146" i="1"/>
  <c r="O146" i="1" s="1"/>
  <c r="Q146" i="1" s="1"/>
  <c r="N145" i="1"/>
  <c r="I145" i="1"/>
  <c r="N144" i="1"/>
  <c r="K144" i="1"/>
  <c r="P144" i="1" s="1"/>
  <c r="I144" i="1"/>
  <c r="O144" i="1" s="1"/>
  <c r="N143" i="1"/>
  <c r="I143" i="1"/>
  <c r="P140" i="1"/>
  <c r="Q140" i="1" s="1"/>
  <c r="O140" i="1"/>
  <c r="N140" i="1"/>
  <c r="I140" i="1"/>
  <c r="K140" i="1" s="1"/>
  <c r="Q139" i="1"/>
  <c r="N139" i="1"/>
  <c r="K139" i="1"/>
  <c r="P139" i="1" s="1"/>
  <c r="I139" i="1"/>
  <c r="O139" i="1" s="1"/>
  <c r="P138" i="1"/>
  <c r="Q138" i="1" s="1"/>
  <c r="O138" i="1"/>
  <c r="N138" i="1"/>
  <c r="I138" i="1"/>
  <c r="K138" i="1" s="1"/>
  <c r="Q137" i="1"/>
  <c r="N137" i="1"/>
  <c r="K137" i="1"/>
  <c r="P137" i="1" s="1"/>
  <c r="I137" i="1"/>
  <c r="O137" i="1" s="1"/>
  <c r="P136" i="1"/>
  <c r="Q136" i="1" s="1"/>
  <c r="O136" i="1"/>
  <c r="N136" i="1"/>
  <c r="I136" i="1"/>
  <c r="K136" i="1" s="1"/>
  <c r="Q135" i="1"/>
  <c r="N135" i="1"/>
  <c r="K135" i="1"/>
  <c r="P135" i="1" s="1"/>
  <c r="I135" i="1"/>
  <c r="O135" i="1" s="1"/>
  <c r="P134" i="1"/>
  <c r="O134" i="1"/>
  <c r="N134" i="1"/>
  <c r="I134" i="1"/>
  <c r="K134" i="1" s="1"/>
  <c r="K133" i="1" s="1"/>
  <c r="O132" i="1"/>
  <c r="N132" i="1"/>
  <c r="K132" i="1"/>
  <c r="P132" i="1" s="1"/>
  <c r="I132" i="1"/>
  <c r="P131" i="1"/>
  <c r="K131" i="1"/>
  <c r="N128" i="1"/>
  <c r="I128" i="1"/>
  <c r="N127" i="1"/>
  <c r="K127" i="1"/>
  <c r="P127" i="1" s="1"/>
  <c r="I127" i="1"/>
  <c r="O127" i="1" s="1"/>
  <c r="Q127" i="1" s="1"/>
  <c r="N126" i="1"/>
  <c r="I126" i="1"/>
  <c r="N125" i="1"/>
  <c r="K125" i="1"/>
  <c r="P125" i="1" s="1"/>
  <c r="I125" i="1"/>
  <c r="O125" i="1" s="1"/>
  <c r="Q125" i="1" s="1"/>
  <c r="N124" i="1"/>
  <c r="I124" i="1"/>
  <c r="N123" i="1"/>
  <c r="K123" i="1"/>
  <c r="P123" i="1" s="1"/>
  <c r="I123" i="1"/>
  <c r="O123" i="1" s="1"/>
  <c r="Q123" i="1" s="1"/>
  <c r="N122" i="1"/>
  <c r="I122" i="1"/>
  <c r="N120" i="1"/>
  <c r="K120" i="1"/>
  <c r="K119" i="1" s="1"/>
  <c r="I120" i="1"/>
  <c r="O120" i="1" s="1"/>
  <c r="O119" i="1" s="1"/>
  <c r="N118" i="1"/>
  <c r="I118" i="1"/>
  <c r="N114" i="1"/>
  <c r="K114" i="1"/>
  <c r="P114" i="1" s="1"/>
  <c r="I114" i="1"/>
  <c r="O114" i="1" s="1"/>
  <c r="O113" i="1"/>
  <c r="N113" i="1"/>
  <c r="K113" i="1"/>
  <c r="P113" i="1" s="1"/>
  <c r="I113" i="1"/>
  <c r="N112" i="1"/>
  <c r="I112" i="1"/>
  <c r="O111" i="1"/>
  <c r="N111" i="1"/>
  <c r="K111" i="1"/>
  <c r="P111" i="1" s="1"/>
  <c r="Q111" i="1" s="1"/>
  <c r="I111" i="1"/>
  <c r="O110" i="1"/>
  <c r="N110" i="1"/>
  <c r="K110" i="1"/>
  <c r="P110" i="1" s="1"/>
  <c r="Q110" i="1" s="1"/>
  <c r="I110" i="1"/>
  <c r="O109" i="1"/>
  <c r="N109" i="1"/>
  <c r="K109" i="1"/>
  <c r="P109" i="1" s="1"/>
  <c r="Q109" i="1" s="1"/>
  <c r="I109" i="1"/>
  <c r="N108" i="1"/>
  <c r="K108" i="1"/>
  <c r="P108" i="1" s="1"/>
  <c r="I108" i="1"/>
  <c r="O108" i="1" s="1"/>
  <c r="O107" i="1"/>
  <c r="N107" i="1"/>
  <c r="I107" i="1"/>
  <c r="K107" i="1" s="1"/>
  <c r="P107" i="1" s="1"/>
  <c r="Q107" i="1" s="1"/>
  <c r="Q106" i="1"/>
  <c r="N106" i="1"/>
  <c r="K106" i="1"/>
  <c r="P106" i="1" s="1"/>
  <c r="I106" i="1"/>
  <c r="O106" i="1" s="1"/>
  <c r="O105" i="1"/>
  <c r="N105" i="1"/>
  <c r="I105" i="1"/>
  <c r="K105" i="1" s="1"/>
  <c r="P105" i="1" s="1"/>
  <c r="Q104" i="1"/>
  <c r="N104" i="1"/>
  <c r="K104" i="1"/>
  <c r="P104" i="1" s="1"/>
  <c r="I104" i="1"/>
  <c r="O104" i="1" s="1"/>
  <c r="O103" i="1"/>
  <c r="N103" i="1"/>
  <c r="I103" i="1"/>
  <c r="K103" i="1" s="1"/>
  <c r="P103" i="1" s="1"/>
  <c r="N102" i="1"/>
  <c r="K102" i="1"/>
  <c r="P102" i="1" s="1"/>
  <c r="I102" i="1"/>
  <c r="O102" i="1" s="1"/>
  <c r="O101" i="1"/>
  <c r="N101" i="1"/>
  <c r="I101" i="1"/>
  <c r="K101" i="1" s="1"/>
  <c r="P101" i="1" s="1"/>
  <c r="Q101" i="1" s="1"/>
  <c r="N100" i="1"/>
  <c r="K100" i="1"/>
  <c r="P100" i="1" s="1"/>
  <c r="Q100" i="1" s="1"/>
  <c r="I100" i="1"/>
  <c r="O100" i="1" s="1"/>
  <c r="O99" i="1"/>
  <c r="N99" i="1"/>
  <c r="I99" i="1"/>
  <c r="K99" i="1" s="1"/>
  <c r="P99" i="1" s="1"/>
  <c r="N98" i="1"/>
  <c r="K98" i="1"/>
  <c r="P98" i="1" s="1"/>
  <c r="Q98" i="1" s="1"/>
  <c r="I98" i="1"/>
  <c r="O98" i="1" s="1"/>
  <c r="O97" i="1"/>
  <c r="N97" i="1"/>
  <c r="I97" i="1"/>
  <c r="K97" i="1" s="1"/>
  <c r="P97" i="1" s="1"/>
  <c r="N95" i="1"/>
  <c r="I95" i="1"/>
  <c r="N94" i="1"/>
  <c r="K94" i="1"/>
  <c r="P94" i="1" s="1"/>
  <c r="Q94" i="1" s="1"/>
  <c r="I94" i="1"/>
  <c r="O94" i="1" s="1"/>
  <c r="N93" i="1"/>
  <c r="I93" i="1"/>
  <c r="N92" i="1"/>
  <c r="K92" i="1"/>
  <c r="P92" i="1" s="1"/>
  <c r="I92" i="1"/>
  <c r="O92" i="1" s="1"/>
  <c r="N91" i="1"/>
  <c r="I91" i="1"/>
  <c r="N90" i="1"/>
  <c r="K90" i="1"/>
  <c r="P90" i="1" s="1"/>
  <c r="I90" i="1"/>
  <c r="O90" i="1" s="1"/>
  <c r="N89" i="1"/>
  <c r="I89" i="1"/>
  <c r="N88" i="1"/>
  <c r="K88" i="1"/>
  <c r="P88" i="1" s="1"/>
  <c r="I88" i="1"/>
  <c r="O88" i="1" s="1"/>
  <c r="N87" i="1"/>
  <c r="I87" i="1"/>
  <c r="N85" i="1"/>
  <c r="K85" i="1"/>
  <c r="I85" i="1"/>
  <c r="O85" i="1" s="1"/>
  <c r="O84" i="1" s="1"/>
  <c r="N83" i="1"/>
  <c r="I83" i="1"/>
  <c r="O81" i="1"/>
  <c r="N81" i="1"/>
  <c r="I81" i="1"/>
  <c r="K81" i="1" s="1"/>
  <c r="P81" i="1" s="1"/>
  <c r="K80" i="1"/>
  <c r="N78" i="1"/>
  <c r="K78" i="1"/>
  <c r="P78" i="1" s="1"/>
  <c r="P77" i="1" s="1"/>
  <c r="I78" i="1"/>
  <c r="O78" i="1" s="1"/>
  <c r="O77" i="1" s="1"/>
  <c r="N76" i="1"/>
  <c r="K76" i="1"/>
  <c r="P76" i="1" s="1"/>
  <c r="I76" i="1"/>
  <c r="O76" i="1" s="1"/>
  <c r="N75" i="1"/>
  <c r="I75" i="1"/>
  <c r="N74" i="1"/>
  <c r="K74" i="1"/>
  <c r="P74" i="1" s="1"/>
  <c r="I74" i="1"/>
  <c r="O74" i="1" s="1"/>
  <c r="N73" i="1"/>
  <c r="I73" i="1"/>
  <c r="N72" i="1"/>
  <c r="K72" i="1"/>
  <c r="P72" i="1" s="1"/>
  <c r="I72" i="1"/>
  <c r="O72" i="1" s="1"/>
  <c r="N71" i="1"/>
  <c r="I71" i="1"/>
  <c r="N70" i="1"/>
  <c r="K70" i="1"/>
  <c r="P70" i="1" s="1"/>
  <c r="I70" i="1"/>
  <c r="O70" i="1" s="1"/>
  <c r="N69" i="1"/>
  <c r="I69" i="1"/>
  <c r="N68" i="1"/>
  <c r="K68" i="1"/>
  <c r="P68" i="1" s="1"/>
  <c r="I68" i="1"/>
  <c r="O68" i="1" s="1"/>
  <c r="N67" i="1"/>
  <c r="I67" i="1"/>
  <c r="N66" i="1"/>
  <c r="K66" i="1"/>
  <c r="P66" i="1" s="1"/>
  <c r="I66" i="1"/>
  <c r="O66" i="1" s="1"/>
  <c r="N65" i="1"/>
  <c r="I65" i="1"/>
  <c r="N64" i="1"/>
  <c r="K64" i="1"/>
  <c r="P64" i="1" s="1"/>
  <c r="I64" i="1"/>
  <c r="O64" i="1" s="1"/>
  <c r="N63" i="1"/>
  <c r="I63" i="1"/>
  <c r="N62" i="1"/>
  <c r="K62" i="1"/>
  <c r="P62" i="1" s="1"/>
  <c r="Q62" i="1" s="1"/>
  <c r="I62" i="1"/>
  <c r="O62" i="1" s="1"/>
  <c r="N61" i="1"/>
  <c r="I61" i="1"/>
  <c r="N60" i="1"/>
  <c r="K60" i="1"/>
  <c r="P60" i="1" s="1"/>
  <c r="I60" i="1"/>
  <c r="O60" i="1" s="1"/>
  <c r="N59" i="1"/>
  <c r="I59" i="1"/>
  <c r="N58" i="1"/>
  <c r="K58" i="1"/>
  <c r="P58" i="1" s="1"/>
  <c r="I58" i="1"/>
  <c r="O58" i="1" s="1"/>
  <c r="N57" i="1"/>
  <c r="I57" i="1"/>
  <c r="N56" i="1"/>
  <c r="I56" i="1"/>
  <c r="N55" i="1"/>
  <c r="I55" i="1"/>
  <c r="O53" i="1"/>
  <c r="N53" i="1"/>
  <c r="I53" i="1"/>
  <c r="K53" i="1" s="1"/>
  <c r="P53" i="1" s="1"/>
  <c r="Q53" i="1" s="1"/>
  <c r="O52" i="1"/>
  <c r="N52" i="1"/>
  <c r="K52" i="1"/>
  <c r="P52" i="1" s="1"/>
  <c r="I52" i="1"/>
  <c r="O51" i="1"/>
  <c r="N51" i="1"/>
  <c r="K51" i="1"/>
  <c r="P51" i="1" s="1"/>
  <c r="Q51" i="1" s="1"/>
  <c r="I51" i="1"/>
  <c r="O50" i="1"/>
  <c r="N50" i="1"/>
  <c r="I50" i="1"/>
  <c r="K50" i="1" s="1"/>
  <c r="P50" i="1" s="1"/>
  <c r="Q50" i="1" s="1"/>
  <c r="O49" i="1"/>
  <c r="N49" i="1"/>
  <c r="K49" i="1"/>
  <c r="P49" i="1" s="1"/>
  <c r="I49" i="1"/>
  <c r="O48" i="1"/>
  <c r="N48" i="1"/>
  <c r="I48" i="1"/>
  <c r="K48" i="1" s="1"/>
  <c r="P48" i="1" s="1"/>
  <c r="O47" i="1"/>
  <c r="N47" i="1"/>
  <c r="K47" i="1"/>
  <c r="P47" i="1" s="1"/>
  <c r="I47" i="1"/>
  <c r="O46" i="1"/>
  <c r="N46" i="1"/>
  <c r="I46" i="1"/>
  <c r="K46" i="1" s="1"/>
  <c r="P46" i="1" s="1"/>
  <c r="N45" i="1"/>
  <c r="K45" i="1"/>
  <c r="P45" i="1" s="1"/>
  <c r="I45" i="1"/>
  <c r="O45" i="1" s="1"/>
  <c r="O44" i="1"/>
  <c r="N44" i="1"/>
  <c r="I44" i="1"/>
  <c r="K44" i="1" s="1"/>
  <c r="P44" i="1" s="1"/>
  <c r="Q44" i="1" s="1"/>
  <c r="N43" i="1"/>
  <c r="K43" i="1"/>
  <c r="P43" i="1" s="1"/>
  <c r="Q43" i="1" s="1"/>
  <c r="I43" i="1"/>
  <c r="O43" i="1" s="1"/>
  <c r="O42" i="1"/>
  <c r="N42" i="1"/>
  <c r="I42" i="1"/>
  <c r="K42" i="1" s="1"/>
  <c r="P42" i="1" s="1"/>
  <c r="N41" i="1"/>
  <c r="K41" i="1"/>
  <c r="P41" i="1" s="1"/>
  <c r="I41" i="1"/>
  <c r="O41" i="1" s="1"/>
  <c r="O40" i="1"/>
  <c r="N40" i="1"/>
  <c r="I40" i="1"/>
  <c r="K40" i="1" s="1"/>
  <c r="P40" i="1" s="1"/>
  <c r="Q40" i="1" s="1"/>
  <c r="N39" i="1"/>
  <c r="K39" i="1"/>
  <c r="P39" i="1" s="1"/>
  <c r="Q39" i="1" s="1"/>
  <c r="I39" i="1"/>
  <c r="O39" i="1" s="1"/>
  <c r="O38" i="1"/>
  <c r="N38" i="1"/>
  <c r="I38" i="1"/>
  <c r="K38" i="1" s="1"/>
  <c r="P38" i="1" s="1"/>
  <c r="O37" i="1"/>
  <c r="N37" i="1"/>
  <c r="K37" i="1"/>
  <c r="P37" i="1" s="1"/>
  <c r="Q37" i="1" s="1"/>
  <c r="I37" i="1"/>
  <c r="O36" i="1"/>
  <c r="N36" i="1"/>
  <c r="I36" i="1"/>
  <c r="K36" i="1" s="1"/>
  <c r="P36" i="1" s="1"/>
  <c r="Q36" i="1" s="1"/>
  <c r="O35" i="1"/>
  <c r="N35" i="1"/>
  <c r="K35" i="1"/>
  <c r="P35" i="1" s="1"/>
  <c r="Q35" i="1" s="1"/>
  <c r="I35" i="1"/>
  <c r="O34" i="1"/>
  <c r="N34" i="1"/>
  <c r="I34" i="1"/>
  <c r="K34" i="1" s="1"/>
  <c r="P34" i="1" s="1"/>
  <c r="Q34" i="1" s="1"/>
  <c r="O33" i="1"/>
  <c r="N33" i="1"/>
  <c r="K33" i="1"/>
  <c r="P33" i="1" s="1"/>
  <c r="I33" i="1"/>
  <c r="O32" i="1"/>
  <c r="N32" i="1"/>
  <c r="I32" i="1"/>
  <c r="K32" i="1" s="1"/>
  <c r="P32" i="1" s="1"/>
  <c r="N31" i="1"/>
  <c r="K31" i="1"/>
  <c r="P31" i="1" s="1"/>
  <c r="Q31" i="1" s="1"/>
  <c r="I31" i="1"/>
  <c r="O31" i="1" s="1"/>
  <c r="O30" i="1"/>
  <c r="N30" i="1"/>
  <c r="I30" i="1"/>
  <c r="K30" i="1" s="1"/>
  <c r="P30" i="1" s="1"/>
  <c r="Q30" i="1" s="1"/>
  <c r="N29" i="1"/>
  <c r="K29" i="1"/>
  <c r="P29" i="1" s="1"/>
  <c r="I29" i="1"/>
  <c r="O29" i="1" s="1"/>
  <c r="O28" i="1"/>
  <c r="N28" i="1"/>
  <c r="I28" i="1"/>
  <c r="K28" i="1" s="1"/>
  <c r="P28" i="1" s="1"/>
  <c r="N27" i="1"/>
  <c r="K27" i="1"/>
  <c r="P27" i="1" s="1"/>
  <c r="Q27" i="1" s="1"/>
  <c r="I27" i="1"/>
  <c r="O27" i="1" s="1"/>
  <c r="O26" i="1"/>
  <c r="N26" i="1"/>
  <c r="I26" i="1"/>
  <c r="K26" i="1" s="1"/>
  <c r="P26" i="1" s="1"/>
  <c r="Q26" i="1" s="1"/>
  <c r="N25" i="1"/>
  <c r="K25" i="1"/>
  <c r="P25" i="1" s="1"/>
  <c r="I25" i="1"/>
  <c r="O25" i="1" s="1"/>
  <c r="O23" i="1"/>
  <c r="N23" i="1"/>
  <c r="K23" i="1"/>
  <c r="P23" i="1" s="1"/>
  <c r="I23" i="1"/>
  <c r="N22" i="1"/>
  <c r="I22" i="1"/>
  <c r="O22" i="1" s="1"/>
  <c r="N20" i="1"/>
  <c r="K20" i="1"/>
  <c r="P20" i="1" s="1"/>
  <c r="I20" i="1"/>
  <c r="O20" i="1" s="1"/>
  <c r="O17" i="1"/>
  <c r="N17" i="1"/>
  <c r="I17" i="1"/>
  <c r="K17" i="1" s="1"/>
  <c r="P17" i="1" s="1"/>
  <c r="Q102" i="1" l="1"/>
  <c r="Q183" i="1"/>
  <c r="Q184" i="1"/>
  <c r="O182" i="1"/>
  <c r="Q205" i="1"/>
  <c r="Q23" i="1"/>
  <c r="Q28" i="1"/>
  <c r="Q32" i="1"/>
  <c r="Q33" i="1"/>
  <c r="Q48" i="1"/>
  <c r="Q49" i="1"/>
  <c r="Q90" i="1"/>
  <c r="Q187" i="1"/>
  <c r="Q188" i="1"/>
  <c r="Q207" i="1"/>
  <c r="Q208" i="1"/>
  <c r="O21" i="1"/>
  <c r="Q38" i="1"/>
  <c r="Q42" i="1"/>
  <c r="Q46" i="1"/>
  <c r="Q47" i="1"/>
  <c r="Q52" i="1"/>
  <c r="Q99" i="1"/>
  <c r="Q113" i="1"/>
  <c r="Q114" i="1"/>
  <c r="O133" i="1"/>
  <c r="Q144" i="1"/>
  <c r="Q154" i="1"/>
  <c r="Q192" i="1"/>
  <c r="O24" i="1"/>
  <c r="Q41" i="1"/>
  <c r="Q45" i="1"/>
  <c r="O18" i="1"/>
  <c r="O19" i="1"/>
  <c r="P16" i="1"/>
  <c r="Q17" i="1"/>
  <c r="Q20" i="1"/>
  <c r="P19" i="1"/>
  <c r="P18" i="1"/>
  <c r="Q25" i="1"/>
  <c r="Q24" i="1" s="1"/>
  <c r="P24" i="1"/>
  <c r="Q29" i="1"/>
  <c r="O93" i="1"/>
  <c r="K93" i="1"/>
  <c r="P93" i="1" s="1"/>
  <c r="Q93" i="1" s="1"/>
  <c r="K147" i="1"/>
  <c r="P147" i="1" s="1"/>
  <c r="Q147" i="1" s="1"/>
  <c r="O147" i="1"/>
  <c r="K22" i="1"/>
  <c r="P22" i="1" s="1"/>
  <c r="O59" i="1"/>
  <c r="K59" i="1"/>
  <c r="P59" i="1" s="1"/>
  <c r="O71" i="1"/>
  <c r="K71" i="1"/>
  <c r="P71" i="1" s="1"/>
  <c r="O75" i="1"/>
  <c r="K75" i="1"/>
  <c r="P75" i="1" s="1"/>
  <c r="P133" i="1"/>
  <c r="Q134" i="1"/>
  <c r="Q133" i="1" s="1"/>
  <c r="N133" i="1" s="1"/>
  <c r="K56" i="1"/>
  <c r="P56" i="1" s="1"/>
  <c r="Q56" i="1" s="1"/>
  <c r="O56" i="1"/>
  <c r="K155" i="1"/>
  <c r="P155" i="1" s="1"/>
  <c r="Q155" i="1" s="1"/>
  <c r="O155" i="1"/>
  <c r="Q60" i="1"/>
  <c r="O63" i="1"/>
  <c r="K63" i="1"/>
  <c r="P63" i="1" s="1"/>
  <c r="Q63" i="1" s="1"/>
  <c r="Q68" i="1"/>
  <c r="Q108" i="1"/>
  <c r="K122" i="1"/>
  <c r="P122" i="1" s="1"/>
  <c r="O122" i="1"/>
  <c r="O16" i="1"/>
  <c r="K19" i="1"/>
  <c r="P80" i="1"/>
  <c r="Q81" i="1"/>
  <c r="O83" i="1"/>
  <c r="O82" i="1" s="1"/>
  <c r="K83" i="1"/>
  <c r="O87" i="1"/>
  <c r="K87" i="1"/>
  <c r="P87" i="1" s="1"/>
  <c r="Q88" i="1"/>
  <c r="O91" i="1"/>
  <c r="K91" i="1"/>
  <c r="P91" i="1" s="1"/>
  <c r="Q92" i="1"/>
  <c r="O95" i="1"/>
  <c r="K95" i="1"/>
  <c r="P95" i="1" s="1"/>
  <c r="Q95" i="1" s="1"/>
  <c r="Q97" i="1"/>
  <c r="Q105" i="1"/>
  <c r="K124" i="1"/>
  <c r="P124" i="1" s="1"/>
  <c r="O124" i="1"/>
  <c r="P129" i="1"/>
  <c r="K143" i="1"/>
  <c r="P143" i="1" s="1"/>
  <c r="O143" i="1"/>
  <c r="K151" i="1"/>
  <c r="O151" i="1"/>
  <c r="O159" i="1"/>
  <c r="K159" i="1"/>
  <c r="P159" i="1" s="1"/>
  <c r="Q159" i="1" s="1"/>
  <c r="O80" i="1"/>
  <c r="O79" i="1"/>
  <c r="O89" i="1"/>
  <c r="K89" i="1"/>
  <c r="P89" i="1" s="1"/>
  <c r="Q89" i="1" s="1"/>
  <c r="O112" i="1"/>
  <c r="O96" i="1" s="1"/>
  <c r="K112" i="1"/>
  <c r="P112" i="1" s="1"/>
  <c r="P96" i="1" s="1"/>
  <c r="K128" i="1"/>
  <c r="P128" i="1" s="1"/>
  <c r="O128" i="1"/>
  <c r="O55" i="1"/>
  <c r="K55" i="1"/>
  <c r="P55" i="1" s="1"/>
  <c r="Q64" i="1"/>
  <c r="O67" i="1"/>
  <c r="K67" i="1"/>
  <c r="P67" i="1" s="1"/>
  <c r="Q72" i="1"/>
  <c r="Q76" i="1"/>
  <c r="K157" i="1"/>
  <c r="P157" i="1" s="1"/>
  <c r="Q157" i="1" s="1"/>
  <c r="O157" i="1"/>
  <c r="O57" i="1"/>
  <c r="K57" i="1"/>
  <c r="P57" i="1" s="1"/>
  <c r="Q57" i="1" s="1"/>
  <c r="Q58" i="1"/>
  <c r="O61" i="1"/>
  <c r="K61" i="1"/>
  <c r="P61" i="1" s="1"/>
  <c r="O65" i="1"/>
  <c r="K65" i="1"/>
  <c r="P65" i="1" s="1"/>
  <c r="Q66" i="1"/>
  <c r="O69" i="1"/>
  <c r="K69" i="1"/>
  <c r="P69" i="1" s="1"/>
  <c r="Q69" i="1" s="1"/>
  <c r="Q70" i="1"/>
  <c r="O73" i="1"/>
  <c r="K73" i="1"/>
  <c r="P73" i="1" s="1"/>
  <c r="Q74" i="1"/>
  <c r="Q78" i="1"/>
  <c r="Q77" i="1" s="1"/>
  <c r="P85" i="1"/>
  <c r="K84" i="1"/>
  <c r="Q103" i="1"/>
  <c r="K118" i="1"/>
  <c r="O118" i="1"/>
  <c r="K126" i="1"/>
  <c r="P126" i="1" s="1"/>
  <c r="O126" i="1"/>
  <c r="K145" i="1"/>
  <c r="P145" i="1" s="1"/>
  <c r="Q145" i="1" s="1"/>
  <c r="O145" i="1"/>
  <c r="K153" i="1"/>
  <c r="P153" i="1" s="1"/>
  <c r="O153" i="1"/>
  <c r="Q162" i="1"/>
  <c r="N162" i="1" s="1"/>
  <c r="O169" i="1"/>
  <c r="K169" i="1"/>
  <c r="P120" i="1"/>
  <c r="O131" i="1"/>
  <c r="O129" i="1"/>
  <c r="O130" i="1"/>
  <c r="K161" i="1"/>
  <c r="P161" i="1" s="1"/>
  <c r="O161" i="1"/>
  <c r="Q167" i="1"/>
  <c r="O173" i="1"/>
  <c r="K173" i="1"/>
  <c r="P173" i="1" s="1"/>
  <c r="Q173" i="1" s="1"/>
  <c r="Q186" i="1"/>
  <c r="O198" i="1"/>
  <c r="K198" i="1"/>
  <c r="P198" i="1" s="1"/>
  <c r="O214" i="1"/>
  <c r="O222" i="1"/>
  <c r="K222" i="1"/>
  <c r="P222" i="1" s="1"/>
  <c r="O177" i="1"/>
  <c r="K177" i="1"/>
  <c r="P177" i="1" s="1"/>
  <c r="Q177" i="1" s="1"/>
  <c r="Q190" i="1"/>
  <c r="O202" i="1"/>
  <c r="K202" i="1"/>
  <c r="P202" i="1" s="1"/>
  <c r="O211" i="1"/>
  <c r="K211" i="1"/>
  <c r="P211" i="1" s="1"/>
  <c r="Q214" i="1"/>
  <c r="N214" i="1" s="1"/>
  <c r="Q132" i="1"/>
  <c r="P130" i="1"/>
  <c r="O160" i="1"/>
  <c r="K160" i="1"/>
  <c r="P160" i="1" s="1"/>
  <c r="O181" i="1"/>
  <c r="K181" i="1"/>
  <c r="P181" i="1" s="1"/>
  <c r="Q181" i="1" s="1"/>
  <c r="Q203" i="1"/>
  <c r="N203" i="1" s="1"/>
  <c r="O228" i="1"/>
  <c r="K228" i="1"/>
  <c r="P228" i="1" s="1"/>
  <c r="K172" i="1"/>
  <c r="P172" i="1" s="1"/>
  <c r="O172" i="1"/>
  <c r="K176" i="1"/>
  <c r="P176" i="1" s="1"/>
  <c r="Q176" i="1" s="1"/>
  <c r="O176" i="1"/>
  <c r="K180" i="1"/>
  <c r="P180" i="1" s="1"/>
  <c r="O180" i="1"/>
  <c r="K197" i="1"/>
  <c r="O197" i="1"/>
  <c r="K201" i="1"/>
  <c r="P201" i="1" s="1"/>
  <c r="O201" i="1"/>
  <c r="K210" i="1"/>
  <c r="O210" i="1"/>
  <c r="P214" i="1"/>
  <c r="K221" i="1"/>
  <c r="P221" i="1" s="1"/>
  <c r="Q221" i="1" s="1"/>
  <c r="O221" i="1"/>
  <c r="K231" i="1"/>
  <c r="P231" i="1" s="1"/>
  <c r="O231" i="1"/>
  <c r="P162" i="1"/>
  <c r="O171" i="1"/>
  <c r="K171" i="1"/>
  <c r="P171" i="1" s="1"/>
  <c r="O175" i="1"/>
  <c r="K175" i="1"/>
  <c r="P175" i="1" s="1"/>
  <c r="O179" i="1"/>
  <c r="K179" i="1"/>
  <c r="P179" i="1" s="1"/>
  <c r="O200" i="1"/>
  <c r="K200" i="1"/>
  <c r="P200" i="1" s="1"/>
  <c r="O213" i="1"/>
  <c r="K213" i="1"/>
  <c r="P213" i="1" s="1"/>
  <c r="O220" i="1"/>
  <c r="K220" i="1"/>
  <c r="P224" i="1"/>
  <c r="O230" i="1"/>
  <c r="K230" i="1"/>
  <c r="P230" i="1" s="1"/>
  <c r="Q230" i="1" s="1"/>
  <c r="K170" i="1"/>
  <c r="P170" i="1" s="1"/>
  <c r="O170" i="1"/>
  <c r="K174" i="1"/>
  <c r="P174" i="1" s="1"/>
  <c r="Q174" i="1" s="1"/>
  <c r="O174" i="1"/>
  <c r="K178" i="1"/>
  <c r="P178" i="1" s="1"/>
  <c r="O178" i="1"/>
  <c r="P182" i="1"/>
  <c r="K199" i="1"/>
  <c r="P199" i="1" s="1"/>
  <c r="Q199" i="1" s="1"/>
  <c r="O199" i="1"/>
  <c r="P203" i="1"/>
  <c r="K212" i="1"/>
  <c r="P212" i="1" s="1"/>
  <c r="Q212" i="1" s="1"/>
  <c r="O212" i="1"/>
  <c r="K223" i="1"/>
  <c r="P223" i="1" s="1"/>
  <c r="O223" i="1"/>
  <c r="K229" i="1"/>
  <c r="P229" i="1" s="1"/>
  <c r="Q229" i="1" s="1"/>
  <c r="O229" i="1"/>
  <c r="K239" i="1"/>
  <c r="P239" i="1" s="1"/>
  <c r="O240" i="1"/>
  <c r="O238" i="1" s="1"/>
  <c r="K241" i="1"/>
  <c r="P241" i="1" s="1"/>
  <c r="Q241" i="1" s="1"/>
  <c r="O242" i="1"/>
  <c r="Q242" i="1" s="1"/>
  <c r="K243" i="1"/>
  <c r="P243" i="1" s="1"/>
  <c r="Q243" i="1" s="1"/>
  <c r="O244" i="1"/>
  <c r="Q244" i="1" s="1"/>
  <c r="K245" i="1"/>
  <c r="P245" i="1" s="1"/>
  <c r="Q245" i="1" s="1"/>
  <c r="O246" i="1"/>
  <c r="Q246" i="1" s="1"/>
  <c r="K247" i="1"/>
  <c r="P247" i="1" s="1"/>
  <c r="Q247" i="1" s="1"/>
  <c r="O248" i="1"/>
  <c r="Q248" i="1" s="1"/>
  <c r="K249" i="1"/>
  <c r="P249" i="1" s="1"/>
  <c r="Q249" i="1" s="1"/>
  <c r="O250" i="1"/>
  <c r="Q250" i="1" s="1"/>
  <c r="Q71" i="1" l="1"/>
  <c r="O13" i="1"/>
  <c r="Q236" i="1" s="1"/>
  <c r="Q240" i="1"/>
  <c r="Q200" i="1"/>
  <c r="Q175" i="1"/>
  <c r="Q211" i="1"/>
  <c r="Q182" i="1"/>
  <c r="N182" i="1" s="1"/>
  <c r="Q65" i="1"/>
  <c r="O14" i="1"/>
  <c r="Q91" i="1"/>
  <c r="O86" i="1"/>
  <c r="P118" i="1"/>
  <c r="K117" i="1"/>
  <c r="P151" i="1"/>
  <c r="K150" i="1"/>
  <c r="O219" i="1"/>
  <c r="Q201" i="1"/>
  <c r="Q180" i="1"/>
  <c r="Q172" i="1"/>
  <c r="Q161" i="1"/>
  <c r="P119" i="1"/>
  <c r="Q120" i="1"/>
  <c r="Q119" i="1" s="1"/>
  <c r="N119" i="1" s="1"/>
  <c r="O141" i="1"/>
  <c r="O142" i="1"/>
  <c r="Q124" i="1"/>
  <c r="K82" i="1"/>
  <c r="P83" i="1"/>
  <c r="P121" i="1"/>
  <c r="Q122" i="1"/>
  <c r="K219" i="1"/>
  <c r="P220" i="1"/>
  <c r="Q80" i="1"/>
  <c r="N80" i="1" s="1"/>
  <c r="Q16" i="1"/>
  <c r="P238" i="1"/>
  <c r="Q239" i="1"/>
  <c r="Q238" i="1" s="1"/>
  <c r="Q223" i="1"/>
  <c r="Q178" i="1"/>
  <c r="Q170" i="1"/>
  <c r="Q213" i="1"/>
  <c r="Q179" i="1"/>
  <c r="Q171" i="1"/>
  <c r="Q231" i="1"/>
  <c r="O209" i="1"/>
  <c r="O196" i="1"/>
  <c r="Q228" i="1"/>
  <c r="P227" i="1"/>
  <c r="Q130" i="1"/>
  <c r="Q131" i="1"/>
  <c r="N131" i="1" s="1"/>
  <c r="Q129" i="1"/>
  <c r="Q202" i="1"/>
  <c r="Q198" i="1"/>
  <c r="K168" i="1"/>
  <c r="P169" i="1"/>
  <c r="Q153" i="1"/>
  <c r="Q126" i="1"/>
  <c r="Q73" i="1"/>
  <c r="Q61" i="1"/>
  <c r="Q55" i="1"/>
  <c r="P54" i="1"/>
  <c r="Q128" i="1"/>
  <c r="P142" i="1"/>
  <c r="Q143" i="1"/>
  <c r="Q75" i="1"/>
  <c r="Q59" i="1"/>
  <c r="Q18" i="1"/>
  <c r="Q19" i="1"/>
  <c r="N19" i="1" s="1"/>
  <c r="O121" i="1"/>
  <c r="P21" i="1"/>
  <c r="Q22" i="1"/>
  <c r="Q21" i="1" s="1"/>
  <c r="K209" i="1"/>
  <c r="P210" i="1"/>
  <c r="K196" i="1"/>
  <c r="P197" i="1"/>
  <c r="O227" i="1"/>
  <c r="Q160" i="1"/>
  <c r="Q222" i="1"/>
  <c r="O168" i="1"/>
  <c r="O117" i="1"/>
  <c r="O115" i="1"/>
  <c r="O116" i="1"/>
  <c r="P84" i="1"/>
  <c r="Q85" i="1"/>
  <c r="Q84" i="1" s="1"/>
  <c r="N84" i="1" s="1"/>
  <c r="Q67" i="1"/>
  <c r="O54" i="1"/>
  <c r="Q112" i="1"/>
  <c r="O150" i="1"/>
  <c r="O149" i="1"/>
  <c r="Q96" i="1"/>
  <c r="P86" i="1"/>
  <c r="Q87" i="1"/>
  <c r="Q86" i="1" s="1"/>
  <c r="O15" i="1"/>
  <c r="P13" i="1"/>
  <c r="Q235" i="1" s="1"/>
  <c r="Q54" i="1" l="1"/>
  <c r="Q210" i="1"/>
  <c r="Q209" i="1" s="1"/>
  <c r="N209" i="1" s="1"/>
  <c r="P209" i="1"/>
  <c r="Q169" i="1"/>
  <c r="Q168" i="1" s="1"/>
  <c r="N168" i="1" s="1"/>
  <c r="P168" i="1"/>
  <c r="Q227" i="1"/>
  <c r="Q121" i="1"/>
  <c r="P117" i="1"/>
  <c r="P115" i="1"/>
  <c r="Q118" i="1"/>
  <c r="P116" i="1"/>
  <c r="Q142" i="1"/>
  <c r="P150" i="1"/>
  <c r="Q151" i="1"/>
  <c r="P149" i="1"/>
  <c r="Q197" i="1"/>
  <c r="Q196" i="1" s="1"/>
  <c r="N196" i="1" s="1"/>
  <c r="P196" i="1"/>
  <c r="P15" i="1"/>
  <c r="P141" i="1"/>
  <c r="Q220" i="1"/>
  <c r="Q219" i="1" s="1"/>
  <c r="N219" i="1" s="1"/>
  <c r="P219" i="1"/>
  <c r="P82" i="1"/>
  <c r="Q83" i="1"/>
  <c r="Q15" i="1" s="1"/>
  <c r="P79" i="1"/>
  <c r="P14" i="1"/>
  <c r="Q149" i="1" l="1"/>
  <c r="Q150" i="1"/>
  <c r="N150" i="1" s="1"/>
  <c r="Q116" i="1"/>
  <c r="Q117" i="1"/>
  <c r="N117" i="1" s="1"/>
  <c r="Q115" i="1"/>
  <c r="Q82" i="1"/>
  <c r="N82" i="1" s="1"/>
  <c r="Q79" i="1"/>
  <c r="Q14" i="1"/>
  <c r="Q141" i="1"/>
  <c r="Q13" i="1"/>
  <c r="Q233" i="1" s="1"/>
  <c r="Q237" i="1" s="1"/>
</calcChain>
</file>

<file path=xl/sharedStrings.xml><?xml version="1.0" encoding="utf-8"?>
<sst xmlns="http://schemas.openxmlformats.org/spreadsheetml/2006/main" count="644" uniqueCount="349">
  <si>
    <t>Приложение</t>
  </si>
  <si>
    <t>К договору</t>
  </si>
  <si>
    <t>Расшифровка стоимости работ</t>
  </si>
  <si>
    <t>Ритмы ГП-8</t>
  </si>
  <si>
    <t>Устройство внутреннего электроснабжения  ГП-8, проект 010-2023-08-ЭОМ изм.1 от 30.06.2025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</si>
  <si>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</si>
  <si>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</si>
  <si>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</si>
  <si>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</si>
  <si>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</si>
  <si>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</si>
  <si>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</si>
  <si>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</si>
  <si>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</si>
  <si>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</si>
  <si>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</si>
  <si>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</si>
  <si>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</si>
  <si>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</si>
  <si>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</si>
  <si>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</si>
  <si>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ГП- 8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</si>
  <si>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</si>
  <si>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</si>
  <si>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</si>
  <si>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</si>
  <si>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</si>
  <si>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</si>
  <si>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</si>
  <si>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</si>
  <si>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</si>
  <si>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</si>
  <si>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</si>
  <si>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</si>
  <si>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</si>
  <si>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</si>
  <si>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</si>
  <si>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</si>
  <si>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</si>
  <si>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</si>
  <si>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</si>
  <si>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</si>
  <si>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</si>
  <si>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</si>
  <si>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Строительно-монтажные работы</t>
  </si>
  <si>
    <t>Внутренние инженерные сети</t>
  </si>
  <si>
    <t>Устройство внутреннего электроснабжения</t>
  </si>
  <si>
    <t>Аппараты напряжением до 1 кВ</t>
  </si>
  <si>
    <t>Ящик с разделительным трансформатором ЯТП-0,25-23У3</t>
  </si>
  <si>
    <t>шт</t>
  </si>
  <si>
    <t>В подвале. Проект 010-2023-08-ЭОМ, спецификация, лист 16</t>
  </si>
  <si>
    <t>Бурение отверстий</t>
  </si>
  <si>
    <t>В стоимости ФОТ учесть необходимые расходные материалы. Алмазное бурение отверстий Ø100.</t>
  </si>
  <si>
    <t>Дополнительное уравнивание потенциалов</t>
  </si>
  <si>
    <t>Коробка уравнивания потенциалов КУП2603-И 85х85х40 мм</t>
  </si>
  <si>
    <t>ФОТ включает в себя все расходные и крепежные материалы (скобы, хомуты, пена, саморезы, держатели и т.п.). Проект 010-2023-08-ЭОМ, спецификация, лист 16. Или аналог по согласованию с заказчиком</t>
  </si>
  <si>
    <t>Провод ПуГВ-1х4</t>
  </si>
  <si>
    <t>м.п.</t>
  </si>
  <si>
    <t>!!!! Длина проложенных кабелей подтверждается исполнительными схемами и кабельным журналом при закрытии объемов работ по факту. ФОТ включает в себя все расходные и крепежные материалы (скобы, заделки, наконечники, пена, саморезы, держатели и т.п.). Проект 010-2023-08-ЭОМ, спецификация, лист 13</t>
  </si>
  <si>
    <t>Кабельные изделия</t>
  </si>
  <si>
    <t>Кабель ВВГнг(A)-FRLS 3х1,5 0,66кВ</t>
  </si>
  <si>
    <t>!!!! Длина проложенных кабелей подтверждается исполнительными схемами и кабельным журналом при закрытии объемов работ по факту. ФОТ включает в себя все расходные и крепежные материалы (скобы, заделки, наконечники, пена, саморезы, держатели и т.п.)а также штробление стен для прокладки кабеля. Проект 010-2023-08-ЭОМ, спецификация, лист 13</t>
  </si>
  <si>
    <t>Кабель ВВГнг(A)-FRLS 3х2,5 0,66кВ</t>
  </si>
  <si>
    <t>Кабель ВВГнг(A)-FRLS 4х1,5 0,66кВ</t>
  </si>
  <si>
    <t>Кабель ВВГнг(A)-FRLS 5х2,5 0,66кВ</t>
  </si>
  <si>
    <t>Кабель ВВГнг(A)-FRLS 5х4 0,66кВ</t>
  </si>
  <si>
    <t>Кабель ВВГнг(A)-FRLS 5х6 0,66кВ</t>
  </si>
  <si>
    <t>Кабель ВВГнг(A)-FRLS 5х10 0,66кВ</t>
  </si>
  <si>
    <t>Кабель ВВГнг(A)-FRLS 5х16 0,66кВ</t>
  </si>
  <si>
    <t>Кабель ВВГнг(A)-LS 2х1,5 0,66кВ</t>
  </si>
  <si>
    <t>Кабель ВВГнг(A)-LS 3х1,5 0,66кВ</t>
  </si>
  <si>
    <t>Кабель ВВГнг(A)-LS 3х10 0,66кВ</t>
  </si>
  <si>
    <t>Кабель ВВГнг(A)-LS 3х4 0,66кВ</t>
  </si>
  <si>
    <t>!!!! Длина проложенных кабелей подтверждается исполнительными схемами и кабельным журналом при закрытии объемов работ по факту. ФОТ включает в себя все расходные и крепежные материалы (скобы, заделки, наконечники, пена, саморезы, держатели и т.п.)а также штробление стен для прокладки кабеля. Проект 010-2023-08-ЭОМ, спецификация, лист 12</t>
  </si>
  <si>
    <t>Кабель ВВГнг(A)-LS 3х2,5 0,66кВ</t>
  </si>
  <si>
    <t>Кабель ВВГнг(A)-LS 3х6 0,66кВ</t>
  </si>
  <si>
    <t>Кабель ВВГнг(A)-LS 4х1,5 0,66кВ</t>
  </si>
  <si>
    <t>Кабель ВВГнг(A)-LS 5х16 0,66кВ</t>
  </si>
  <si>
    <t>Кабель ВВГнг(A)-LS 5х25 0,66кВ</t>
  </si>
  <si>
    <t>Кабель ВВГнг(A)-LS 5х35 0,66кВ</t>
  </si>
  <si>
    <t>Кабель ВВГнг(A)-LS 5х50 0,66кВ</t>
  </si>
  <si>
    <t>Кабель ВВГнг(A)-LS 5х70 0,66кВ</t>
  </si>
  <si>
    <t>Кабель ВВГнг(A)-LS 5х4 0,66кВ</t>
  </si>
  <si>
    <t>Кабель ВВГнг(A)-LS 5х2,5 0,66кВ</t>
  </si>
  <si>
    <t>Кабель ВВГнг(A)-LS 5х10 0,66кВ</t>
  </si>
  <si>
    <t>Кабель ВВГнг(A)-LS 5х95 0,66кВ</t>
  </si>
  <si>
    <t>Кабель ВВГнг(A)-LS 5х6 0,66кВ</t>
  </si>
  <si>
    <t>Сжим ответвительный У-733</t>
  </si>
  <si>
    <t>ФОТ включает в себя все расходные и крепежные материалы (скобы, заделки, наконечники, пена, саморезы, держатели и т.п.)а также штробление стен для прокладки кабеля. Или аналог по согласованию с заказчиком. Проект 010-2023-08-ЭОМ, спецификация, лист 16</t>
  </si>
  <si>
    <t>Сжим ответвительный У-859</t>
  </si>
  <si>
    <t>Сжим ответвительный У-731М</t>
  </si>
  <si>
    <t>ФОТ включает в себя все расходные и крепежные материалы (скобы, заделки, наконечники, пена, саморезы, держатели и т.п.)а также штробление стен для прокладки кабеля. Или аналог по согласованию с заказчиком. Для подключения Щкл. Проект 010-2023-08-ЭОМ, спецификация, лист 16</t>
  </si>
  <si>
    <t>Клеммная колодка С0-4-2,5</t>
  </si>
  <si>
    <t>ФОТ включает в себя все расходные и крепежные материалы (скобы, заделки, наконечники, пена, саморезы, держатели и т.п.)а также штробление стен для прокладки кабеля. Проект 010-2023-08-ЭОМ, спецификация, лист 16</t>
  </si>
  <si>
    <t>Оборудование светотехническое</t>
  </si>
  <si>
    <t>Датчик движения ДД-МВ 101 1200Вт 360° 8м IP20 белый</t>
  </si>
  <si>
    <t>Освещение МОП, лестницы, тамбуры.Объем ориентировочный, возможна корректировка РД. Проект 010-2023-08-ЭОМ, спецификация, лист 8</t>
  </si>
  <si>
    <t>Лампа светодиодная с цоколем GU10 4500К 10Вт 220В</t>
  </si>
  <si>
    <t>Для светильников Illumo F, Pipe. Объем ориентировочный, возможна корректировка РД. Проект 010-2023-08-ЭОМ, спецификация, лист 8</t>
  </si>
  <si>
    <t>Лампа накаливания 95Вт Е27</t>
  </si>
  <si>
    <t>Объем ориентировочный, возможна корректировка РД. Проект 010-2023-08-ЭОМ, спецификация, лист 16</t>
  </si>
  <si>
    <t>Патрон подвесной карболитовый Е27 Н10-01</t>
  </si>
  <si>
    <t>Светильник потолочный накладной Pipe 50Вт 220В</t>
  </si>
  <si>
    <t>артикул 370420. МОП: коридоры, лестницы, тамбуры. Количество светильников на уточнении, возможна корректировка РД. ФОТ включает в себя все расходные и крепежные материалы (пена, саморезы, держатели и т.п.). Проект 010-2023-08-ЭОМ, спецификация, лист 8.</t>
  </si>
  <si>
    <t>Светильник светодиодный 10Вт IP54 Sibilux.Floor 10</t>
  </si>
  <si>
    <t>Количество светильников на уточнении, возможна корректировка РД. ФОТ включает в себя все расходные и крепежные материалы (пена, саморезы, держатели и т.п.). Проект 010-2023-08-ЭОМ, спецификация, лист 8.</t>
  </si>
  <si>
    <t>Светильник светодиодный с акустическим датчиком 10Вт IP54 Sibilux.Floor 10</t>
  </si>
  <si>
    <t>Подвал, 1эт лестницы, выходы на кровлю. Количество светильников на уточнении, возможна корректировка РД. ФОТ включает в себя все расходные и крепежные материалы (пена, саморезы, держатели и т.п.). Проект 010-2023-08-ЭОМ, спецификация, лист 8.</t>
  </si>
  <si>
    <t>Светильник светодиодный с фотодатчиком 10Вт IP54 Sibilux.Floor 10</t>
  </si>
  <si>
    <t>Фотореле ФР603 максимальная мощность нагрузки 2200ВА</t>
  </si>
  <si>
    <t>BL1 на фасаде в углах. ФОТ включает в себя все расходные и крепежные материалы (пена, саморезы, держатели и т.п.). Проект 010-2023-08-ЭОМ, спецификация, лист 8.</t>
  </si>
  <si>
    <t>Указатель светодиодный с фотодатчиком ДБУ69-10-001 номер дома 15Вт IP65</t>
  </si>
  <si>
    <t>На фасаде в углах. ФОТ включает в себя все расходные и крепежные материалы (пена, саморезы, держатели и т.п.). Проект 010-2023-08-ЭОМ, спецификация, лист 8.</t>
  </si>
  <si>
    <t>Указатель светодиодный с фотодатчиком ДБУ69-10-001 пожарный гидрант 15Вт IP65</t>
  </si>
  <si>
    <t>Светильник светодиодный ДСП 1424 20Вт 4000К IP65</t>
  </si>
  <si>
    <t>Подвал, парковка. Количество светильников на уточнении, возможна корректировка РД. ФОТ включает в себя все расходные и крепежные материалы (пена, саморезы, держатели и т.п.). Проект 010-2023-08-ЭОМ, спецификация, лист 8.</t>
  </si>
  <si>
    <t>Светильник светодиодный линейный в сборе индивидуального изготовления</t>
  </si>
  <si>
    <t>Светодиодная лента встраиваемая в профиль 20х20, 24V, теплый свет 3000К, рассеивающий профиль для светодиодной ленты 30х50, инд. заказ (8Вт/м, 24В, IP67 Led, длиной 2500мм). Количество светильников на уточнении, возможна корректировка РД. ФОТ включает в себя все расходные и крепежные материалы (пена, саморезы, держатели и т.п.). Проект 010-2023-08-ЭОМ, спецификация, лист 8.</t>
  </si>
  <si>
    <t>Светильник светодиодный настенный уличный Golf 1705 TECHNO LED 10W 4000K IP54 серый</t>
  </si>
  <si>
    <t>Количество светильников на уточнении, возможна корректировка РД. Уличные. Цвет графит. Номера подъезда при входе в подъезд. По 2 шт на подъезд.  ФОТ включает в себя все расходные и крепежные материалы (пена, саморезы, держатели и т.п.). Проект 010-2023-08-ЭОМ, спецификация, лист 8.</t>
  </si>
  <si>
    <t>Светильник точечный поворотный накладной Illumo F 50Вт 220В</t>
  </si>
  <si>
    <t>Количество светильников на уточнении, возможна корректировка РД. Лестничные площадки. ФОТ включает в себя все расходные и крепежные материалы (пена, саморезы, держатели и т.п.). Проект 010-2023-08-ЭОМ, спецификация, лист 8.</t>
  </si>
  <si>
    <t>Светильник светодиодный аварийно-эвакуационный "ВЫХОД" ССА-1001</t>
  </si>
  <si>
    <t>Светильник светодиодный аварийного освещения URAN 6521-4 LED, 4 Вт IP65 со встроенной а/б на 1 час</t>
  </si>
  <si>
    <t>Количество на уточнении, возможна корректировка РД. ФОТ включает в себя все расходные и крепежные материалы (пена, саморезы, держатели и т.п.). Проект 010-2023-08-ЭОМ, спецификация, лист 9</t>
  </si>
  <si>
    <t>Пиктограмма эвакуационно-указательная "ВЫХОД"</t>
  </si>
  <si>
    <t>Количество на уточнении, возможна корректировка РД. Наклеивается на Светильник светодиодный аварийного освещения URAN 6521-4 LED, 4 Вт IP65. ФОТ включает в себя все расходные и крепежные материалы (пена, саморезы, держатели и т.п.). Проект 010-2023-08-ЭОМ, спецификация, лист 9</t>
  </si>
  <si>
    <t>Пиктограмма эвакуационно-указательная "НАСОСНАЯ ПОЖАРОТУШЕНИЯ"</t>
  </si>
  <si>
    <t>Пиктограмма эвакуационно-указательная "ПОЖАРНЫЙ КРАН"</t>
  </si>
  <si>
    <t>Пиктограмма эвакуационно-указательная "НАЛЕВО"</t>
  </si>
  <si>
    <t>Пиктограмма эвакуационно-указательная "НАПРАВО"</t>
  </si>
  <si>
    <t>Прочие электроизделия</t>
  </si>
  <si>
    <t>Звонок электрический DBQ22M WL 36M IP40 черный с кнопкой</t>
  </si>
  <si>
    <t>ФОТ включает в себя все расходные и крепежные материалы (пена, саморезы, держатели и т.п.). Проект 010-2023-08-ЭОМ, спецификация, лист 16, уточнить у Ген.Подряд, Заказч перед закупом.</t>
  </si>
  <si>
    <t>Пусконаладочные работы</t>
  </si>
  <si>
    <t>комплекс работ</t>
  </si>
  <si>
    <t>Вызов инженера из Ростехнадзора на проверку электрооборудования</t>
  </si>
  <si>
    <t>усл</t>
  </si>
  <si>
    <t>Оформление пакета документов для сдачи в Ростехнадзор, получение справки и заключение договора на обслуживание</t>
  </si>
  <si>
    <t>Трубы</t>
  </si>
  <si>
    <t>Труба гладкая жесткая ПНД Ø50</t>
  </si>
  <si>
    <t>артикул 31050-Е90, серая. Стояки (по 1 тр.на стояк) ФОТ включает в себя все расходные и крепежные материалы (скобы, хомуты, пена, саморезы, держатели и т.п.). Закрытие по ИС. Проект 010-2023-08-ЭОМ, спецификация, лист 15</t>
  </si>
  <si>
    <t>Труба гладкая жесткая ПНД Ø63</t>
  </si>
  <si>
    <t>артикул 31063-Е90, серая. Стояки (по 3 тр.на стояк) ФОТ включает в себя все расходные и крепежные материалы (скобы, хомуты, пена, саморезы, держатели и т.п.). Закрытие по ИС. Проект 010-2023-08-ЭОМ, спецификация, лист 15</t>
  </si>
  <si>
    <t>Труба гладкая жесткая ПНД Ø40 черная</t>
  </si>
  <si>
    <t>артикул CTR10-040-K02-100-1, черная. От ЩЭ до ЩК, скрыто(КЖ). ФОТ включает в себя все расходные и крепежные материалы (скобы, хомуты, пена, саморезы, держатели и т.п.). Закрытие по ИС. Проект 010-2023-08-ЭОМ, спецификация, лист 15</t>
  </si>
  <si>
    <t>Труба гладкая жесткая ПНД Ø25 черная</t>
  </si>
  <si>
    <t>артикул CTR10-050-K02-100-1, черная. Освещение МОПы, скрыто (КЖ). ФОТ включает в себя все расходные и крепежные материалы (скобы, хомуты, пена, саморезы, держатели и т.п.). Закрытие по ИС. Проект 010-2023-08-ЭОМ, спецификация, лист 15</t>
  </si>
  <si>
    <t>Труба гофрированная ПВХ гибкая Ø25 с протяжкой</t>
  </si>
  <si>
    <t>код 91925, серая. Освещение, открыто. ФОТ включает в себя все расходные и крепежные материалы (скобы, хомуты, пена, саморезы, держатели и т.п.). Закрытие по ИС. Проект 010-2023-08-ЭОМ, спецификация, лист 15</t>
  </si>
  <si>
    <t>Труба гофрированная ПВХ гибкая Ø32 с протяжкой</t>
  </si>
  <si>
    <t>код 91932, серая. ФОТ включает в себя все расходные и крепежные материалы (скобы, хомуты, пена, саморезы, держатели и т.п.). Закрытие по ИС. Проект 010-2023-08-ЭОМ, спецификация, лист 15</t>
  </si>
  <si>
    <t>Труба гофрированная ПНД гибкая тяжелая Ø16 с протяжкой</t>
  </si>
  <si>
    <t>артикул 71516, оранжевая. Уравнивание потенциалов, в стяжке пола. ФОТ включает в себя все расходные и крепежные материалы (скобы, хомуты, пена, саморезы, держатели и т.п.). Закрытие по ИС. Проект 010-2023-08-ЭОМ, спецификация, лист 15</t>
  </si>
  <si>
    <t>Труба гофрированная ПНД гибкая тяжелая Ø25 с протяжкой</t>
  </si>
  <si>
    <t>артикул 71525, оранжевая. От ЩК до розеток в стяжке пола. ФОТ включает в себя все расходные и крепежные материалы (скобы, хомуты, пена, саморезы, держатели и т.п.). Закрытие по ИС. Проект 010-2023-08-ЭОМ, спецификация, лист 15</t>
  </si>
  <si>
    <t>Труба гофрированная ПНД гибкая тяжелая Ø32 с протяжкой</t>
  </si>
  <si>
    <t>артикул 71532, оранжевая. От ЩК до эл.плит, в стяжке пола. ФОТ включает в себя все расходные и крепежные материалы (скобы, хомуты, пена, саморезы, держатели и т.п.). Закрытие по ИС. Проект 010-2023-08-ЭОМ, спецификация, лист 15</t>
  </si>
  <si>
    <t>Электроустановочные и монтажные изделия</t>
  </si>
  <si>
    <t>Выключатель 1-клавишный ВС10-1-0-КБ 10А IP20 КВАРТА</t>
  </si>
  <si>
    <t>артикул EVK10-K01-10-DM . ФОТ включает в себя все расходные и крепежные материалы (пена, саморезы, держатели и т.п.), а также сверление отверстий. Проект 010-2023-08-ЭОМ, спецификация, лист 10</t>
  </si>
  <si>
    <t>Выключатель 2-клавишный ВС10-2-0-КБ 10А IP20 КВАРТА</t>
  </si>
  <si>
    <t>артикул EVK20-K01-10-DM . В подвале. ФОТ включает в себя все расходные и крепежные материалы (пена, саморезы, держатели и т.п.), а также сверление отверстий. Проект 010-2023-08-ЭОМ, спецификация, лист 10</t>
  </si>
  <si>
    <t>Выключатель 1-клавишный ВС10-1-0-КБ-44 10А IP44 КВАРТА белый</t>
  </si>
  <si>
    <t>артикул KV-V10-10-44-K01. В МОП на 1 этажах секций. ФОТ включает в себя все расходные и крепежные материалы (пена, саморезы, держатели и т.п.), а также сверление отверстий. Проект 010-2023-08-ЭОМ, спецификация, лист 10</t>
  </si>
  <si>
    <t>Выключатель 1-клавишный открытой установки ВС20-1-0-ФСр 10А IP54</t>
  </si>
  <si>
    <t>артикул EVS10-K03-10-54-Dc . В подвале. ФОТ включает в себя все расходные и крепежные материалы (пена, саморезы, держатели и т.п.), а также сверление отверстий. Проект 010-2023-08-ЭОМ, спецификация, лист 10</t>
  </si>
  <si>
    <t>Выключатель 2-клавишный открытой установки ВС20-2-0-ФСр 10А IP54</t>
  </si>
  <si>
    <t>артикул EVS20-K03-10-54-Dc . В подвале. ФОТ включает в себя все расходные и крепежные материалы (пена, саморезы, держатели и т.п.), а также сверление отверстий. Проект 010-2023-08-ЭОМ, спецификация, лист 10</t>
  </si>
  <si>
    <t>Коробка распределительная КМ41237 Ø75х40 IP44</t>
  </si>
  <si>
    <t>артикул UK011-075-040-000-К41-44. Освещение, открыто. ФОТ включает в себя все расходные и крепежные материалы (пена, саморезы, держатели и т.п.), а также сверление отверстий. Проект 010-2023-08-ЭОМ, спецификация, лист 16</t>
  </si>
  <si>
    <t>Коробка распределительная КР2801</t>
  </si>
  <si>
    <t>Для подключения Щкл. ФОТ включает в себя все расходные и крепежные материалы (пена, саморезы, держатели и т.п.), а также сверление отверстий. Или агалог по согласованию с заказчиком. Проект 010-2023-08-ЭОМ, спецификация, лист 16</t>
  </si>
  <si>
    <t>Коробка установочная Ø70х72</t>
  </si>
  <si>
    <t>артикул UKM12-070-072-000-0-К02. Освещение МОП, от ЩЭ до ЩК, скрыто(КЖ). ФОТ включает в себя все расходные и крепежные материалы (пена, саморезы, держатели и т.п.), а также сверление отверстий. Проект 010-2023-08-ЭОМ, спецификация, лист 15</t>
  </si>
  <si>
    <t>Коробка разветвительная для сплошных стен КР1105 Ø97х38,5</t>
  </si>
  <si>
    <t>ФОТ включает в себя все расходные и крепежные материалы (пена, саморезы, держатели и т.п.), а также сверление отверстий. Проект 010-2023-08-ЭОМ, спецификация, лист 11</t>
  </si>
  <si>
    <t>Коробка установочная КУ1106</t>
  </si>
  <si>
    <t>Комплект для подключения варочных панелей и духовых шкафов HB/OV-32/16-0 (вилка + двойная розетка)</t>
  </si>
  <si>
    <t>Кухня, h=0,6м. ФОТ включает в себя все расходные и крепежные материалы (пена, саморезы, держатели и т.п.), а также сверление отверстий. Проект 010-2023-08-ЭОМ, спецификация, лист 10</t>
  </si>
  <si>
    <t>Розетка 2-местная скрытой установки с заземлением, шторками РСш12-3-КБ 16А IP20 КВАРТА</t>
  </si>
  <si>
    <t>артикул ERS21-K01-16-Dc . ФОТ включает в себя все расходные и крепежные материалы (пена, саморезы, держатели и т.п.), а также сверление отверстий. Проект 010-2023-08-ЭОМ, спецификация, лист 11</t>
  </si>
  <si>
    <t>Розетка 1-местная скрытой установки с заземлением, шторками и крышкой РСбш10-3-КБ 16А IP20 КВАРТА</t>
  </si>
  <si>
    <t>артикул ERK12-K01-16-DM. Кухня, вытяжка над плитой. ФОТ включает в себя все расходные и крепежные материалы (пена, саморезы, держатели и т.п.), а также сверление отверстий. Проект 010-2023-08-ЭОМ, спецификация, лист 11</t>
  </si>
  <si>
    <t>Розетка 1-местная скрытой установки с заземлением, шторками и крышкой РСбш10-3-КБ-44 16А IP44 КВАРТА</t>
  </si>
  <si>
    <t>артикул KV-R16-16-44-K01. ФОТ включает в себя все расходные и крепежные материалы (пена, саморезы, держатели и т.п.), а также сверление отверстий. Проект 010-2023-08-ЭОМ, спецификация, лист 11</t>
  </si>
  <si>
    <t>Розетка 2-местная скрытой установки с заземлением, шторками и крышкой РСбш12-3-КБ-44 16А IP44 КВАРТА</t>
  </si>
  <si>
    <t>артикул KV-R26-16-44-K01. Ванная h=1,1 м. ФОТ включает в себя все расходные и крепежные материалы (пена, саморезы, держатели и т.п.), а также сверление отверстий. Проект 010-2023-08-ЭОМ, спецификация, лист 11</t>
  </si>
  <si>
    <t>Розетка 2-местная открытой установки с заземлением, крышкой РСб20-3-ФСр 16А IP54 ФОРС</t>
  </si>
  <si>
    <t>артикул ERS20-K03-16-54-Dc. Подвал, ИТП. ФОТ включает в себя все расходные и крепежные материалы (пена, саморезы, держатели и т.п.), а также сверление отверстий. Проект 010-2023-08-ЭОМ, спецификация, лист 11</t>
  </si>
  <si>
    <t>Розетка 2-местная открытой установки с заземлением, крышкой РСб22-3-ФСр 16А IP54 ФОРС</t>
  </si>
  <si>
    <t>артикул ERS22-K03-16-54-Dc. Подвал, ИТП. ФОТ включает в себя все расходные и крепежные материалы (пена, саморезы, держатели и т.п.), а также сверление отверстий. Проект 010-2023-08-ЭОМ, спецификация, лист 11</t>
  </si>
  <si>
    <t>Коробка установочная Л250М УЗ Ø75х62</t>
  </si>
  <si>
    <t>IEK</t>
  </si>
  <si>
    <t>артикул UKM20-075-062-000-0-К02. Освещение МОП, скрыто(КЖ). ФОТ включает в себя все расходные и крепежные материалы (пена, саморезы, держатели и т.п.), а также сверление отверстий. Проект 010-2023-08-ЭОМ, спецификация, лист 15</t>
  </si>
  <si>
    <t>Заземление и молниезащита</t>
  </si>
  <si>
    <t>Земляные работы</t>
  </si>
  <si>
    <t>Разработка грунта траншеи</t>
  </si>
  <si>
    <t>м3</t>
  </si>
  <si>
    <t>Объем ориентировочный, подтверждается геодезической съемкой при принятии выполнения</t>
  </si>
  <si>
    <t>Обратная засыпка траншей местным грунтом, уплотнение, послойное трамбование</t>
  </si>
  <si>
    <t>Устройство заземления и молниезащиты</t>
  </si>
  <si>
    <t>Круг стальной Ø16 оцинкованный</t>
  </si>
  <si>
    <t>тн</t>
  </si>
  <si>
    <t>ФОТ включает в себя все расходные и крепежные материалы (скобы, хомуты, пена, саморезы, держатели, защитная крышка проводника, трос алюминиевый, зажимы, соединители и т.п.). Проект 010-2023-08-ЭОМ, спецификация, лист 17</t>
  </si>
  <si>
    <t>Полоса стальная 25х4</t>
  </si>
  <si>
    <t>Фасадный держатель 125 мм</t>
  </si>
  <si>
    <t>Пруток горячецинкованный 10 мм</t>
  </si>
  <si>
    <t>ДКС</t>
  </si>
  <si>
    <t>Универсальный держатель</t>
  </si>
  <si>
    <t>Универсальный соединитель вертикального заземлителя оцинкованный NE1302</t>
  </si>
  <si>
    <t>Соединитель пруток - пруток Ø10</t>
  </si>
  <si>
    <t>Квартиры</t>
  </si>
  <si>
    <t>Устройства распределения электроэнергии до 1 кВ.Квартиры</t>
  </si>
  <si>
    <t>Изготовление ниши для встраиваемого щита квартирного размером 222х280х92 мм</t>
  </si>
  <si>
    <t>В стоимости ФОТ учесть необходимые расходные материалы, бурение отверстий/штробление.</t>
  </si>
  <si>
    <t>Щит распределительный встраиваемый на 12 модулей</t>
  </si>
  <si>
    <t>ЩК. Щит оснащен шинами N и РЕ. В стоимости ФОТ учесть все расходные материалы, необходимые для завершения работ.</t>
  </si>
  <si>
    <t>Выключатель нагрузки 2P ВН-32 63А</t>
  </si>
  <si>
    <t>Выключатель автоматический ВА47-29 1Р 10А 4,5кА С</t>
  </si>
  <si>
    <t>Выключатель автоматический ВА47-29 1Р 40А 4,5кА С</t>
  </si>
  <si>
    <t>Выключатель автоматический дифференциального тока АВДТ 32ML 1Р 16A 30мА</t>
  </si>
  <si>
    <t>Щит распределительный встраиваемый ЩРв-П-12 У3 IP41</t>
  </si>
  <si>
    <t>Шина соединительная однофазная 63A</t>
  </si>
  <si>
    <t>Общедомовые помещения</t>
  </si>
  <si>
    <t>Лотки. Общедомовые помещения</t>
  </si>
  <si>
    <t>Лоток проволочный 100х150</t>
  </si>
  <si>
    <t>артикул FC 1015, в стоимости ФОТ учесть: крепежи (шпильки, шайбы, винты, гайки, соединительные пластины, держатели, клеммы, ограничитель радиуса изгиба кабеля, большой радиус изгиба 100х300), расходные материалы. Проект 010-2023-08-ЭОМ, спецификация, лист 14</t>
  </si>
  <si>
    <t>Лоток проволочный 100х300</t>
  </si>
  <si>
    <t>артикул FC 1030, в стоимости ФОТ учесть: крепежи (шпильки, шайбы, винты, гайки, соединительные пластины, держатели, клеммы, ограничитель радиуса изгиба кабеля, большой радиус изгиба 100х300), расходные материалы. Проект 010-2023-08-ЭОМ, спецификация, лист 14</t>
  </si>
  <si>
    <t>Профиль С-образный для проволочного лотка 41х21, L=3000, толщина 1,5 мм</t>
  </si>
  <si>
    <t>артикул FPL2130, в стоимости ФОТ учесть: крепежи (шпильки, шайбы, винты, гайки, соединительные пластины, держатели, клеммы, ограничитель радиуса изгиба кабеля, большой радиус изгиба 100х300), расходные материалы. Проект 010-2023-08-ЭОМ, спецификация, лист 14</t>
  </si>
  <si>
    <t>Маркировочная таблица</t>
  </si>
  <si>
    <t>артикул FC 37008. Проект 010-2023-08-ЭОМ, спецификация, лист 14</t>
  </si>
  <si>
    <t>Крышка для лотка с основанием 150 мм</t>
  </si>
  <si>
    <t>артикул 35523, в стоимости ФОТ учесть: крепежи (шпильки, шайбы, винты, гайки, соединительные пластины, держатели, клеммы, ограничитель радиуса изгиба кабеля, большой радиус изгиба 100х300), расходные материалы. Проект 010-2023-08-ЭОМ, спецификация, лист 14</t>
  </si>
  <si>
    <t>Крышка для лотка с основанием 300 мм</t>
  </si>
  <si>
    <t>артикул 35525, в стоимости ФОТ учесть: крепежи (шпильки, шайбы, винты, гайки, соединительные пластины, держатели, клеммы, ограничитель радиуса изгиба кабеля, большой радиус изгиба 100х300), расходные материалы. Проект 010-2023-08-ЭОМ, спецификация, лист 14</t>
  </si>
  <si>
    <t>Устройства распределения электроэнергии до 1 кВ</t>
  </si>
  <si>
    <t>Щит учетно-распределительный навесной на 12 модулей</t>
  </si>
  <si>
    <t>ВРУоф1, ВРУоф2, ВРУоф4, ВРУоф5, ВРУоф6,  ВРУоф7, ВРУоф3, Щкл. Оснащены шинами N и РЕ. В стоимости ФОТ учесть все расходные материалы, необходимые для завершения работ.</t>
  </si>
  <si>
    <t>Щит учетно-распределительный навесной ЩУРн-1/12зо-1 38 УХЛ3 IP31</t>
  </si>
  <si>
    <t>ВРУоф1, ВРУоф2, ВРУоф4, ВРУоф5, ВРУоф6,  ВРУоф7, ВРУоф3, Щкл - 1 шт</t>
  </si>
  <si>
    <t>Счетчик электрической энергии трехфазный СЕ 307 R34/749.OA.QUVLF</t>
  </si>
  <si>
    <t>ВРУоф1, ВРУоф2, ВРУоф4, ВРУоф5, ВРУоф6,  ВРУоф7, ВРУоф3 - 1 шт</t>
  </si>
  <si>
    <t>Счетчик электрической энергии однофазный СЕ 207 R7.849.2.OA.QUVLF</t>
  </si>
  <si>
    <t>Щкл - 1 шт</t>
  </si>
  <si>
    <t>Выключатель нагрузки 2Р ВН-32 25А</t>
  </si>
  <si>
    <t>Выключатель автоматический ВА47-100 3Р 25А</t>
  </si>
  <si>
    <t>ВРУоф1, ВРУоф2, ВРУоф4, ВРУоф5, ВРУоф6,  ВРУоф7 - 1 шт</t>
  </si>
  <si>
    <t>Выключатель автоматический ВА47-100 3Р 63А 4,5кА С</t>
  </si>
  <si>
    <t>ВРУоф3 - 1 шт</t>
  </si>
  <si>
    <t>ВРУоф1, ВРУоф2, ВРУоф4, ВРУоф5, ВРУоф6,  ВРУоф7 - 2шт; ВРУоф3 - 2 шт; Щкл - 1 шт;</t>
  </si>
  <si>
    <t>Выключатель автоматический дифференциального тока АВДТ 32М 1Р 16A 30мА</t>
  </si>
  <si>
    <t>Розетка с заземлением на DIN-рейку 16А 250В РАр10-3-ОП</t>
  </si>
  <si>
    <t>Шина соединительная 3-х фазная 63A</t>
  </si>
  <si>
    <t>Щит распределительный навесной на 12 модулей</t>
  </si>
  <si>
    <t>комплект</t>
  </si>
  <si>
    <t>ЩА01п, ЩА02п, ЩП1, ЩП2, ЩП1п, ЩП2п. Щит оснащен шинами N и РЕ. В стоимости ФОТ учесть все расходные материалы, необходимые для завершения работ.</t>
  </si>
  <si>
    <t>ЩА01п, ЩА02п - 5 шт; ЩП1, ЩП2 - 8шт; ЩП1п, ЩП2п - 4шт</t>
  </si>
  <si>
    <t>Выключатель нагрузки 3Р ВН-32 40А</t>
  </si>
  <si>
    <t>ЩА01п, ЩА02п, ЩП1, ЩП2, ЩП1п, ЩП2п - 1шт</t>
  </si>
  <si>
    <t>Щит распределительный навесной ЩРн-12з-1 36 УХЛ3 IP54</t>
  </si>
  <si>
    <t>Щит распределительный навесной на 18 модулей</t>
  </si>
  <si>
    <t>ЩСТП, ЩВ1п, ЩВ2п, ЩВ1, ЩВ2, ЩВ3, ЩВ4, ЩВ5, ЩВ6, ЩВ7, ЩВ8, ЩВ9, ЩВ10, ЩО1п, ЩО2п. Щит оснащен шинами N и РЕ. В стоимости ФОТ учесть все расходные материалы, необходимые для завершения работ.</t>
  </si>
  <si>
    <t>Щит распределительный навесной ЩРн-18з-1 У2 IP54 PRO</t>
  </si>
  <si>
    <t>ЩСТП - 1 шт; ЩВ1п, ЩВ2п - 1 шт; ЩВ1 - ЩВ10 - 1 шт; ЩО1п, ЩО2п - 1 шт;</t>
  </si>
  <si>
    <t>ЩСТП - 1 шт</t>
  </si>
  <si>
    <t>Выключатель нагрузки 3Р ВН-32 63А</t>
  </si>
  <si>
    <t>ЩО1п, ЩО2п - 1 шт;</t>
  </si>
  <si>
    <t>Выключатель автоматический ВА47-29 3Р 16А 4,5кА С</t>
  </si>
  <si>
    <t>ЩСТП - 2 шт</t>
  </si>
  <si>
    <t>ЩСТП - 2 шт; ЩВ1-ЩВ4, ЩВ7-ЩВ10 - 2 шт; ЩВ5 - 4 шт; ЩВ6 - 3 шт; ЩО1п, ЩО2п - 12 шт с учетом резерва;</t>
  </si>
  <si>
    <t>ЩСТП - 5 шт</t>
  </si>
  <si>
    <t>Выключатель автоматический ВА47-100 3Р 50А 4,5кА С</t>
  </si>
  <si>
    <t>ЩВ1п, ЩВ2п - 1 шт;</t>
  </si>
  <si>
    <t>Выключатель автоматический ВА47-29 3Р 10А 4,5кА С</t>
  </si>
  <si>
    <t>ЩВ1п, ЩВ2п - 2 шт; ЩВ1 - ЩВ10 - 2 шт;</t>
  </si>
  <si>
    <t>Выключатель автоматический ВА47-29 3Р 40А 4,5кА С</t>
  </si>
  <si>
    <t>ЩВ1п, ЩВ2п - 2 шт;</t>
  </si>
  <si>
    <t>ЩСТП - 2 шт; ЩВ1п, ЩВ2п - 2 шт; ЩВ1 - ЩВ10 - 2 шт; ЩО1п, ЩО2п - 2 шт;</t>
  </si>
  <si>
    <t>Выключатель автоматический ВА47-60 3Р 16А 6кА С</t>
  </si>
  <si>
    <t>ЩВ1 - ЩВ10 - 1 шт;</t>
  </si>
  <si>
    <t>Расцепитель независимый РН47</t>
  </si>
  <si>
    <t>Щит распределительный навесной на 36 модулей</t>
  </si>
  <si>
    <t>ЩО1, ЩО2, ЩОТ1, ЩОТ2, ЩОТ1п, ЩОТ2п, ЩСПТ. Щит оснащен шинами N и РЕ. В стоимости ФОТ учесть все расходные материалы, необходимые для завершения работ.</t>
  </si>
  <si>
    <t>Щит распределительный навесной ЩРн-36з-1 36 УХЛ3 IP54</t>
  </si>
  <si>
    <t>ЩО1, ЩО2, ЩОТ1, ЩОТ2, ЩОТ1п, ЩОТ2п, ЩСПТ - 1 шт;</t>
  </si>
  <si>
    <t>ЩО1, ЩО2 - 1 шт;</t>
  </si>
  <si>
    <t>Выключатель нагрузки 3Р ВН-32 25А</t>
  </si>
  <si>
    <t>ЩОТ1, ЩОТ2 - 1 шт; ЩОТ1п, ЩОТ2п - 1 шт;</t>
  </si>
  <si>
    <t>ЩСПТ - 1 шт;</t>
  </si>
  <si>
    <t>ЩО1, ЩО2 - 24 шт с учетом резерва; ЩСПТ - 5 шт с учетом резерва;</t>
  </si>
  <si>
    <t>Выключатель автоматический ВА47-29 1Р 6А 4,5кА С</t>
  </si>
  <si>
    <t>ЩОТ1, ЩОТ2 - 2 шт; ЩОТ1п, ЩОТ2п - 2 шт;</t>
  </si>
  <si>
    <t>ЩСПТ - 8 шт с учетом резерва;</t>
  </si>
  <si>
    <t>ЩО1, ЩО2 - 6 шт; ЩОТ1, ЩОТ2 - 6 шт; ЩОТ1п, ЩОТ2п - 4 шт;</t>
  </si>
  <si>
    <t>ЩО1, ЩО2 - 3 шт; ЩОТ1, ЩОТ2 - 1 шт; ЩОТ1п, ЩОТ2п - 1 шт; ЩСПТ - 3 шт;</t>
  </si>
  <si>
    <t>Регулятор температуры электронный РТ-330</t>
  </si>
  <si>
    <t>ЩОТ1, ЩОТ2 - 1 шт; ЩОТ1п, ЩОТ2п - 1 шт; (обогрев водостоков, в электрощитовых)</t>
  </si>
  <si>
    <t>Датчик измерения температуры TST05-2.0</t>
  </si>
  <si>
    <t>ЩОТ1, ЩОТ2 - 2 шт; ЩОТ1п, ЩОТ2п - 2 шт; (обогрев водостоков, на улице)</t>
  </si>
  <si>
    <t>Контактор ПМ12-025100 25А 380В</t>
  </si>
  <si>
    <t>Щит распределительный навесной на 24 модуля</t>
  </si>
  <si>
    <t>ЩС1, ЩС2, ЩАО1, ЩАО2. Щит оснащен шинами N и РЕ. В стоимости ФОТ учесть все расходные материалы, необходимые для завершения работ.</t>
  </si>
  <si>
    <t>Щит распределительный навесной ЩРн-24з-1 36 УХЛ3 IP54</t>
  </si>
  <si>
    <t>ЩС1, ЩС2, ЩАО1, ЩАО2 - 1 шт</t>
  </si>
  <si>
    <t>ЩС1, ЩС2 - 1 шт; ЩАО1, ЩАО2 - 1 шт</t>
  </si>
  <si>
    <t>ЩС1, ЩС2 - 6 шт</t>
  </si>
  <si>
    <t>ЩС1, ЩС2 - 18 шт с учетом резерва</t>
  </si>
  <si>
    <t>ЩС1, ЩС2 - 2 шт; ЩС1, ЩС2 - 2 шт</t>
  </si>
  <si>
    <t>Щит распределительный навесной на 60 модулей</t>
  </si>
  <si>
    <t>ЩУкл1, Щукл2. Щит оснащен шинами N и РЕ. В стоимости ФОТ учесть все расходные материалы, необходимые для завершения работ.</t>
  </si>
  <si>
    <t>Щит распределительный навесной ЩРН-60 IP54</t>
  </si>
  <si>
    <t>ЩУкл1, Щукл2 - 1 шт</t>
  </si>
  <si>
    <t>ЩУкл1, Щукл2 - 55 шт</t>
  </si>
  <si>
    <t>ЩУкл1, Щукл2 - 5 шт</t>
  </si>
  <si>
    <t>Щит этажный распределительный встроенный на три квартиры</t>
  </si>
  <si>
    <t>Включены щиты ЩЭ4.1, ЩЭ5.1. Возможна корректировка РД. В стоимости ФОТ учесть необходимые расходные материалы, комплект для монтажа электрооборудования по РД см. 010-2023-03-ЭОМ лист спецификации 1</t>
  </si>
  <si>
    <t>Выключатель автоматический ВА47-29 2Р 63А 4,5кА С</t>
  </si>
  <si>
    <t>Корпус металлический ЩЭ-3 36 УХЛ3 LIGHT</t>
  </si>
  <si>
    <t>Щит этажный распределительный встроенный на четыре квартиры</t>
  </si>
  <si>
    <t>Включены щиты ЩЭ1.1, ЩЭ3.1 - ЩЭ3.7, ЩЭ4.2 - ЩЭ4.7,ЩЭ5.2 - ЩЭ5.7, ЩЭ6.1, ЩЭ8.1 - ЩЭ8.5, ЩЭ9.2 - ЩЭ9.5, ЩЭ10.2 - ЩЭ410.5. Возможна корректировка РД. В стоимости ФОТ учесть необходимые расходные материалы, комплект для монтажа электрооборудования по РД см. 010-2023-03-ЭОМ лист спецификации 1</t>
  </si>
  <si>
    <t>Корпус металлический ЩЭ-4 36 УХЛ3 LIGHT</t>
  </si>
  <si>
    <t>Щит этажный распределительный встроенный на пять квартир</t>
  </si>
  <si>
    <t>Включены щиты ЩЭ1.2-ЩЭ1.5, ЩЭ2.1 - ЩЭ2.6, ЩЭ6.2 - ЩЭ6.7, ЩЭ7.1 - ЩЭ7.6. Возможна корректировка РД. В стоимости ФОТ учесть необходимые расходные материалы, комплект для монтажа электрооборудования по РД см. 010-2023-03-ЭОМ лист спецификации 1</t>
  </si>
  <si>
    <t>Корпус металлический ЩЭ-5 36 УХЛ3 LIGHT</t>
  </si>
  <si>
    <t>Монтаж дополнительного оборудования в щитах</t>
  </si>
  <si>
    <t>Установить в ЩЭ. Возможна корректировка РД. В стоимости ФОТ учесть необходимые расходные материалы. См. 010-2023-03-ЭОМ лист спецификации 1</t>
  </si>
  <si>
    <t>Вводно-распределительные устройства</t>
  </si>
  <si>
    <t>Вводно-распределительное устройство с АВР ВРУ21ЛЭН-(320+320)-304А УХЛ4</t>
  </si>
  <si>
    <t>см. 010-2023-03-ЭОМ лист спецификации 1, ВРУ1, ВРУ2</t>
  </si>
  <si>
    <t>Вводно-распределительное устройство с АВР ВРУ21ЛЭН-25-300К УХЛ4</t>
  </si>
  <si>
    <t>см. 010-2023-03-ЭОМ лист спецификации 1, ВРУ1(А),ВРУ2(А)</t>
  </si>
  <si>
    <t>Вводно-распределительное устройство с АВР ВРУ21ЛЭН-(125+125)-302 УХЛ4</t>
  </si>
  <si>
    <t>см. 010-2023-03-ЭОМ лист спецификации 1, ВРУ3</t>
  </si>
  <si>
    <t>Вводно-распределительное устройство с АВР ВРУ21ЛЭН-(50+50)-302К УХЛ4</t>
  </si>
  <si>
    <t>см. 010-2023-03-ЭОМ лист спецификации 1, ВРУ1п,ВРУ2п</t>
  </si>
  <si>
    <t>Вводно-распределительное устройство с АВР ВРУ21ЛЭН-(50+50)-302 УХЛ4</t>
  </si>
  <si>
    <t>см. 010-2023-03-ЭОМ лист спецификации 1, ВРУ1п(А),ВРУ2п(А)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</si>
  <si>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</si>
  <si>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</si>
  <si>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</si>
  <si>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</si>
  <si>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</si>
  <si>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</si>
  <si>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Дедюхина Валентина Александровна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</si>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</sst>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9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F0E68C"/>
        <bgColor auto="1"/>
      </patternFill>
    </fill>
    <fill>
      <patternFill patternType="solid">
        <fgColor rgb="FFE1E1E1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5" borderId="5" xfId="0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1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center"/>
    </xf>
    <xf numFmtId="164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right"/>
    </xf>
    <xf numFmtId="0" fontId="5" fillId="5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4" fillId="6" borderId="6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1" fillId="5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right"/>
    </xf>
    <xf numFmtId="2" fontId="6" fillId="0" borderId="5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4" fontId="1" fillId="5" borderId="5" xfId="0" applyNumberFormat="1" applyFont="1" applyFill="1" applyBorder="1" applyAlignment="1" applyProtection="1">
      <alignment horizontal="right"/>
      <protection locked="0"/>
    </xf>
    <xf numFmtId="0" fontId="1" fillId="5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5" fillId="6" borderId="5" xfId="0" applyFont="1" applyFill="1" applyBorder="1" applyAlignment="1" applyProtection="1">
      <alignment horizontal="right"/>
      <protection locked="0"/>
    </xf>
    <xf numFmtId="2" fontId="6" fillId="5" borderId="5" xfId="0" applyNumberFormat="1" applyFont="1" applyFill="1" applyBorder="1" applyAlignment="1" applyProtection="1">
      <alignment horizontal="right"/>
      <protection locked="0"/>
    </xf>
    <xf numFmtId="0" fontId="6" fillId="5" borderId="5" xfId="0" applyFont="1" applyFill="1" applyBorder="1" applyAlignment="1" applyProtection="1">
      <alignment horizontal="right"/>
      <protection locked="0"/>
    </xf>
    <xf numFmtId="2" fontId="1" fillId="5" borderId="5" xfId="0" applyNumberFormat="1" applyFont="1" applyFill="1" applyBorder="1" applyAlignment="1" applyProtection="1">
      <alignment horizontal="right"/>
      <protection locked="0"/>
    </xf>
    <xf numFmtId="4" fontId="6" fillId="5" borderId="5" xfId="0" applyNumberFormat="1" applyFont="1" applyFill="1" applyBorder="1" applyAlignment="1" applyProtection="1">
      <alignment horizontal="right"/>
      <protection locked="0"/>
    </xf>
    <xf numFmtId="0" fontId="4" fillId="6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1" fillId="5" borderId="5" xfId="0" applyFont="1" applyFill="1" applyBorder="1" applyAlignment="1" applyProtection="1">
      <alignment horizontal="right" wrapText="1"/>
      <protection locked="0"/>
    </xf>
    <xf numFmtId="0" fontId="5" fillId="5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4" fillId="6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4" fillId="4" borderId="7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 wrapText="1"/>
      <protection locked="0"/>
    </xf>
    <xf numFmtId="0" fontId="5" fillId="6" borderId="5" xfId="0" applyFont="1" applyFill="1" applyBorder="1" applyAlignment="1" applyProtection="1">
      <alignment horizontal="left" wrapText="1"/>
      <protection locked="0"/>
    </xf>
    <xf numFmtId="0" fontId="6" fillId="0" borderId="5" xfId="0" applyFont="1" applyBorder="1" applyAlignment="1" applyProtection="1">
      <alignment horizontal="left"/>
      <protection locked="0"/>
    </xf>
    <xf numFmtId="0" fontId="4" fillId="6" borderId="8" xfId="0" applyFont="1" applyFill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right"/>
      <protection locked="0"/>
    </xf>
    <xf numFmtId="0" fontId="7" fillId="0" borderId="8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 wrapText="1"/>
      <protection locked="0"/>
    </xf>
    <xf numFmtId="0" fontId="8" fillId="0" borderId="5" xfId="0" applyFont="1" applyBorder="1" applyAlignment="1" applyProtection="1">
      <alignment horizontal="left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S257"/>
  <sheetViews>
    <sheetView tabSelected="1" topLeftCell="A4" workbookViewId="0">
      <selection activeCell="B22" sqref="B22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8" width="12.5" style="1" customWidth="1"/>
    <col min="9" max="9" width="10.83203125" style="1" customWidth="1"/>
    <col min="10" max="10" width="8" style="1" customWidth="1"/>
    <col min="11" max="11" width="12.1640625" style="1" customWidth="1"/>
    <col min="12" max="12" width="9.6640625" style="1" customWidth="1"/>
    <col min="13" max="13" width="11.33203125" style="1" customWidth="1"/>
    <col min="14" max="14" width="12.83203125" style="1" customWidth="1"/>
    <col min="15" max="16" width="14.1640625" style="1" customWidth="1"/>
    <col min="17" max="17" width="16" style="1" customWidth="1"/>
    <col min="18" max="19" width="36.1640625" style="1" customWidth="1"/>
  </cols>
  <sheetData>
    <row r="1" spans="1:19" s="1" customFormat="1" ht="11.1" hidden="1" customHeight="1" x14ac:dyDescent="0.2"/>
    <row r="2" spans="1:19" s="1" customFormat="1" ht="11.1" hidden="1" customHeight="1" x14ac:dyDescent="0.2"/>
    <row r="3" spans="1:19" s="1" customFormat="1" ht="11.1" hidden="1" customHeight="1" x14ac:dyDescent="0.2"/>
    <row r="4" spans="1:19" s="2" customFormat="1" ht="12.95" customHeight="1" x14ac:dyDescent="0.2">
      <c r="R4" s="2" t="s">
        <v>0</v>
      </c>
    </row>
    <row r="5" spans="1:19" s="2" customFormat="1" ht="12.95" customHeight="1" x14ac:dyDescent="0.2">
      <c r="R5" s="3" t="s">
        <v>1</v>
      </c>
    </row>
    <row r="6" spans="1:19" s="2" customFormat="1" ht="12.95" customHeight="1" x14ac:dyDescent="0.2">
      <c r="A6" s="39" t="s">
        <v>2</v>
      </c>
      <c r="B6" s="39"/>
      <c r="C6" s="39"/>
      <c r="D6" s="39"/>
      <c r="E6" s="39"/>
      <c r="F6" s="39"/>
      <c r="G6" s="39"/>
    </row>
    <row r="7" spans="1:19" s="2" customFormat="1" ht="12.95" customHeight="1" x14ac:dyDescent="0.2">
      <c r="A7" s="40" t="s">
        <v>3</v>
      </c>
      <c r="B7" s="40"/>
      <c r="C7" s="40"/>
      <c r="D7" s="40"/>
      <c r="E7" s="40"/>
      <c r="F7" s="40"/>
      <c r="G7" s="40"/>
    </row>
    <row r="8" spans="1:19" s="2" customFormat="1" ht="26.1" customHeight="1" x14ac:dyDescent="0.2">
      <c r="A8" s="40" t="s">
        <v>4</v>
      </c>
      <c r="B8" s="40"/>
      <c r="C8" s="40"/>
      <c r="D8" s="40"/>
      <c r="E8" s="40"/>
      <c r="F8" s="40"/>
      <c r="G8" s="40"/>
    </row>
    <row r="9" spans="1:19" s="1" customFormat="1" ht="11.1" customHeight="1" x14ac:dyDescent="0.2"/>
    <row r="10" spans="1:19" s="4" customFormat="1" ht="30" customHeight="1" x14ac:dyDescent="0.2">
      <c r="A10" s="41" t="s">
        <v>5</v>
      </c>
      <c r="B10" s="43" t="s">
        <v>6</v>
      </c>
      <c r="C10" s="41" t="s">
        <v>7</v>
      </c>
      <c r="D10" s="45" t="s">
        <v>8</v>
      </c>
      <c r="E10" s="45" t="s">
        <v>9</v>
      </c>
      <c r="F10" s="45" t="s">
        <v>10</v>
      </c>
      <c r="G10" s="41" t="s">
        <v>11</v>
      </c>
      <c r="H10" s="5" t="s">
        <v>12</v>
      </c>
      <c r="I10" s="43" t="s">
        <v>13</v>
      </c>
      <c r="J10" s="43" t="s">
        <v>14</v>
      </c>
      <c r="K10" s="43" t="s">
        <v>15</v>
      </c>
      <c r="L10" s="47" t="s">
        <v>16</v>
      </c>
      <c r="M10" s="47"/>
      <c r="N10" s="47"/>
      <c r="O10" s="47" t="s">
        <v>17</v>
      </c>
      <c r="P10" s="47"/>
      <c r="Q10" s="43" t="s">
        <v>18</v>
      </c>
      <c r="R10" s="43" t="s">
        <v>19</v>
      </c>
      <c r="S10" s="43" t="s">
        <v>20</v>
      </c>
    </row>
    <row r="11" spans="1:19" s="4" customFormat="1" ht="36.950000000000003" customHeight="1" x14ac:dyDescent="0.2">
      <c r="A11" s="42"/>
      <c r="B11" s="44"/>
      <c r="C11" s="42"/>
      <c r="D11" s="46"/>
      <c r="E11" s="46"/>
      <c r="F11" s="46"/>
      <c r="G11" s="42"/>
      <c r="H11" s="5" t="s">
        <v>21</v>
      </c>
      <c r="I11" s="44"/>
      <c r="J11" s="44"/>
      <c r="K11" s="44"/>
      <c r="L11" s="5" t="s">
        <v>22</v>
      </c>
      <c r="M11" s="5" t="s">
        <v>23</v>
      </c>
      <c r="N11" s="5" t="s">
        <v>24</v>
      </c>
      <c r="O11" s="5" t="s">
        <v>22</v>
      </c>
      <c r="P11" s="5" t="s">
        <v>23</v>
      </c>
      <c r="Q11" s="44"/>
      <c r="R11" s="44"/>
      <c r="S11" s="44"/>
    </row>
    <row r="12" spans="1:19" s="1" customFormat="1" ht="11.1" customHeight="1" x14ac:dyDescent="0.2">
      <c r="A12" s="6" t="s">
        <v>25</v>
      </c>
      <c r="B12" s="6" t="s">
        <v>26</v>
      </c>
      <c r="C12" s="6" t="s">
        <v>27</v>
      </c>
      <c r="D12" s="6" t="s">
        <v>28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34</v>
      </c>
      <c r="K12" s="6" t="s">
        <v>35</v>
      </c>
      <c r="L12" s="6" t="s">
        <v>36</v>
      </c>
      <c r="M12" s="6" t="s">
        <v>37</v>
      </c>
      <c r="N12" s="6" t="s">
        <v>38</v>
      </c>
      <c r="O12" s="6" t="s">
        <v>39</v>
      </c>
      <c r="P12" s="6" t="s">
        <v>40</v>
      </c>
      <c r="Q12" s="6" t="s">
        <v>41</v>
      </c>
      <c r="R12" s="6" t="s">
        <v>42</v>
      </c>
      <c r="S12" s="6" t="s">
        <v>43</v>
      </c>
    </row>
    <row r="13" spans="1:19" s="1" customFormat="1" ht="12" customHeight="1" outlineLevel="1" x14ac:dyDescent="0.2">
      <c r="A13" s="7"/>
      <c r="B13" s="70" t="s">
        <v>44</v>
      </c>
      <c r="C13" s="8"/>
      <c r="D13" s="8"/>
      <c r="E13" s="8"/>
      <c r="F13" s="8"/>
      <c r="G13" s="8"/>
      <c r="H13" s="9"/>
      <c r="I13" s="9"/>
      <c r="J13" s="9"/>
      <c r="K13" s="9"/>
      <c r="L13" s="9"/>
      <c r="M13" s="9"/>
      <c r="N13" s="9"/>
      <c r="O13" s="9">
        <f>ROUND($O$17+$O$20+$O$22+$O$23+$O$25+$O$26+$O$27+$O$28+$O$29+$O$30+$O$31+$O$32+$O$33+$O$34+$O$35+$O$36+$O$37+$O$38+$O$39+$O$40+$O$41+$O$42+$O$43+$O$44+$O$45+$O$46+$O$47+$O$48+$O$49+$O$50+$O$51+$O$52+$O$53+$O$55+$O$56+$O$57+$O$58+$O$59+$O$60+$O$61+$O$62+$O$63+$O$64+$O$65+$O$66+$O$67+$O$68+$O$69+$O$70+$O$71+$O$72+$O$73+$O$74+$O$75+$O$76+$O$78+$O$81+$O$83+$O$85+$O$87+$O$88+$O$89+$O$90+$O$91+$O$92+$O$93+$O$94+$O$95+$O$97+$O$98+$O$99+$O$100+$O$101+$O$102+$O$103+$O$104+$O$105+$O$106+$O$107+$O$108+$O$109+$O$110+$O$111+$O$112+$O$113+$O$114+$O$118+$O$120+$O$122+$O$123+$O$124+$O$125+$O$126+$O$127+$O$128+$O$132+$O$134+$O$135+$O$136+$O$137+$O$138+$O$139+$O$140+$O$143+$O$144+$O$145+$O$146+$O$147+$O$148+$O$151+$O$152+$O$153+$O$154+$O$155+$O$156+$O$157+$O$158+$O$159+$O$160+$O$161+$O$163+$O$164+$O$165+$O$166+$O$167+$O$169+$O$170+$O$171+$O$172+$O$173+$O$174+$O$175+$O$176+$O$177+$O$178+$O$179+$O$180+$O$181+$O$183+$O$184+$O$185+$O$186+$O$187+$O$188+$O$189+$O$190+$O$191+$O$192+$O$193+$O$194+$O$195+$O$197+$O$198+$O$199+$O$200+$O$201+$O$202+$O$204+$O$205+$O$206+$O$207+$O$208+$O$210+$O$211+$O$212+$O$213+$O$215+$O$216+$O$217+$O$218+$O$220+$O$221+$O$222+$O$223+$O$225+$O$226+$O$228+$O$229+$O$230+$O$231+$O$232,2)</f>
        <v>0</v>
      </c>
      <c r="P13" s="9">
        <f>ROUND($P$17+$P$20+$P$22+$P$23+$P$25+$P$26+$P$27+$P$28+$P$29+$P$30+$P$31+$P$32+$P$33+$P$34+$P$35+$P$36+$P$37+$P$38+$P$39+$P$40+$P$41+$P$42+$P$43+$P$44+$P$45+$P$46+$P$47+$P$48+$P$49+$P$50+$P$51+$P$52+$P$53+$P$55+$P$56+$P$57+$P$58+$P$59+$P$60+$P$61+$P$62+$P$63+$P$64+$P$65+$P$66+$P$67+$P$68+$P$69+$P$70+$P$71+$P$72+$P$73+$P$74+$P$75+$P$76+$P$78+$P$81+$P$83+$P$85+$P$87+$P$88+$P$89+$P$90+$P$91+$P$92+$P$93+$P$94+$P$95+$P$97+$P$98+$P$99+$P$100+$P$101+$P$102+$P$103+$P$104+$P$105+$P$106+$P$107+$P$108+$P$109+$P$110+$P$111+$P$112+$P$113+$P$114+$P$118+$P$120+$P$122+$P$123+$P$124+$P$125+$P$126+$P$127+$P$128+$P$132+$P$134+$P$135+$P$136+$P$137+$P$138+$P$139+$P$140+$P$143+$P$144+$P$145+$P$146+$P$147+$P$148+$P$151+$P$152+$P$153+$P$154+$P$155+$P$156+$P$157+$P$158+$P$159+$P$160+$P$161+$P$163+$P$164+$P$165+$P$166+$P$167+$P$169+$P$170+$P$171+$P$172+$P$173+$P$174+$P$175+$P$176+$P$177+$P$178+$P$179+$P$180+$P$181+$P$183+$P$184+$P$185+$P$186+$P$187+$P$188+$P$189+$P$190+$P$191+$P$192+$P$193+$P$194+$P$195+$P$197+$P$198+$P$199+$P$200+$P$201+$P$202+$P$204+$P$205+$P$206+$P$207+$P$208+$P$210+$P$211+$P$212+$P$213+$P$215+$P$216+$P$217+$P$218+$P$220+$P$221+$P$222+$P$223+$P$225+$P$226+$P$228+$P$229+$P$230+$P$231+$P$232,2)</f>
        <v>0</v>
      </c>
      <c r="Q13" s="9">
        <f>ROUND($Q$17+$Q$20+$Q$22+$Q$23+$Q$25+$Q$26+$Q$27+$Q$28+$Q$29+$Q$30+$Q$31+$Q$32+$Q$33+$Q$34+$Q$35+$Q$36+$Q$37+$Q$38+$Q$39+$Q$40+$Q$41+$Q$42+$Q$43+$Q$44+$Q$45+$Q$46+$Q$47+$Q$48+$Q$49+$Q$50+$Q$51+$Q$52+$Q$53+$Q$55+$Q$56+$Q$57+$Q$58+$Q$59+$Q$60+$Q$61+$Q$62+$Q$63+$Q$64+$Q$65+$Q$66+$Q$67+$Q$68+$Q$69+$Q$70+$Q$71+$Q$72+$Q$73+$Q$74+$Q$75+$Q$76+$Q$78+$Q$81+$Q$83+$Q$85+$Q$87+$Q$88+$Q$89+$Q$90+$Q$91+$Q$92+$Q$93+$Q$94+$Q$95+$Q$97+$Q$98+$Q$99+$Q$100+$Q$101+$Q$102+$Q$103+$Q$104+$Q$105+$Q$106+$Q$107+$Q$108+$Q$109+$Q$110+$Q$111+$Q$112+$Q$113+$Q$114+$Q$118+$Q$120+$Q$122+$Q$123+$Q$124+$Q$125+$Q$126+$Q$127+$Q$128+$Q$132+$Q$134+$Q$135+$Q$136+$Q$137+$Q$138+$Q$139+$Q$140+$Q$143+$Q$144+$Q$145+$Q$146+$Q$147+$Q$148+$Q$151+$Q$152+$Q$153+$Q$154+$Q$155+$Q$156+$Q$157+$Q$158+$Q$159+$Q$160+$Q$161+$Q$163+$Q$164+$Q$165+$Q$166+$Q$167+$Q$169+$Q$170+$Q$171+$Q$172+$Q$173+$Q$174+$Q$175+$Q$176+$Q$177+$Q$178+$Q$179+$Q$180+$Q$181+$Q$183+$Q$184+$Q$185+$Q$186+$Q$187+$Q$188+$Q$189+$Q$190+$Q$191+$Q$192+$Q$193+$Q$194+$Q$195+$Q$197+$Q$198+$Q$199+$Q$200+$Q$201+$Q$202+$Q$204+$Q$205+$Q$206+$Q$207+$Q$208+$Q$210+$Q$211+$Q$212+$Q$213+$Q$215+$Q$216+$Q$217+$Q$218+$Q$220+$Q$221+$Q$222+$Q$223+$Q$225+$Q$226+$Q$228+$Q$229+$Q$230+$Q$231+$Q$232,2)</f>
        <v>0</v>
      </c>
      <c r="R13" s="9"/>
      <c r="S13" s="9"/>
    </row>
    <row r="14" spans="1:19" s="1" customFormat="1" ht="12" customHeight="1" outlineLevel="2" x14ac:dyDescent="0.2">
      <c r="A14" s="7"/>
      <c r="B14" s="70" t="s">
        <v>45</v>
      </c>
      <c r="C14" s="8"/>
      <c r="D14" s="8"/>
      <c r="E14" s="8"/>
      <c r="F14" s="8"/>
      <c r="G14" s="8"/>
      <c r="H14" s="9"/>
      <c r="I14" s="9"/>
      <c r="J14" s="9"/>
      <c r="K14" s="9"/>
      <c r="L14" s="9"/>
      <c r="M14" s="9"/>
      <c r="N14" s="9"/>
      <c r="O14" s="9">
        <f>ROUND($O$17+$O$20+$O$22+$O$23+$O$25+$O$26+$O$27+$O$28+$O$29+$O$30+$O$31+$O$32+$O$33+$O$34+$O$35+$O$36+$O$37+$O$38+$O$39+$O$40+$O$41+$O$42+$O$43+$O$44+$O$45+$O$46+$O$47+$O$48+$O$49+$O$50+$O$51+$O$52+$O$53+$O$55+$O$56+$O$57+$O$58+$O$59+$O$60+$O$61+$O$62+$O$63+$O$64+$O$65+$O$66+$O$67+$O$68+$O$69+$O$70+$O$71+$O$72+$O$73+$O$74+$O$75+$O$76+$O$78+$O$81+$O$83+$O$85+$O$87+$O$88+$O$89+$O$90+$O$91+$O$92+$O$93+$O$94+$O$95+$O$97+$O$98+$O$99+$O$100+$O$101+$O$102+$O$103+$O$104+$O$105+$O$106+$O$107+$O$108+$O$109+$O$110+$O$111+$O$112+$O$113+$O$114+$O$118+$O$120+$O$122+$O$123+$O$124+$O$125+$O$126+$O$127+$O$128+$O$132+$O$134+$O$135+$O$136+$O$137+$O$138+$O$139+$O$140+$O$143+$O$144+$O$145+$O$146+$O$147+$O$148+$O$151+$O$152+$O$153+$O$154+$O$155+$O$156+$O$157+$O$158+$O$159+$O$160+$O$161+$O$163+$O$164+$O$165+$O$166+$O$167+$O$169+$O$170+$O$171+$O$172+$O$173+$O$174+$O$175+$O$176+$O$177+$O$178+$O$179+$O$180+$O$181+$O$183+$O$184+$O$185+$O$186+$O$187+$O$188+$O$189+$O$190+$O$191+$O$192+$O$193+$O$194+$O$195+$O$197+$O$198+$O$199+$O$200+$O$201+$O$202+$O$204+$O$205+$O$206+$O$207+$O$208+$O$210+$O$211+$O$212+$O$213+$O$215+$O$216+$O$217+$O$218+$O$220+$O$221+$O$222+$O$223+$O$225+$O$226+$O$228+$O$229+$O$230+$O$231+$O$232,2)</f>
        <v>0</v>
      </c>
      <c r="P14" s="9">
        <f>ROUND($P$17+$P$20+$P$22+$P$23+$P$25+$P$26+$P$27+$P$28+$P$29+$P$30+$P$31+$P$32+$P$33+$P$34+$P$35+$P$36+$P$37+$P$38+$P$39+$P$40+$P$41+$P$42+$P$43+$P$44+$P$45+$P$46+$P$47+$P$48+$P$49+$P$50+$P$51+$P$52+$P$53+$P$55+$P$56+$P$57+$P$58+$P$59+$P$60+$P$61+$P$62+$P$63+$P$64+$P$65+$P$66+$P$67+$P$68+$P$69+$P$70+$P$71+$P$72+$P$73+$P$74+$P$75+$P$76+$P$78+$P$81+$P$83+$P$85+$P$87+$P$88+$P$89+$P$90+$P$91+$P$92+$P$93+$P$94+$P$95+$P$97+$P$98+$P$99+$P$100+$P$101+$P$102+$P$103+$P$104+$P$105+$P$106+$P$107+$P$108+$P$109+$P$110+$P$111+$P$112+$P$113+$P$114+$P$118+$P$120+$P$122+$P$123+$P$124+$P$125+$P$126+$P$127+$P$128+$P$132+$P$134+$P$135+$P$136+$P$137+$P$138+$P$139+$P$140+$P$143+$P$144+$P$145+$P$146+$P$147+$P$148+$P$151+$P$152+$P$153+$P$154+$P$155+$P$156+$P$157+$P$158+$P$159+$P$160+$P$161+$P$163+$P$164+$P$165+$P$166+$P$167+$P$169+$P$170+$P$171+$P$172+$P$173+$P$174+$P$175+$P$176+$P$177+$P$178+$P$179+$P$180+$P$181+$P$183+$P$184+$P$185+$P$186+$P$187+$P$188+$P$189+$P$190+$P$191+$P$192+$P$193+$P$194+$P$195+$P$197+$P$198+$P$199+$P$200+$P$201+$P$202+$P$204+$P$205+$P$206+$P$207+$P$208+$P$210+$P$211+$P$212+$P$213+$P$215+$P$216+$P$217+$P$218+$P$220+$P$221+$P$222+$P$223+$P$225+$P$226+$P$228+$P$229+$P$230+$P$231+$P$232,2)</f>
        <v>0</v>
      </c>
      <c r="Q14" s="9">
        <f>ROUND($Q$17+$Q$20+$Q$22+$Q$23+$Q$25+$Q$26+$Q$27+$Q$28+$Q$29+$Q$30+$Q$31+$Q$32+$Q$33+$Q$34+$Q$35+$Q$36+$Q$37+$Q$38+$Q$39+$Q$40+$Q$41+$Q$42+$Q$43+$Q$44+$Q$45+$Q$46+$Q$47+$Q$48+$Q$49+$Q$50+$Q$51+$Q$52+$Q$53+$Q$55+$Q$56+$Q$57+$Q$58+$Q$59+$Q$60+$Q$61+$Q$62+$Q$63+$Q$64+$Q$65+$Q$66+$Q$67+$Q$68+$Q$69+$Q$70+$Q$71+$Q$72+$Q$73+$Q$74+$Q$75+$Q$76+$Q$78+$Q$81+$Q$83+$Q$85+$Q$87+$Q$88+$Q$89+$Q$90+$Q$91+$Q$92+$Q$93+$Q$94+$Q$95+$Q$97+$Q$98+$Q$99+$Q$100+$Q$101+$Q$102+$Q$103+$Q$104+$Q$105+$Q$106+$Q$107+$Q$108+$Q$109+$Q$110+$Q$111+$Q$112+$Q$113+$Q$114+$Q$118+$Q$120+$Q$122+$Q$123+$Q$124+$Q$125+$Q$126+$Q$127+$Q$128+$Q$132+$Q$134+$Q$135+$Q$136+$Q$137+$Q$138+$Q$139+$Q$140+$Q$143+$Q$144+$Q$145+$Q$146+$Q$147+$Q$148+$Q$151+$Q$152+$Q$153+$Q$154+$Q$155+$Q$156+$Q$157+$Q$158+$Q$159+$Q$160+$Q$161+$Q$163+$Q$164+$Q$165+$Q$166+$Q$167+$Q$169+$Q$170+$Q$171+$Q$172+$Q$173+$Q$174+$Q$175+$Q$176+$Q$177+$Q$178+$Q$179+$Q$180+$Q$181+$Q$183+$Q$184+$Q$185+$Q$186+$Q$187+$Q$188+$Q$189+$Q$190+$Q$191+$Q$192+$Q$193+$Q$194+$Q$195+$Q$197+$Q$198+$Q$199+$Q$200+$Q$201+$Q$202+$Q$204+$Q$205+$Q$206+$Q$207+$Q$208+$Q$210+$Q$211+$Q$212+$Q$213+$Q$215+$Q$216+$Q$217+$Q$218+$Q$220+$Q$221+$Q$222+$Q$223+$Q$225+$Q$226+$Q$228+$Q$229+$Q$230+$Q$231+$Q$232,2)</f>
        <v>0</v>
      </c>
      <c r="R14" s="9"/>
      <c r="S14" s="9"/>
    </row>
    <row r="15" spans="1:19" s="1" customFormat="1" ht="12" customHeight="1" outlineLevel="3" x14ac:dyDescent="0.2">
      <c r="A15" s="7"/>
      <c r="B15" s="70" t="s">
        <v>46</v>
      </c>
      <c r="C15" s="8"/>
      <c r="D15" s="8"/>
      <c r="E15" s="8"/>
      <c r="F15" s="8"/>
      <c r="G15" s="8"/>
      <c r="H15" s="9"/>
      <c r="I15" s="9"/>
      <c r="J15" s="9"/>
      <c r="K15" s="9"/>
      <c r="L15" s="9"/>
      <c r="M15" s="9"/>
      <c r="N15" s="9"/>
      <c r="O15" s="9">
        <f>ROUND($O$17+$O$20+$O$22+$O$23+$O$25+$O$26+$O$27+$O$28+$O$29+$O$30+$O$31+$O$32+$O$33+$O$34+$O$35+$O$36+$O$37+$O$38+$O$39+$O$40+$O$41+$O$42+$O$43+$O$44+$O$45+$O$46+$O$47+$O$48+$O$49+$O$50+$O$51+$O$52+$O$53+$O$55+$O$56+$O$57+$O$58+$O$59+$O$60+$O$61+$O$62+$O$63+$O$64+$O$65+$O$66+$O$67+$O$68+$O$69+$O$70+$O$71+$O$72+$O$73+$O$74+$O$75+$O$76+$O$78+$O$81+$O$83+$O$85+$O$87+$O$88+$O$89+$O$90+$O$91+$O$92+$O$93+$O$94+$O$95+$O$97+$O$98+$O$99+$O$100+$O$101+$O$102+$O$103+$O$104+$O$105+$O$106+$O$107+$O$108+$O$109+$O$110+$O$111+$O$112+$O$113+$O$114+$O$118+$O$120+$O$122+$O$123+$O$124+$O$125+$O$126+$O$127+$O$128+$O$132+$O$134+$O$135+$O$136+$O$137+$O$138+$O$139+$O$140+$O$143+$O$144+$O$145+$O$146+$O$147+$O$148+$O$151+$O$152+$O$153+$O$154+$O$155+$O$156+$O$157+$O$158+$O$159+$O$160+$O$161+$O$163+$O$164+$O$165+$O$166+$O$167+$O$169+$O$170+$O$171+$O$172+$O$173+$O$174+$O$175+$O$176+$O$177+$O$178+$O$179+$O$180+$O$181+$O$183+$O$184+$O$185+$O$186+$O$187+$O$188+$O$189+$O$190+$O$191+$O$192+$O$193+$O$194+$O$195+$O$197+$O$198+$O$199+$O$200+$O$201+$O$202+$O$204+$O$205+$O$206+$O$207+$O$208+$O$210+$O$211+$O$212+$O$213+$O$215+$O$216+$O$217+$O$218+$O$220+$O$221+$O$222+$O$223+$O$225+$O$226+$O$228+$O$229+$O$230+$O$231+$O$232,2)</f>
        <v>0</v>
      </c>
      <c r="P15" s="9">
        <f>ROUND($P$17+$P$20+$P$22+$P$23+$P$25+$P$26+$P$27+$P$28+$P$29+$P$30+$P$31+$P$32+$P$33+$P$34+$P$35+$P$36+$P$37+$P$38+$P$39+$P$40+$P$41+$P$42+$P$43+$P$44+$P$45+$P$46+$P$47+$P$48+$P$49+$P$50+$P$51+$P$52+$P$53+$P$55+$P$56+$P$57+$P$58+$P$59+$P$60+$P$61+$P$62+$P$63+$P$64+$P$65+$P$66+$P$67+$P$68+$P$69+$P$70+$P$71+$P$72+$P$73+$P$74+$P$75+$P$76+$P$78+$P$81+$P$83+$P$85+$P$87+$P$88+$P$89+$P$90+$P$91+$P$92+$P$93+$P$94+$P$95+$P$97+$P$98+$P$99+$P$100+$P$101+$P$102+$P$103+$P$104+$P$105+$P$106+$P$107+$P$108+$P$109+$P$110+$P$111+$P$112+$P$113+$P$114+$P$118+$P$120+$P$122+$P$123+$P$124+$P$125+$P$126+$P$127+$P$128+$P$132+$P$134+$P$135+$P$136+$P$137+$P$138+$P$139+$P$140+$P$143+$P$144+$P$145+$P$146+$P$147+$P$148+$P$151+$P$152+$P$153+$P$154+$P$155+$P$156+$P$157+$P$158+$P$159+$P$160+$P$161+$P$163+$P$164+$P$165+$P$166+$P$167+$P$169+$P$170+$P$171+$P$172+$P$173+$P$174+$P$175+$P$176+$P$177+$P$178+$P$179+$P$180+$P$181+$P$183+$P$184+$P$185+$P$186+$P$187+$P$188+$P$189+$P$190+$P$191+$P$192+$P$193+$P$194+$P$195+$P$197+$P$198+$P$199+$P$200+$P$201+$P$202+$P$204+$P$205+$P$206+$P$207+$P$208+$P$210+$P$211+$P$212+$P$213+$P$215+$P$216+$P$217+$P$218+$P$220+$P$221+$P$222+$P$223+$P$225+$P$226+$P$228+$P$229+$P$230+$P$231+$P$232,2)</f>
        <v>0</v>
      </c>
      <c r="Q15" s="9">
        <f>ROUND($Q$17+$Q$20+$Q$22+$Q$23+$Q$25+$Q$26+$Q$27+$Q$28+$Q$29+$Q$30+$Q$31+$Q$32+$Q$33+$Q$34+$Q$35+$Q$36+$Q$37+$Q$38+$Q$39+$Q$40+$Q$41+$Q$42+$Q$43+$Q$44+$Q$45+$Q$46+$Q$47+$Q$48+$Q$49+$Q$50+$Q$51+$Q$52+$Q$53+$Q$55+$Q$56+$Q$57+$Q$58+$Q$59+$Q$60+$Q$61+$Q$62+$Q$63+$Q$64+$Q$65+$Q$66+$Q$67+$Q$68+$Q$69+$Q$70+$Q$71+$Q$72+$Q$73+$Q$74+$Q$75+$Q$76+$Q$78+$Q$81+$Q$83+$Q$85+$Q$87+$Q$88+$Q$89+$Q$90+$Q$91+$Q$92+$Q$93+$Q$94+$Q$95+$Q$97+$Q$98+$Q$99+$Q$100+$Q$101+$Q$102+$Q$103+$Q$104+$Q$105+$Q$106+$Q$107+$Q$108+$Q$109+$Q$110+$Q$111+$Q$112+$Q$113+$Q$114+$Q$118+$Q$120+$Q$122+$Q$123+$Q$124+$Q$125+$Q$126+$Q$127+$Q$128+$Q$132+$Q$134+$Q$135+$Q$136+$Q$137+$Q$138+$Q$139+$Q$140+$Q$143+$Q$144+$Q$145+$Q$146+$Q$147+$Q$148+$Q$151+$Q$152+$Q$153+$Q$154+$Q$155+$Q$156+$Q$157+$Q$158+$Q$159+$Q$160+$Q$161+$Q$163+$Q$164+$Q$165+$Q$166+$Q$167+$Q$169+$Q$170+$Q$171+$Q$172+$Q$173+$Q$174+$Q$175+$Q$176+$Q$177+$Q$178+$Q$179+$Q$180+$Q$181+$Q$183+$Q$184+$Q$185+$Q$186+$Q$187+$Q$188+$Q$189+$Q$190+$Q$191+$Q$192+$Q$193+$Q$194+$Q$195+$Q$197+$Q$198+$Q$199+$Q$200+$Q$201+$Q$202+$Q$204+$Q$205+$Q$206+$Q$207+$Q$208+$Q$210+$Q$211+$Q$212+$Q$213+$Q$215+$Q$216+$Q$217+$Q$218+$Q$220+$Q$221+$Q$222+$Q$223+$Q$225+$Q$226+$Q$228+$Q$229+$Q$230+$Q$231+$Q$232,2)</f>
        <v>0</v>
      </c>
      <c r="R15" s="9"/>
      <c r="S15" s="9"/>
    </row>
    <row r="16" spans="1:19" s="1" customFormat="1" ht="12" customHeight="1" outlineLevel="4" x14ac:dyDescent="0.2">
      <c r="A16" s="7"/>
      <c r="B16" s="70" t="s">
        <v>47</v>
      </c>
      <c r="C16" s="8"/>
      <c r="D16" s="8"/>
      <c r="E16" s="8"/>
      <c r="F16" s="8"/>
      <c r="G16" s="8"/>
      <c r="H16" s="9"/>
      <c r="I16" s="9"/>
      <c r="J16" s="9"/>
      <c r="K16" s="9"/>
      <c r="L16" s="9"/>
      <c r="M16" s="9"/>
      <c r="N16" s="9"/>
      <c r="O16" s="9">
        <f>ROUND($O$17,2)</f>
        <v>0</v>
      </c>
      <c r="P16" s="9">
        <f>ROUND($P$17,2)</f>
        <v>0</v>
      </c>
      <c r="Q16" s="9">
        <f>ROUND($Q$17,2)</f>
        <v>0</v>
      </c>
      <c r="R16" s="9"/>
      <c r="S16" s="9"/>
    </row>
    <row r="17" spans="1:19" s="1" customFormat="1" ht="21.95" customHeight="1" outlineLevel="5" x14ac:dyDescent="0.2">
      <c r="A17" s="10"/>
      <c r="B17" s="71" t="s">
        <v>48</v>
      </c>
      <c r="C17" s="11" t="s">
        <v>49</v>
      </c>
      <c r="D17" s="11"/>
      <c r="E17" s="11"/>
      <c r="F17" s="11"/>
      <c r="G17" s="11"/>
      <c r="H17" s="12">
        <v>17</v>
      </c>
      <c r="I17" s="12">
        <f>$H$17</f>
        <v>17</v>
      </c>
      <c r="J17" s="14">
        <v>1</v>
      </c>
      <c r="K17" s="13">
        <f>ROUND($I$17*$J$17,3)</f>
        <v>17</v>
      </c>
      <c r="L17" s="52"/>
      <c r="M17" s="53"/>
      <c r="N17" s="48">
        <f>ROUND($M$17+$L$17,2)</f>
        <v>0</v>
      </c>
      <c r="O17" s="13">
        <f>ROUND($I$17*$L$17,2)</f>
        <v>0</v>
      </c>
      <c r="P17" s="13">
        <f>ROUND($K$17*$M$17,2)</f>
        <v>0</v>
      </c>
      <c r="Q17" s="13">
        <f>ROUND($P$17+$O$17,2)</f>
        <v>0</v>
      </c>
      <c r="R17" s="15" t="s">
        <v>50</v>
      </c>
      <c r="S17" s="63"/>
    </row>
    <row r="18" spans="1:19" s="1" customFormat="1" ht="12" customHeight="1" outlineLevel="4" x14ac:dyDescent="0.2">
      <c r="A18" s="7"/>
      <c r="B18" s="70" t="s">
        <v>51</v>
      </c>
      <c r="C18" s="8"/>
      <c r="D18" s="8"/>
      <c r="E18" s="8"/>
      <c r="F18" s="8"/>
      <c r="G18" s="8"/>
      <c r="H18" s="9"/>
      <c r="I18" s="9"/>
      <c r="J18" s="9"/>
      <c r="K18" s="9"/>
      <c r="L18" s="54"/>
      <c r="M18" s="54"/>
      <c r="N18" s="9"/>
      <c r="O18" s="9">
        <f>ROUND($O$20,2)</f>
        <v>0</v>
      </c>
      <c r="P18" s="9">
        <f>ROUND($P$20,2)</f>
        <v>0</v>
      </c>
      <c r="Q18" s="9">
        <f>ROUND($Q$20,2)</f>
        <v>0</v>
      </c>
      <c r="R18" s="9"/>
      <c r="S18" s="54"/>
    </row>
    <row r="19" spans="1:19" s="16" customFormat="1" ht="32.1" customHeight="1" outlineLevel="5" x14ac:dyDescent="0.15">
      <c r="A19" s="17">
        <v>2</v>
      </c>
      <c r="B19" s="72" t="s">
        <v>51</v>
      </c>
      <c r="C19" s="18" t="s">
        <v>49</v>
      </c>
      <c r="D19" s="18"/>
      <c r="E19" s="18"/>
      <c r="F19" s="18"/>
      <c r="G19" s="18"/>
      <c r="H19" s="19">
        <v>195</v>
      </c>
      <c r="I19" s="19">
        <v>195</v>
      </c>
      <c r="J19" s="20"/>
      <c r="K19" s="20">
        <f>$K$20</f>
        <v>195</v>
      </c>
      <c r="L19" s="55"/>
      <c r="M19" s="55"/>
      <c r="N19" s="20">
        <f>ROUND($Q$19/$K$19,2)</f>
        <v>0</v>
      </c>
      <c r="O19" s="20">
        <f>ROUND($O$20,2)</f>
        <v>0</v>
      </c>
      <c r="P19" s="20">
        <f>ROUND($P$20,2)</f>
        <v>0</v>
      </c>
      <c r="Q19" s="20">
        <f>ROUND($Q$20,2)</f>
        <v>0</v>
      </c>
      <c r="R19" s="21" t="s">
        <v>52</v>
      </c>
      <c r="S19" s="64"/>
    </row>
    <row r="20" spans="1:19" s="22" customFormat="1" ht="11.1" customHeight="1" outlineLevel="6" x14ac:dyDescent="0.2">
      <c r="A20" s="23"/>
      <c r="B20" s="73" t="s">
        <v>22</v>
      </c>
      <c r="C20" s="24" t="s">
        <v>49</v>
      </c>
      <c r="D20" s="24"/>
      <c r="E20" s="24"/>
      <c r="F20" s="24"/>
      <c r="G20" s="24"/>
      <c r="H20" s="25">
        <v>195</v>
      </c>
      <c r="I20" s="25">
        <f>$H$20</f>
        <v>195</v>
      </c>
      <c r="J20" s="25">
        <v>1</v>
      </c>
      <c r="K20" s="26">
        <f>ROUND($I$20*$J$20,3)</f>
        <v>195</v>
      </c>
      <c r="L20" s="56"/>
      <c r="M20" s="57"/>
      <c r="N20" s="49">
        <f>ROUND($M$20+$L$20,2)</f>
        <v>0</v>
      </c>
      <c r="O20" s="26">
        <f>ROUND($I$20*$L$20,2)</f>
        <v>0</v>
      </c>
      <c r="P20" s="26">
        <f>ROUND($K$20*$M$20,2)</f>
        <v>0</v>
      </c>
      <c r="Q20" s="26">
        <f>ROUND($P$20+$O$20,2)</f>
        <v>0</v>
      </c>
      <c r="R20" s="26"/>
      <c r="S20" s="65"/>
    </row>
    <row r="21" spans="1:19" s="1" customFormat="1" ht="12" customHeight="1" outlineLevel="4" x14ac:dyDescent="0.2">
      <c r="A21" s="7"/>
      <c r="B21" s="70" t="s">
        <v>53</v>
      </c>
      <c r="C21" s="8"/>
      <c r="D21" s="8"/>
      <c r="E21" s="8"/>
      <c r="F21" s="8"/>
      <c r="G21" s="8"/>
      <c r="H21" s="9"/>
      <c r="I21" s="9"/>
      <c r="J21" s="9"/>
      <c r="K21" s="9"/>
      <c r="L21" s="54"/>
      <c r="M21" s="54"/>
      <c r="N21" s="9"/>
      <c r="O21" s="9">
        <f>ROUND($O$22+$O$23,2)</f>
        <v>0</v>
      </c>
      <c r="P21" s="9">
        <f>ROUND($P$22+$P$23,2)</f>
        <v>0</v>
      </c>
      <c r="Q21" s="9">
        <f>ROUND($Q$22+$Q$23,2)</f>
        <v>0</v>
      </c>
      <c r="R21" s="9"/>
      <c r="S21" s="54"/>
    </row>
    <row r="22" spans="1:19" s="1" customFormat="1" ht="56.1" customHeight="1" outlineLevel="5" x14ac:dyDescent="0.2">
      <c r="A22" s="10"/>
      <c r="B22" s="78" t="s">
        <v>54</v>
      </c>
      <c r="C22" s="11" t="s">
        <v>49</v>
      </c>
      <c r="D22" s="11"/>
      <c r="E22" s="11"/>
      <c r="F22" s="11"/>
      <c r="G22" s="11"/>
      <c r="H22" s="12">
        <v>314</v>
      </c>
      <c r="I22" s="12">
        <f>$H$22</f>
        <v>314</v>
      </c>
      <c r="J22" s="14">
        <v>1</v>
      </c>
      <c r="K22" s="13">
        <f>ROUND($I$22*$J$22,3)</f>
        <v>314</v>
      </c>
      <c r="L22" s="58"/>
      <c r="M22" s="53"/>
      <c r="N22" s="50">
        <f>ROUND($M$22+$L$22,2)</f>
        <v>0</v>
      </c>
      <c r="O22" s="13">
        <f>ROUND($I$22*$L$22,2)</f>
        <v>0</v>
      </c>
      <c r="P22" s="13">
        <f>ROUND($K$22*$M$22,2)</f>
        <v>0</v>
      </c>
      <c r="Q22" s="13">
        <f>ROUND($P$22+$O$22,2)</f>
        <v>0</v>
      </c>
      <c r="R22" s="15" t="s">
        <v>55</v>
      </c>
      <c r="S22" s="63"/>
    </row>
    <row r="23" spans="1:19" s="1" customFormat="1" ht="89.1" customHeight="1" outlineLevel="5" x14ac:dyDescent="0.2">
      <c r="A23" s="10"/>
      <c r="B23" s="71" t="s">
        <v>56</v>
      </c>
      <c r="C23" s="11" t="s">
        <v>57</v>
      </c>
      <c r="D23" s="11"/>
      <c r="E23" s="11"/>
      <c r="F23" s="11"/>
      <c r="G23" s="11"/>
      <c r="H23" s="27">
        <v>3219.22</v>
      </c>
      <c r="I23" s="27">
        <f>$H$23</f>
        <v>3219.22</v>
      </c>
      <c r="J23" s="14">
        <v>1</v>
      </c>
      <c r="K23" s="13">
        <f>ROUND($I$23*$J$23,3)</f>
        <v>3219.22</v>
      </c>
      <c r="L23" s="58"/>
      <c r="M23" s="53"/>
      <c r="N23" s="50">
        <f>ROUND($M$23+$L$23,2)</f>
        <v>0</v>
      </c>
      <c r="O23" s="13">
        <f>ROUND($I$23*$L$23,2)</f>
        <v>0</v>
      </c>
      <c r="P23" s="13">
        <f>ROUND($K$23*$M$23,2)</f>
        <v>0</v>
      </c>
      <c r="Q23" s="13">
        <f>ROUND($P$23+$O$23,2)</f>
        <v>0</v>
      </c>
      <c r="R23" s="15" t="s">
        <v>58</v>
      </c>
      <c r="S23" s="63"/>
    </row>
    <row r="24" spans="1:19" s="1" customFormat="1" ht="12" customHeight="1" outlineLevel="4" x14ac:dyDescent="0.2">
      <c r="A24" s="7"/>
      <c r="B24" s="70" t="s">
        <v>59</v>
      </c>
      <c r="C24" s="8"/>
      <c r="D24" s="8"/>
      <c r="E24" s="8"/>
      <c r="F24" s="8"/>
      <c r="G24" s="8"/>
      <c r="H24" s="9"/>
      <c r="I24" s="9"/>
      <c r="J24" s="9"/>
      <c r="K24" s="9"/>
      <c r="L24" s="54"/>
      <c r="M24" s="54"/>
      <c r="N24" s="9"/>
      <c r="O24" s="9">
        <f>ROUND($O$25+$O$26+$O$27+$O$28+$O$29+$O$30+$O$31+$O$32+$O$33+$O$34+$O$35+$O$36+$O$37+$O$38+$O$39+$O$40+$O$41+$O$42+$O$43+$O$44+$O$45+$O$46+$O$47+$O$48+$O$49+$O$50+$O$51+$O$52+$O$53,2)</f>
        <v>0</v>
      </c>
      <c r="P24" s="9">
        <f>ROUND($P$25+$P$26+$P$27+$P$28+$P$29+$P$30+$P$31+$P$32+$P$33+$P$34+$P$35+$P$36+$P$37+$P$38+$P$39+$P$40+$P$41+$P$42+$P$43+$P$44+$P$45+$P$46+$P$47+$P$48+$P$49+$P$50+$P$51+$P$52+$P$53,2)</f>
        <v>0</v>
      </c>
      <c r="Q24" s="9">
        <f>ROUND($Q$25+$Q$26+$Q$27+$Q$28+$Q$29+$Q$30+$Q$31+$Q$32+$Q$33+$Q$34+$Q$35+$Q$36+$Q$37+$Q$38+$Q$39+$Q$40+$Q$41+$Q$42+$Q$43+$Q$44+$Q$45+$Q$46+$Q$47+$Q$48+$Q$49+$Q$50+$Q$51+$Q$52+$Q$53,2)</f>
        <v>0</v>
      </c>
      <c r="R24" s="9"/>
      <c r="S24" s="54"/>
    </row>
    <row r="25" spans="1:19" s="1" customFormat="1" ht="111" customHeight="1" outlineLevel="5" x14ac:dyDescent="0.2">
      <c r="A25" s="10"/>
      <c r="B25" s="71" t="s">
        <v>60</v>
      </c>
      <c r="C25" s="11" t="s">
        <v>57</v>
      </c>
      <c r="D25" s="11"/>
      <c r="E25" s="11"/>
      <c r="F25" s="11"/>
      <c r="G25" s="11"/>
      <c r="H25" s="27">
        <v>2078.66</v>
      </c>
      <c r="I25" s="27">
        <f>$H$25</f>
        <v>2078.66</v>
      </c>
      <c r="J25" s="14">
        <v>1</v>
      </c>
      <c r="K25" s="13">
        <f>ROUND($I$25*$J$25,3)</f>
        <v>2078.66</v>
      </c>
      <c r="L25" s="58"/>
      <c r="M25" s="53"/>
      <c r="N25" s="50">
        <f>ROUND($M$25+$L$25,2)</f>
        <v>0</v>
      </c>
      <c r="O25" s="13">
        <f>ROUND($I$25*$L$25,2)</f>
        <v>0</v>
      </c>
      <c r="P25" s="13">
        <f>ROUND($K$25*$M$25,2)</f>
        <v>0</v>
      </c>
      <c r="Q25" s="13">
        <f>ROUND($P$25+$O$25,2)</f>
        <v>0</v>
      </c>
      <c r="R25" s="15" t="s">
        <v>61</v>
      </c>
      <c r="S25" s="63"/>
    </row>
    <row r="26" spans="1:19" s="1" customFormat="1" ht="111" customHeight="1" outlineLevel="5" x14ac:dyDescent="0.2">
      <c r="A26" s="10"/>
      <c r="B26" s="71" t="s">
        <v>62</v>
      </c>
      <c r="C26" s="11" t="s">
        <v>57</v>
      </c>
      <c r="D26" s="11"/>
      <c r="E26" s="11"/>
      <c r="F26" s="11"/>
      <c r="G26" s="11"/>
      <c r="H26" s="27">
        <v>1296.3800000000001</v>
      </c>
      <c r="I26" s="27">
        <f>$H$26</f>
        <v>1296.3800000000001</v>
      </c>
      <c r="J26" s="14">
        <v>1</v>
      </c>
      <c r="K26" s="13">
        <f>ROUND($I$26*$J$26,3)</f>
        <v>1296.3800000000001</v>
      </c>
      <c r="L26" s="58"/>
      <c r="M26" s="53"/>
      <c r="N26" s="50">
        <f>ROUND($M$26+$L$26,2)</f>
        <v>0</v>
      </c>
      <c r="O26" s="13">
        <f>ROUND($I$26*$L$26,2)</f>
        <v>0</v>
      </c>
      <c r="P26" s="13">
        <f>ROUND($K$26*$M$26,2)</f>
        <v>0</v>
      </c>
      <c r="Q26" s="13">
        <f>ROUND($P$26+$O$26,2)</f>
        <v>0</v>
      </c>
      <c r="R26" s="15" t="s">
        <v>61</v>
      </c>
      <c r="S26" s="63"/>
    </row>
    <row r="27" spans="1:19" s="1" customFormat="1" ht="111" customHeight="1" outlineLevel="5" x14ac:dyDescent="0.2">
      <c r="A27" s="10"/>
      <c r="B27" s="71" t="s">
        <v>63</v>
      </c>
      <c r="C27" s="11" t="s">
        <v>57</v>
      </c>
      <c r="D27" s="11"/>
      <c r="E27" s="11"/>
      <c r="F27" s="11"/>
      <c r="G27" s="11"/>
      <c r="H27" s="27">
        <v>5134.6400000000003</v>
      </c>
      <c r="I27" s="27">
        <f>$H$27</f>
        <v>5134.6400000000003</v>
      </c>
      <c r="J27" s="14">
        <v>1</v>
      </c>
      <c r="K27" s="13">
        <f>ROUND($I$27*$J$27,3)</f>
        <v>5134.6400000000003</v>
      </c>
      <c r="L27" s="58"/>
      <c r="M27" s="53"/>
      <c r="N27" s="50">
        <f>ROUND($M$27+$L$27,2)</f>
        <v>0</v>
      </c>
      <c r="O27" s="13">
        <f>ROUND($I$27*$L$27,2)</f>
        <v>0</v>
      </c>
      <c r="P27" s="13">
        <f>ROUND($K$27*$M$27,2)</f>
        <v>0</v>
      </c>
      <c r="Q27" s="13">
        <f>ROUND($P$27+$O$27,2)</f>
        <v>0</v>
      </c>
      <c r="R27" s="15" t="s">
        <v>61</v>
      </c>
      <c r="S27" s="63"/>
    </row>
    <row r="28" spans="1:19" s="1" customFormat="1" ht="111" customHeight="1" outlineLevel="5" x14ac:dyDescent="0.2">
      <c r="A28" s="10"/>
      <c r="B28" s="71" t="s">
        <v>64</v>
      </c>
      <c r="C28" s="11" t="s">
        <v>57</v>
      </c>
      <c r="D28" s="11"/>
      <c r="E28" s="11"/>
      <c r="F28" s="11"/>
      <c r="G28" s="11"/>
      <c r="H28" s="12">
        <v>383.72</v>
      </c>
      <c r="I28" s="12">
        <f>$H$28</f>
        <v>383.72</v>
      </c>
      <c r="J28" s="14">
        <v>1</v>
      </c>
      <c r="K28" s="13">
        <f>ROUND($I$28*$J$28,3)</f>
        <v>383.72</v>
      </c>
      <c r="L28" s="58"/>
      <c r="M28" s="53"/>
      <c r="N28" s="50">
        <f>ROUND($M$28+$L$28,2)</f>
        <v>0</v>
      </c>
      <c r="O28" s="13">
        <f>ROUND($I$28*$L$28,2)</f>
        <v>0</v>
      </c>
      <c r="P28" s="13">
        <f>ROUND($K$28*$M$28,2)</f>
        <v>0</v>
      </c>
      <c r="Q28" s="13">
        <f>ROUND($P$28+$O$28,2)</f>
        <v>0</v>
      </c>
      <c r="R28" s="15" t="s">
        <v>61</v>
      </c>
      <c r="S28" s="63"/>
    </row>
    <row r="29" spans="1:19" s="1" customFormat="1" ht="111" customHeight="1" outlineLevel="5" x14ac:dyDescent="0.2">
      <c r="A29" s="10"/>
      <c r="B29" s="71" t="s">
        <v>65</v>
      </c>
      <c r="C29" s="11" t="s">
        <v>57</v>
      </c>
      <c r="D29" s="11"/>
      <c r="E29" s="11"/>
      <c r="F29" s="11"/>
      <c r="G29" s="11"/>
      <c r="H29" s="12">
        <v>623.28</v>
      </c>
      <c r="I29" s="12">
        <f>$H$29</f>
        <v>623.28</v>
      </c>
      <c r="J29" s="14">
        <v>1</v>
      </c>
      <c r="K29" s="13">
        <f>ROUND($I$29*$J$29,3)</f>
        <v>623.28</v>
      </c>
      <c r="L29" s="58"/>
      <c r="M29" s="53"/>
      <c r="N29" s="50">
        <f>ROUND($M$29+$L$29,2)</f>
        <v>0</v>
      </c>
      <c r="O29" s="13">
        <f>ROUND($I$29*$L$29,2)</f>
        <v>0</v>
      </c>
      <c r="P29" s="13">
        <f>ROUND($K$29*$M$29,2)</f>
        <v>0</v>
      </c>
      <c r="Q29" s="13">
        <f>ROUND($P$29+$O$29,2)</f>
        <v>0</v>
      </c>
      <c r="R29" s="15" t="s">
        <v>61</v>
      </c>
      <c r="S29" s="63"/>
    </row>
    <row r="30" spans="1:19" s="1" customFormat="1" ht="111" customHeight="1" outlineLevel="5" x14ac:dyDescent="0.2">
      <c r="A30" s="10"/>
      <c r="B30" s="71" t="s">
        <v>66</v>
      </c>
      <c r="C30" s="11" t="s">
        <v>57</v>
      </c>
      <c r="D30" s="11"/>
      <c r="E30" s="11"/>
      <c r="F30" s="11"/>
      <c r="G30" s="11"/>
      <c r="H30" s="12">
        <v>219.42</v>
      </c>
      <c r="I30" s="12">
        <f>$H$30</f>
        <v>219.42</v>
      </c>
      <c r="J30" s="14">
        <v>1</v>
      </c>
      <c r="K30" s="13">
        <f>ROUND($I$30*$J$30,3)</f>
        <v>219.42</v>
      </c>
      <c r="L30" s="58"/>
      <c r="M30" s="53"/>
      <c r="N30" s="50">
        <f>ROUND($M$30+$L$30,2)</f>
        <v>0</v>
      </c>
      <c r="O30" s="13">
        <f>ROUND($I$30*$L$30,2)</f>
        <v>0</v>
      </c>
      <c r="P30" s="13">
        <f>ROUND($K$30*$M$30,2)</f>
        <v>0</v>
      </c>
      <c r="Q30" s="13">
        <f>ROUND($P$30+$O$30,2)</f>
        <v>0</v>
      </c>
      <c r="R30" s="15" t="s">
        <v>61</v>
      </c>
      <c r="S30" s="63"/>
    </row>
    <row r="31" spans="1:19" s="1" customFormat="1" ht="111" customHeight="1" outlineLevel="5" x14ac:dyDescent="0.2">
      <c r="A31" s="10"/>
      <c r="B31" s="71" t="s">
        <v>67</v>
      </c>
      <c r="C31" s="11" t="s">
        <v>57</v>
      </c>
      <c r="D31" s="11"/>
      <c r="E31" s="11"/>
      <c r="F31" s="11"/>
      <c r="G31" s="11"/>
      <c r="H31" s="12">
        <v>212</v>
      </c>
      <c r="I31" s="12">
        <f>$H$31</f>
        <v>212</v>
      </c>
      <c r="J31" s="14">
        <v>1</v>
      </c>
      <c r="K31" s="13">
        <f>ROUND($I$31*$J$31,3)</f>
        <v>212</v>
      </c>
      <c r="L31" s="58"/>
      <c r="M31" s="53"/>
      <c r="N31" s="50">
        <f>ROUND($M$31+$L$31,2)</f>
        <v>0</v>
      </c>
      <c r="O31" s="13">
        <f>ROUND($I$31*$L$31,2)</f>
        <v>0</v>
      </c>
      <c r="P31" s="13">
        <f>ROUND($K$31*$M$31,2)</f>
        <v>0</v>
      </c>
      <c r="Q31" s="13">
        <f>ROUND($P$31+$O$31,2)</f>
        <v>0</v>
      </c>
      <c r="R31" s="15" t="s">
        <v>61</v>
      </c>
      <c r="S31" s="63"/>
    </row>
    <row r="32" spans="1:19" s="1" customFormat="1" ht="111" customHeight="1" outlineLevel="5" x14ac:dyDescent="0.2">
      <c r="A32" s="10"/>
      <c r="B32" s="71" t="s">
        <v>68</v>
      </c>
      <c r="C32" s="11" t="s">
        <v>57</v>
      </c>
      <c r="D32" s="11"/>
      <c r="E32" s="11"/>
      <c r="F32" s="11"/>
      <c r="G32" s="11"/>
      <c r="H32" s="12">
        <v>9.5399999999999991</v>
      </c>
      <c r="I32" s="12">
        <f>$H$32</f>
        <v>9.5399999999999991</v>
      </c>
      <c r="J32" s="14">
        <v>1</v>
      </c>
      <c r="K32" s="13">
        <f>ROUND($I$32*$J$32,3)</f>
        <v>9.5399999999999991</v>
      </c>
      <c r="L32" s="58"/>
      <c r="M32" s="53"/>
      <c r="N32" s="50">
        <f>ROUND($M$32+$L$32,2)</f>
        <v>0</v>
      </c>
      <c r="O32" s="13">
        <f>ROUND($I$32*$L$32,2)</f>
        <v>0</v>
      </c>
      <c r="P32" s="13">
        <f>ROUND($K$32*$M$32,2)</f>
        <v>0</v>
      </c>
      <c r="Q32" s="13">
        <f>ROUND($P$32+$O$32,2)</f>
        <v>0</v>
      </c>
      <c r="R32" s="15" t="s">
        <v>61</v>
      </c>
      <c r="S32" s="63"/>
    </row>
    <row r="33" spans="1:19" s="1" customFormat="1" ht="111" customHeight="1" outlineLevel="5" x14ac:dyDescent="0.2">
      <c r="A33" s="10"/>
      <c r="B33" s="71" t="s">
        <v>69</v>
      </c>
      <c r="C33" s="11" t="s">
        <v>57</v>
      </c>
      <c r="D33" s="11"/>
      <c r="E33" s="11"/>
      <c r="F33" s="11"/>
      <c r="G33" s="11"/>
      <c r="H33" s="27">
        <v>1548.66</v>
      </c>
      <c r="I33" s="27">
        <f>$H$33</f>
        <v>1548.66</v>
      </c>
      <c r="J33" s="14">
        <v>1</v>
      </c>
      <c r="K33" s="13">
        <f>ROUND($I$33*$J$33,3)</f>
        <v>1548.66</v>
      </c>
      <c r="L33" s="58"/>
      <c r="M33" s="53"/>
      <c r="N33" s="50">
        <f>ROUND($M$33+$L$33,2)</f>
        <v>0</v>
      </c>
      <c r="O33" s="13">
        <f>ROUND($I$33*$L$33,2)</f>
        <v>0</v>
      </c>
      <c r="P33" s="13">
        <f>ROUND($K$33*$M$33,2)</f>
        <v>0</v>
      </c>
      <c r="Q33" s="13">
        <f>ROUND($P$33+$O$33,2)</f>
        <v>0</v>
      </c>
      <c r="R33" s="15" t="s">
        <v>61</v>
      </c>
      <c r="S33" s="63"/>
    </row>
    <row r="34" spans="1:19" s="1" customFormat="1" ht="111" customHeight="1" outlineLevel="5" x14ac:dyDescent="0.2">
      <c r="A34" s="10"/>
      <c r="B34" s="71" t="s">
        <v>70</v>
      </c>
      <c r="C34" s="11" t="s">
        <v>57</v>
      </c>
      <c r="D34" s="11"/>
      <c r="E34" s="11"/>
      <c r="F34" s="11"/>
      <c r="G34" s="11"/>
      <c r="H34" s="27">
        <v>22488.959999999999</v>
      </c>
      <c r="I34" s="27">
        <f>$H$34</f>
        <v>22488.959999999999</v>
      </c>
      <c r="J34" s="14">
        <v>1</v>
      </c>
      <c r="K34" s="13">
        <f>ROUND($I$34*$J$34,3)</f>
        <v>22488.959999999999</v>
      </c>
      <c r="L34" s="58"/>
      <c r="M34" s="53"/>
      <c r="N34" s="50">
        <f>ROUND($M$34+$L$34,2)</f>
        <v>0</v>
      </c>
      <c r="O34" s="13">
        <f>ROUND($I$34*$L$34,2)</f>
        <v>0</v>
      </c>
      <c r="P34" s="13">
        <f>ROUND($K$34*$M$34,2)</f>
        <v>0</v>
      </c>
      <c r="Q34" s="13">
        <f>ROUND($P$34+$O$34,2)</f>
        <v>0</v>
      </c>
      <c r="R34" s="15" t="s">
        <v>61</v>
      </c>
      <c r="S34" s="63"/>
    </row>
    <row r="35" spans="1:19" s="1" customFormat="1" ht="111" customHeight="1" outlineLevel="5" x14ac:dyDescent="0.2">
      <c r="A35" s="10"/>
      <c r="B35" s="71" t="s">
        <v>71</v>
      </c>
      <c r="C35" s="11" t="s">
        <v>57</v>
      </c>
      <c r="D35" s="11"/>
      <c r="E35" s="11"/>
      <c r="F35" s="11"/>
      <c r="G35" s="11"/>
      <c r="H35" s="27">
        <v>3074</v>
      </c>
      <c r="I35" s="27">
        <f>$H$35</f>
        <v>3074</v>
      </c>
      <c r="J35" s="14">
        <v>1</v>
      </c>
      <c r="K35" s="13">
        <f>ROUND($I$35*$J$35,3)</f>
        <v>3074</v>
      </c>
      <c r="L35" s="58"/>
      <c r="M35" s="53"/>
      <c r="N35" s="50">
        <f>ROUND($M$35+$L$35,2)</f>
        <v>0</v>
      </c>
      <c r="O35" s="13">
        <f>ROUND($I$35*$L$35,2)</f>
        <v>0</v>
      </c>
      <c r="P35" s="13">
        <f>ROUND($K$35*$M$35,2)</f>
        <v>0</v>
      </c>
      <c r="Q35" s="13">
        <f>ROUND($P$35+$O$35,2)</f>
        <v>0</v>
      </c>
      <c r="R35" s="15" t="s">
        <v>61</v>
      </c>
      <c r="S35" s="63"/>
    </row>
    <row r="36" spans="1:19" s="1" customFormat="1" ht="111" customHeight="1" outlineLevel="5" x14ac:dyDescent="0.2">
      <c r="A36" s="10"/>
      <c r="B36" s="71" t="s">
        <v>72</v>
      </c>
      <c r="C36" s="11" t="s">
        <v>57</v>
      </c>
      <c r="D36" s="11"/>
      <c r="E36" s="11"/>
      <c r="F36" s="11"/>
      <c r="G36" s="11"/>
      <c r="H36" s="27">
        <v>1191.44</v>
      </c>
      <c r="I36" s="27">
        <f>$H$36</f>
        <v>1191.44</v>
      </c>
      <c r="J36" s="14">
        <v>1</v>
      </c>
      <c r="K36" s="13">
        <f>ROUND($I$36*$J$36,3)</f>
        <v>1191.44</v>
      </c>
      <c r="L36" s="58"/>
      <c r="M36" s="53"/>
      <c r="N36" s="50">
        <f>ROUND($M$36+$L$36,2)</f>
        <v>0</v>
      </c>
      <c r="O36" s="13">
        <f>ROUND($I$36*$L$36,2)</f>
        <v>0</v>
      </c>
      <c r="P36" s="13">
        <f>ROUND($K$36*$M$36,2)</f>
        <v>0</v>
      </c>
      <c r="Q36" s="13">
        <f>ROUND($P$36+$O$36,2)</f>
        <v>0</v>
      </c>
      <c r="R36" s="15" t="s">
        <v>73</v>
      </c>
      <c r="S36" s="63"/>
    </row>
    <row r="37" spans="1:19" s="1" customFormat="1" ht="111" customHeight="1" outlineLevel="5" x14ac:dyDescent="0.2">
      <c r="A37" s="10"/>
      <c r="B37" s="71" t="s">
        <v>74</v>
      </c>
      <c r="C37" s="11" t="s">
        <v>57</v>
      </c>
      <c r="D37" s="11"/>
      <c r="E37" s="11"/>
      <c r="F37" s="11"/>
      <c r="G37" s="11"/>
      <c r="H37" s="27">
        <v>29345.040000000001</v>
      </c>
      <c r="I37" s="27">
        <f>$H$37</f>
        <v>29345.040000000001</v>
      </c>
      <c r="J37" s="14">
        <v>1</v>
      </c>
      <c r="K37" s="13">
        <f>ROUND($I$37*$J$37,3)</f>
        <v>29345.040000000001</v>
      </c>
      <c r="L37" s="58"/>
      <c r="M37" s="53"/>
      <c r="N37" s="50">
        <f>ROUND($M$37+$L$37,2)</f>
        <v>0</v>
      </c>
      <c r="O37" s="13">
        <f>ROUND($I$37*$L$37,2)</f>
        <v>0</v>
      </c>
      <c r="P37" s="13">
        <f>ROUND($K$37*$M$37,2)</f>
        <v>0</v>
      </c>
      <c r="Q37" s="13">
        <f>ROUND($P$37+$O$37,2)</f>
        <v>0</v>
      </c>
      <c r="R37" s="15" t="s">
        <v>73</v>
      </c>
      <c r="S37" s="63"/>
    </row>
    <row r="38" spans="1:19" s="1" customFormat="1" ht="111" customHeight="1" outlineLevel="5" x14ac:dyDescent="0.2">
      <c r="A38" s="10"/>
      <c r="B38" s="71" t="s">
        <v>75</v>
      </c>
      <c r="C38" s="11" t="s">
        <v>57</v>
      </c>
      <c r="D38" s="11"/>
      <c r="E38" s="11"/>
      <c r="F38" s="11"/>
      <c r="G38" s="11"/>
      <c r="H38" s="27">
        <v>3055.98</v>
      </c>
      <c r="I38" s="27">
        <f>$H$38</f>
        <v>3055.98</v>
      </c>
      <c r="J38" s="14">
        <v>1</v>
      </c>
      <c r="K38" s="13">
        <f>ROUND($I$38*$J$38,3)</f>
        <v>3055.98</v>
      </c>
      <c r="L38" s="58"/>
      <c r="M38" s="53"/>
      <c r="N38" s="50">
        <f>ROUND($M$38+$L$38,2)</f>
        <v>0</v>
      </c>
      <c r="O38" s="13">
        <f>ROUND($I$38*$L$38,2)</f>
        <v>0</v>
      </c>
      <c r="P38" s="13">
        <f>ROUND($K$38*$M$38,2)</f>
        <v>0</v>
      </c>
      <c r="Q38" s="13">
        <f>ROUND($P$38+$O$38,2)</f>
        <v>0</v>
      </c>
      <c r="R38" s="15" t="s">
        <v>73</v>
      </c>
      <c r="S38" s="63"/>
    </row>
    <row r="39" spans="1:19" s="1" customFormat="1" ht="111" customHeight="1" outlineLevel="5" x14ac:dyDescent="0.2">
      <c r="A39" s="10"/>
      <c r="B39" s="71" t="s">
        <v>76</v>
      </c>
      <c r="C39" s="11" t="s">
        <v>57</v>
      </c>
      <c r="D39" s="11"/>
      <c r="E39" s="11"/>
      <c r="F39" s="11"/>
      <c r="G39" s="11"/>
      <c r="H39" s="27">
        <v>4413.84</v>
      </c>
      <c r="I39" s="27">
        <f>$H$39</f>
        <v>4413.84</v>
      </c>
      <c r="J39" s="14">
        <v>1</v>
      </c>
      <c r="K39" s="13">
        <f>ROUND($I$39*$J$39,3)</f>
        <v>4413.84</v>
      </c>
      <c r="L39" s="58"/>
      <c r="M39" s="53"/>
      <c r="N39" s="50">
        <f>ROUND($M$39+$L$39,2)</f>
        <v>0</v>
      </c>
      <c r="O39" s="13">
        <f>ROUND($I$39*$L$39,2)</f>
        <v>0</v>
      </c>
      <c r="P39" s="13">
        <f>ROUND($K$39*$M$39,2)</f>
        <v>0</v>
      </c>
      <c r="Q39" s="13">
        <f>ROUND($P$39+$O$39,2)</f>
        <v>0</v>
      </c>
      <c r="R39" s="15" t="s">
        <v>73</v>
      </c>
      <c r="S39" s="63"/>
    </row>
    <row r="40" spans="1:19" s="1" customFormat="1" ht="111" customHeight="1" outlineLevel="5" x14ac:dyDescent="0.2">
      <c r="A40" s="10"/>
      <c r="B40" s="71" t="s">
        <v>77</v>
      </c>
      <c r="C40" s="11" t="s">
        <v>57</v>
      </c>
      <c r="D40" s="11"/>
      <c r="E40" s="11"/>
      <c r="F40" s="11"/>
      <c r="G40" s="11"/>
      <c r="H40" s="12">
        <v>375.24</v>
      </c>
      <c r="I40" s="12">
        <f>$H$40</f>
        <v>375.24</v>
      </c>
      <c r="J40" s="14">
        <v>1</v>
      </c>
      <c r="K40" s="13">
        <f>ROUND($I$40*$J$40,3)</f>
        <v>375.24</v>
      </c>
      <c r="L40" s="58"/>
      <c r="M40" s="53"/>
      <c r="N40" s="50">
        <f>ROUND($M$40+$L$40,2)</f>
        <v>0</v>
      </c>
      <c r="O40" s="13">
        <f>ROUND($I$40*$L$40,2)</f>
        <v>0</v>
      </c>
      <c r="P40" s="13">
        <f>ROUND($K$40*$M$40,2)</f>
        <v>0</v>
      </c>
      <c r="Q40" s="13">
        <f>ROUND($P$40+$O$40,2)</f>
        <v>0</v>
      </c>
      <c r="R40" s="15" t="s">
        <v>73</v>
      </c>
      <c r="S40" s="63"/>
    </row>
    <row r="41" spans="1:19" s="1" customFormat="1" ht="111" customHeight="1" outlineLevel="5" x14ac:dyDescent="0.2">
      <c r="A41" s="10"/>
      <c r="B41" s="71" t="s">
        <v>78</v>
      </c>
      <c r="C41" s="11" t="s">
        <v>57</v>
      </c>
      <c r="D41" s="11"/>
      <c r="E41" s="11"/>
      <c r="F41" s="11"/>
      <c r="G41" s="11"/>
      <c r="H41" s="12">
        <v>37.1</v>
      </c>
      <c r="I41" s="12">
        <f>$H$41</f>
        <v>37.1</v>
      </c>
      <c r="J41" s="14">
        <v>1</v>
      </c>
      <c r="K41" s="13">
        <f>ROUND($I$41*$J$41,3)</f>
        <v>37.1</v>
      </c>
      <c r="L41" s="58"/>
      <c r="M41" s="53"/>
      <c r="N41" s="50">
        <f>ROUND($M$41+$L$41,2)</f>
        <v>0</v>
      </c>
      <c r="O41" s="13">
        <f>ROUND($I$41*$L$41,2)</f>
        <v>0</v>
      </c>
      <c r="P41" s="13">
        <f>ROUND($K$41*$M$41,2)</f>
        <v>0</v>
      </c>
      <c r="Q41" s="13">
        <f>ROUND($P$41+$O$41,2)</f>
        <v>0</v>
      </c>
      <c r="R41" s="15" t="s">
        <v>73</v>
      </c>
      <c r="S41" s="63"/>
    </row>
    <row r="42" spans="1:19" s="1" customFormat="1" ht="111" customHeight="1" outlineLevel="5" x14ac:dyDescent="0.2">
      <c r="A42" s="10"/>
      <c r="B42" s="71" t="s">
        <v>79</v>
      </c>
      <c r="C42" s="11" t="s">
        <v>57</v>
      </c>
      <c r="D42" s="11"/>
      <c r="E42" s="11"/>
      <c r="F42" s="11"/>
      <c r="G42" s="11"/>
      <c r="H42" s="12">
        <v>89.04</v>
      </c>
      <c r="I42" s="12">
        <f>$H$42</f>
        <v>89.04</v>
      </c>
      <c r="J42" s="14">
        <v>1</v>
      </c>
      <c r="K42" s="13">
        <f>ROUND($I$42*$J$42,3)</f>
        <v>89.04</v>
      </c>
      <c r="L42" s="58"/>
      <c r="M42" s="53"/>
      <c r="N42" s="50">
        <f>ROUND($M$42+$L$42,2)</f>
        <v>0</v>
      </c>
      <c r="O42" s="13">
        <f>ROUND($I$42*$L$42,2)</f>
        <v>0</v>
      </c>
      <c r="P42" s="13">
        <f>ROUND($K$42*$M$42,2)</f>
        <v>0</v>
      </c>
      <c r="Q42" s="13">
        <f>ROUND($P$42+$O$42,2)</f>
        <v>0</v>
      </c>
      <c r="R42" s="15" t="s">
        <v>73</v>
      </c>
      <c r="S42" s="63"/>
    </row>
    <row r="43" spans="1:19" s="1" customFormat="1" ht="111" customHeight="1" outlineLevel="5" x14ac:dyDescent="0.2">
      <c r="A43" s="10"/>
      <c r="B43" s="71" t="s">
        <v>80</v>
      </c>
      <c r="C43" s="11" t="s">
        <v>57</v>
      </c>
      <c r="D43" s="11"/>
      <c r="E43" s="11"/>
      <c r="F43" s="11"/>
      <c r="G43" s="11"/>
      <c r="H43" s="12">
        <v>228.96</v>
      </c>
      <c r="I43" s="12">
        <f>$H$43</f>
        <v>228.96</v>
      </c>
      <c r="J43" s="14">
        <v>1</v>
      </c>
      <c r="K43" s="13">
        <f>ROUND($I$43*$J$43,3)</f>
        <v>228.96</v>
      </c>
      <c r="L43" s="58"/>
      <c r="M43" s="53"/>
      <c r="N43" s="50">
        <f>ROUND($M$43+$L$43,2)</f>
        <v>0</v>
      </c>
      <c r="O43" s="13">
        <f>ROUND($I$43*$L$43,2)</f>
        <v>0</v>
      </c>
      <c r="P43" s="13">
        <f>ROUND($K$43*$M$43,2)</f>
        <v>0</v>
      </c>
      <c r="Q43" s="13">
        <f>ROUND($P$43+$O$43,2)</f>
        <v>0</v>
      </c>
      <c r="R43" s="15" t="s">
        <v>73</v>
      </c>
      <c r="S43" s="63"/>
    </row>
    <row r="44" spans="1:19" s="1" customFormat="1" ht="111" customHeight="1" outlineLevel="5" x14ac:dyDescent="0.2">
      <c r="A44" s="10"/>
      <c r="B44" s="71" t="s">
        <v>81</v>
      </c>
      <c r="C44" s="11" t="s">
        <v>57</v>
      </c>
      <c r="D44" s="11"/>
      <c r="E44" s="11"/>
      <c r="F44" s="11"/>
      <c r="G44" s="11"/>
      <c r="H44" s="12">
        <v>531.05999999999995</v>
      </c>
      <c r="I44" s="12">
        <f>$H$44</f>
        <v>531.05999999999995</v>
      </c>
      <c r="J44" s="14">
        <v>1</v>
      </c>
      <c r="K44" s="13">
        <f>ROUND($I$44*$J$44,3)</f>
        <v>531.05999999999995</v>
      </c>
      <c r="L44" s="58"/>
      <c r="M44" s="53"/>
      <c r="N44" s="50">
        <f>ROUND($M$44+$L$44,2)</f>
        <v>0</v>
      </c>
      <c r="O44" s="13">
        <f>ROUND($I$44*$L$44,2)</f>
        <v>0</v>
      </c>
      <c r="P44" s="13">
        <f>ROUND($K$44*$M$44,2)</f>
        <v>0</v>
      </c>
      <c r="Q44" s="13">
        <f>ROUND($P$44+$O$44,2)</f>
        <v>0</v>
      </c>
      <c r="R44" s="15" t="s">
        <v>73</v>
      </c>
      <c r="S44" s="63"/>
    </row>
    <row r="45" spans="1:19" s="1" customFormat="1" ht="111" customHeight="1" outlineLevel="5" x14ac:dyDescent="0.2">
      <c r="A45" s="10"/>
      <c r="B45" s="71" t="s">
        <v>82</v>
      </c>
      <c r="C45" s="11" t="s">
        <v>57</v>
      </c>
      <c r="D45" s="11"/>
      <c r="E45" s="11"/>
      <c r="F45" s="11"/>
      <c r="G45" s="11"/>
      <c r="H45" s="27">
        <v>3274.34</v>
      </c>
      <c r="I45" s="27">
        <f>$H$45</f>
        <v>3274.34</v>
      </c>
      <c r="J45" s="14">
        <v>1</v>
      </c>
      <c r="K45" s="13">
        <f>ROUND($I$45*$J$45,3)</f>
        <v>3274.34</v>
      </c>
      <c r="L45" s="58"/>
      <c r="M45" s="53"/>
      <c r="N45" s="50">
        <f>ROUND($M$45+$L$45,2)</f>
        <v>0</v>
      </c>
      <c r="O45" s="13">
        <f>ROUND($I$45*$L$45,2)</f>
        <v>0</v>
      </c>
      <c r="P45" s="13">
        <f>ROUND($K$45*$M$45,2)</f>
        <v>0</v>
      </c>
      <c r="Q45" s="13">
        <f>ROUND($P$45+$O$45,2)</f>
        <v>0</v>
      </c>
      <c r="R45" s="15" t="s">
        <v>73</v>
      </c>
      <c r="S45" s="63"/>
    </row>
    <row r="46" spans="1:19" s="1" customFormat="1" ht="111" customHeight="1" outlineLevel="5" x14ac:dyDescent="0.2">
      <c r="A46" s="10"/>
      <c r="B46" s="71" t="s">
        <v>83</v>
      </c>
      <c r="C46" s="11" t="s">
        <v>57</v>
      </c>
      <c r="D46" s="11"/>
      <c r="E46" s="11"/>
      <c r="F46" s="11"/>
      <c r="G46" s="11"/>
      <c r="H46" s="12">
        <v>342.38</v>
      </c>
      <c r="I46" s="12">
        <f>$H$46</f>
        <v>342.38</v>
      </c>
      <c r="J46" s="14">
        <v>1</v>
      </c>
      <c r="K46" s="13">
        <f>ROUND($I$46*$J$46,3)</f>
        <v>342.38</v>
      </c>
      <c r="L46" s="58"/>
      <c r="M46" s="53"/>
      <c r="N46" s="50">
        <f>ROUND($M$46+$L$46,2)</f>
        <v>0</v>
      </c>
      <c r="O46" s="13">
        <f>ROUND($I$46*$L$46,2)</f>
        <v>0</v>
      </c>
      <c r="P46" s="13">
        <f>ROUND($K$46*$M$46,2)</f>
        <v>0</v>
      </c>
      <c r="Q46" s="13">
        <f>ROUND($P$46+$O$46,2)</f>
        <v>0</v>
      </c>
      <c r="R46" s="15" t="s">
        <v>73</v>
      </c>
      <c r="S46" s="63"/>
    </row>
    <row r="47" spans="1:19" s="1" customFormat="1" ht="111" customHeight="1" outlineLevel="5" x14ac:dyDescent="0.2">
      <c r="A47" s="10"/>
      <c r="B47" s="71" t="s">
        <v>84</v>
      </c>
      <c r="C47" s="11" t="s">
        <v>57</v>
      </c>
      <c r="D47" s="11"/>
      <c r="E47" s="11"/>
      <c r="F47" s="11"/>
      <c r="G47" s="11"/>
      <c r="H47" s="27">
        <v>1262.46</v>
      </c>
      <c r="I47" s="27">
        <f>$H$47</f>
        <v>1262.46</v>
      </c>
      <c r="J47" s="14">
        <v>1</v>
      </c>
      <c r="K47" s="13">
        <f>ROUND($I$47*$J$47,3)</f>
        <v>1262.46</v>
      </c>
      <c r="L47" s="58"/>
      <c r="M47" s="53"/>
      <c r="N47" s="50">
        <f>ROUND($M$47+$L$47,2)</f>
        <v>0</v>
      </c>
      <c r="O47" s="13">
        <f>ROUND($I$47*$L$47,2)</f>
        <v>0</v>
      </c>
      <c r="P47" s="13">
        <f>ROUND($K$47*$M$47,2)</f>
        <v>0</v>
      </c>
      <c r="Q47" s="13">
        <f>ROUND($P$47+$O$47,2)</f>
        <v>0</v>
      </c>
      <c r="R47" s="15" t="s">
        <v>73</v>
      </c>
      <c r="S47" s="63"/>
    </row>
    <row r="48" spans="1:19" s="1" customFormat="1" ht="111" customHeight="1" outlineLevel="5" x14ac:dyDescent="0.2">
      <c r="A48" s="10"/>
      <c r="B48" s="71" t="s">
        <v>85</v>
      </c>
      <c r="C48" s="11" t="s">
        <v>57</v>
      </c>
      <c r="D48" s="11"/>
      <c r="E48" s="11"/>
      <c r="F48" s="11"/>
      <c r="G48" s="11"/>
      <c r="H48" s="12">
        <v>10.6</v>
      </c>
      <c r="I48" s="12">
        <f>$H$48</f>
        <v>10.6</v>
      </c>
      <c r="J48" s="14">
        <v>1</v>
      </c>
      <c r="K48" s="13">
        <f>ROUND($I$48*$J$48,3)</f>
        <v>10.6</v>
      </c>
      <c r="L48" s="58"/>
      <c r="M48" s="53"/>
      <c r="N48" s="50">
        <f>ROUND($M$48+$L$48,2)</f>
        <v>0</v>
      </c>
      <c r="O48" s="13">
        <f>ROUND($I$48*$L$48,2)</f>
        <v>0</v>
      </c>
      <c r="P48" s="13">
        <f>ROUND($K$48*$M$48,2)</f>
        <v>0</v>
      </c>
      <c r="Q48" s="13">
        <f>ROUND($P$48+$O$48,2)</f>
        <v>0</v>
      </c>
      <c r="R48" s="15" t="s">
        <v>73</v>
      </c>
      <c r="S48" s="63"/>
    </row>
    <row r="49" spans="1:19" s="1" customFormat="1" ht="111" customHeight="1" outlineLevel="5" x14ac:dyDescent="0.2">
      <c r="A49" s="10"/>
      <c r="B49" s="71" t="s">
        <v>86</v>
      </c>
      <c r="C49" s="11" t="s">
        <v>57</v>
      </c>
      <c r="D49" s="11"/>
      <c r="E49" s="11"/>
      <c r="F49" s="11"/>
      <c r="G49" s="11"/>
      <c r="H49" s="12">
        <v>115.54</v>
      </c>
      <c r="I49" s="12">
        <f>$H$49</f>
        <v>115.54</v>
      </c>
      <c r="J49" s="14">
        <v>1</v>
      </c>
      <c r="K49" s="13">
        <f>ROUND($I$49*$J$49,3)</f>
        <v>115.54</v>
      </c>
      <c r="L49" s="58"/>
      <c r="M49" s="53"/>
      <c r="N49" s="50">
        <f>ROUND($M$49+$L$49,2)</f>
        <v>0</v>
      </c>
      <c r="O49" s="13">
        <f>ROUND($I$49*$L$49,2)</f>
        <v>0</v>
      </c>
      <c r="P49" s="13">
        <f>ROUND($K$49*$M$49,2)</f>
        <v>0</v>
      </c>
      <c r="Q49" s="13">
        <f>ROUND($P$49+$O$49,2)</f>
        <v>0</v>
      </c>
      <c r="R49" s="15" t="s">
        <v>73</v>
      </c>
      <c r="S49" s="63"/>
    </row>
    <row r="50" spans="1:19" s="1" customFormat="1" ht="78" customHeight="1" outlineLevel="5" x14ac:dyDescent="0.2">
      <c r="A50" s="10"/>
      <c r="B50" s="71" t="s">
        <v>87</v>
      </c>
      <c r="C50" s="11" t="s">
        <v>49</v>
      </c>
      <c r="D50" s="11"/>
      <c r="E50" s="11"/>
      <c r="F50" s="11"/>
      <c r="G50" s="11"/>
      <c r="H50" s="12">
        <v>96</v>
      </c>
      <c r="I50" s="12">
        <f>$H$50</f>
        <v>96</v>
      </c>
      <c r="J50" s="14">
        <v>1</v>
      </c>
      <c r="K50" s="13">
        <f>ROUND($I$50*$J$50,3)</f>
        <v>96</v>
      </c>
      <c r="L50" s="58"/>
      <c r="M50" s="53"/>
      <c r="N50" s="50">
        <f>ROUND($M$50+$L$50,2)</f>
        <v>0</v>
      </c>
      <c r="O50" s="13">
        <f>ROUND($I$50*$L$50,2)</f>
        <v>0</v>
      </c>
      <c r="P50" s="13">
        <f>ROUND($K$50*$M$50,2)</f>
        <v>0</v>
      </c>
      <c r="Q50" s="13">
        <f>ROUND($P$50+$O$50,2)</f>
        <v>0</v>
      </c>
      <c r="R50" s="15" t="s">
        <v>88</v>
      </c>
      <c r="S50" s="63"/>
    </row>
    <row r="51" spans="1:19" s="1" customFormat="1" ht="78" customHeight="1" outlineLevel="5" x14ac:dyDescent="0.2">
      <c r="A51" s="10"/>
      <c r="B51" s="71" t="s">
        <v>89</v>
      </c>
      <c r="C51" s="11" t="s">
        <v>49</v>
      </c>
      <c r="D51" s="11"/>
      <c r="E51" s="11"/>
      <c r="F51" s="11"/>
      <c r="G51" s="11"/>
      <c r="H51" s="12">
        <v>660</v>
      </c>
      <c r="I51" s="12">
        <f>$H$51</f>
        <v>660</v>
      </c>
      <c r="J51" s="14">
        <v>1</v>
      </c>
      <c r="K51" s="13">
        <f>ROUND($I$51*$J$51,3)</f>
        <v>660</v>
      </c>
      <c r="L51" s="58"/>
      <c r="M51" s="53"/>
      <c r="N51" s="50">
        <f>ROUND($M$51+$L$51,2)</f>
        <v>0</v>
      </c>
      <c r="O51" s="13">
        <f>ROUND($I$51*$L$51,2)</f>
        <v>0</v>
      </c>
      <c r="P51" s="13">
        <f>ROUND($K$51*$M$51,2)</f>
        <v>0</v>
      </c>
      <c r="Q51" s="13">
        <f>ROUND($P$51+$O$51,2)</f>
        <v>0</v>
      </c>
      <c r="R51" s="15" t="s">
        <v>88</v>
      </c>
      <c r="S51" s="63"/>
    </row>
    <row r="52" spans="1:19" s="1" customFormat="1" ht="78" customHeight="1" outlineLevel="5" x14ac:dyDescent="0.2">
      <c r="A52" s="10"/>
      <c r="B52" s="71" t="s">
        <v>90</v>
      </c>
      <c r="C52" s="11" t="s">
        <v>49</v>
      </c>
      <c r="D52" s="11"/>
      <c r="E52" s="11"/>
      <c r="F52" s="11"/>
      <c r="G52" s="11"/>
      <c r="H52" s="27">
        <v>1200</v>
      </c>
      <c r="I52" s="27">
        <f>$H$52</f>
        <v>1200</v>
      </c>
      <c r="J52" s="14">
        <v>1</v>
      </c>
      <c r="K52" s="13">
        <f>ROUND($I$52*$J$52,3)</f>
        <v>1200</v>
      </c>
      <c r="L52" s="58"/>
      <c r="M52" s="53"/>
      <c r="N52" s="50">
        <f>ROUND($M$52+$L$52,2)</f>
        <v>0</v>
      </c>
      <c r="O52" s="13">
        <f>ROUND($I$52*$L$52,2)</f>
        <v>0</v>
      </c>
      <c r="P52" s="13">
        <f>ROUND($K$52*$M$52,2)</f>
        <v>0</v>
      </c>
      <c r="Q52" s="13">
        <f>ROUND($P$52+$O$52,2)</f>
        <v>0</v>
      </c>
      <c r="R52" s="15" t="s">
        <v>91</v>
      </c>
      <c r="S52" s="63"/>
    </row>
    <row r="53" spans="1:19" s="1" customFormat="1" ht="66.95" customHeight="1" outlineLevel="5" x14ac:dyDescent="0.2">
      <c r="A53" s="10"/>
      <c r="B53" s="71" t="s">
        <v>92</v>
      </c>
      <c r="C53" s="11" t="s">
        <v>49</v>
      </c>
      <c r="D53" s="11"/>
      <c r="E53" s="11"/>
      <c r="F53" s="11"/>
      <c r="G53" s="11"/>
      <c r="H53" s="27">
        <v>2306</v>
      </c>
      <c r="I53" s="27">
        <f>$H$53</f>
        <v>2306</v>
      </c>
      <c r="J53" s="14">
        <v>1</v>
      </c>
      <c r="K53" s="13">
        <f>ROUND($I$53*$J$53,3)</f>
        <v>2306</v>
      </c>
      <c r="L53" s="58"/>
      <c r="M53" s="53"/>
      <c r="N53" s="50">
        <f>ROUND($M$53+$L$53,2)</f>
        <v>0</v>
      </c>
      <c r="O53" s="13">
        <f>ROUND($I$53*$L$53,2)</f>
        <v>0</v>
      </c>
      <c r="P53" s="13">
        <f>ROUND($K$53*$M$53,2)</f>
        <v>0</v>
      </c>
      <c r="Q53" s="13">
        <f>ROUND($P$53+$O$53,2)</f>
        <v>0</v>
      </c>
      <c r="R53" s="15" t="s">
        <v>93</v>
      </c>
      <c r="S53" s="63"/>
    </row>
    <row r="54" spans="1:19" s="1" customFormat="1" ht="12" customHeight="1" outlineLevel="4" x14ac:dyDescent="0.2">
      <c r="A54" s="7"/>
      <c r="B54" s="70" t="s">
        <v>94</v>
      </c>
      <c r="C54" s="8"/>
      <c r="D54" s="8"/>
      <c r="E54" s="8"/>
      <c r="F54" s="8"/>
      <c r="G54" s="8"/>
      <c r="H54" s="9"/>
      <c r="I54" s="9"/>
      <c r="J54" s="9"/>
      <c r="K54" s="9"/>
      <c r="L54" s="54"/>
      <c r="M54" s="54"/>
      <c r="N54" s="9"/>
      <c r="O54" s="9">
        <f>ROUND($O$55+$O$56+$O$57+$O$58+$O$59+$O$60+$O$61+$O$62+$O$63+$O$64+$O$65+$O$66+$O$67+$O$68+$O$69+$O$70+$O$71+$O$72+$O$73+$O$74+$O$75+$O$76,2)</f>
        <v>0</v>
      </c>
      <c r="P54" s="9">
        <f>ROUND($P$55+$P$56+$P$57+$P$58+$P$59+$P$60+$P$61+$P$62+$P$63+$P$64+$P$65+$P$66+$P$67+$P$68+$P$69+$P$70+$P$71+$P$72+$P$73+$P$74+$P$75+$P$76,2)</f>
        <v>0</v>
      </c>
      <c r="Q54" s="9">
        <f>ROUND($Q$55+$Q$56+$Q$57+$Q$58+$Q$59+$Q$60+$Q$61+$Q$62+$Q$63+$Q$64+$Q$65+$Q$66+$Q$67+$Q$68+$Q$69+$Q$70+$Q$71+$Q$72+$Q$73+$Q$74+$Q$75+$Q$76,2)</f>
        <v>0</v>
      </c>
      <c r="R54" s="9"/>
      <c r="S54" s="54"/>
    </row>
    <row r="55" spans="1:19" s="1" customFormat="1" ht="44.1" customHeight="1" outlineLevel="5" x14ac:dyDescent="0.2">
      <c r="A55" s="10"/>
      <c r="B55" s="71" t="s">
        <v>95</v>
      </c>
      <c r="C55" s="11" t="s">
        <v>49</v>
      </c>
      <c r="D55" s="11"/>
      <c r="E55" s="11"/>
      <c r="F55" s="11"/>
      <c r="G55" s="11"/>
      <c r="H55" s="12">
        <v>470</v>
      </c>
      <c r="I55" s="12">
        <f>$H$55</f>
        <v>470</v>
      </c>
      <c r="J55" s="14">
        <v>1</v>
      </c>
      <c r="K55" s="13">
        <f>ROUND($I$55*$J$55,3)</f>
        <v>470</v>
      </c>
      <c r="L55" s="58"/>
      <c r="M55" s="53"/>
      <c r="N55" s="50">
        <f>ROUND($M$55+$L$55,2)</f>
        <v>0</v>
      </c>
      <c r="O55" s="13">
        <f>ROUND($I$55*$L$55,2)</f>
        <v>0</v>
      </c>
      <c r="P55" s="13">
        <f>ROUND($K$55*$M$55,2)</f>
        <v>0</v>
      </c>
      <c r="Q55" s="13">
        <f>ROUND($P$55+$O$55,2)</f>
        <v>0</v>
      </c>
      <c r="R55" s="15" t="s">
        <v>96</v>
      </c>
      <c r="S55" s="63"/>
    </row>
    <row r="56" spans="1:19" s="1" customFormat="1" ht="44.1" customHeight="1" outlineLevel="5" x14ac:dyDescent="0.2">
      <c r="A56" s="10"/>
      <c r="B56" s="71" t="s">
        <v>97</v>
      </c>
      <c r="C56" s="11" t="s">
        <v>49</v>
      </c>
      <c r="D56" s="11"/>
      <c r="E56" s="11"/>
      <c r="F56" s="11"/>
      <c r="G56" s="11"/>
      <c r="H56" s="12">
        <v>747</v>
      </c>
      <c r="I56" s="12">
        <f>$H$56</f>
        <v>747</v>
      </c>
      <c r="J56" s="14">
        <v>1</v>
      </c>
      <c r="K56" s="13">
        <f>ROUND($I$56*$J$56,3)</f>
        <v>747</v>
      </c>
      <c r="L56" s="58"/>
      <c r="M56" s="53"/>
      <c r="N56" s="50">
        <f>ROUND($M$56+$L$56,2)</f>
        <v>0</v>
      </c>
      <c r="O56" s="13">
        <f>ROUND($I$56*$L$56,2)</f>
        <v>0</v>
      </c>
      <c r="P56" s="13">
        <f>ROUND($K$56*$M$56,2)</f>
        <v>0</v>
      </c>
      <c r="Q56" s="13">
        <f>ROUND($P$56+$O$56,2)</f>
        <v>0</v>
      </c>
      <c r="R56" s="15" t="s">
        <v>98</v>
      </c>
      <c r="S56" s="63"/>
    </row>
    <row r="57" spans="1:19" s="1" customFormat="1" ht="33" customHeight="1" outlineLevel="5" x14ac:dyDescent="0.2">
      <c r="A57" s="10"/>
      <c r="B57" s="71" t="s">
        <v>99</v>
      </c>
      <c r="C57" s="11" t="s">
        <v>49</v>
      </c>
      <c r="D57" s="11"/>
      <c r="E57" s="11"/>
      <c r="F57" s="11"/>
      <c r="G57" s="11"/>
      <c r="H57" s="27">
        <v>2306</v>
      </c>
      <c r="I57" s="27">
        <f>$H$57</f>
        <v>2306</v>
      </c>
      <c r="J57" s="14">
        <v>1</v>
      </c>
      <c r="K57" s="13">
        <f>ROUND($I$57*$J$57,3)</f>
        <v>2306</v>
      </c>
      <c r="L57" s="58"/>
      <c r="M57" s="53"/>
      <c r="N57" s="50">
        <f>ROUND($M$57+$L$57,2)</f>
        <v>0</v>
      </c>
      <c r="O57" s="13">
        <f>ROUND($I$57*$L$57,2)</f>
        <v>0</v>
      </c>
      <c r="P57" s="13">
        <f>ROUND($K$57*$M$57,2)</f>
        <v>0</v>
      </c>
      <c r="Q57" s="13">
        <f>ROUND($P$57+$O$57,2)</f>
        <v>0</v>
      </c>
      <c r="R57" s="15" t="s">
        <v>100</v>
      </c>
      <c r="S57" s="63"/>
    </row>
    <row r="58" spans="1:19" s="1" customFormat="1" ht="33" customHeight="1" outlineLevel="5" x14ac:dyDescent="0.2">
      <c r="A58" s="10"/>
      <c r="B58" s="71" t="s">
        <v>101</v>
      </c>
      <c r="C58" s="11" t="s">
        <v>49</v>
      </c>
      <c r="D58" s="11"/>
      <c r="E58" s="11"/>
      <c r="F58" s="11"/>
      <c r="G58" s="11"/>
      <c r="H58" s="27">
        <v>2306</v>
      </c>
      <c r="I58" s="27">
        <f>$H$58</f>
        <v>2306</v>
      </c>
      <c r="J58" s="14">
        <v>1</v>
      </c>
      <c r="K58" s="13">
        <f>ROUND($I$58*$J$58,3)</f>
        <v>2306</v>
      </c>
      <c r="L58" s="58"/>
      <c r="M58" s="53"/>
      <c r="N58" s="50">
        <f>ROUND($M$58+$L$58,2)</f>
        <v>0</v>
      </c>
      <c r="O58" s="13">
        <f>ROUND($I$58*$L$58,2)</f>
        <v>0</v>
      </c>
      <c r="P58" s="13">
        <f>ROUND($K$58*$M$58,2)</f>
        <v>0</v>
      </c>
      <c r="Q58" s="13">
        <f>ROUND($P$58+$O$58,2)</f>
        <v>0</v>
      </c>
      <c r="R58" s="15" t="s">
        <v>100</v>
      </c>
      <c r="S58" s="63"/>
    </row>
    <row r="59" spans="1:19" s="1" customFormat="1" ht="78" customHeight="1" outlineLevel="5" x14ac:dyDescent="0.2">
      <c r="A59" s="10"/>
      <c r="B59" s="71" t="s">
        <v>102</v>
      </c>
      <c r="C59" s="11" t="s">
        <v>49</v>
      </c>
      <c r="D59" s="11"/>
      <c r="E59" s="11"/>
      <c r="F59" s="11"/>
      <c r="G59" s="11"/>
      <c r="H59" s="12">
        <v>697</v>
      </c>
      <c r="I59" s="12">
        <f>$H$59</f>
        <v>697</v>
      </c>
      <c r="J59" s="14">
        <v>1</v>
      </c>
      <c r="K59" s="13">
        <f>ROUND($I$59*$J$59,3)</f>
        <v>697</v>
      </c>
      <c r="L59" s="58"/>
      <c r="M59" s="53"/>
      <c r="N59" s="50">
        <f>ROUND($M$59+$L$59,2)</f>
        <v>0</v>
      </c>
      <c r="O59" s="13">
        <f>ROUND($I$59*$L$59,2)</f>
        <v>0</v>
      </c>
      <c r="P59" s="13">
        <f>ROUND($K$59*$M$59,2)</f>
        <v>0</v>
      </c>
      <c r="Q59" s="13">
        <f>ROUND($P$59+$O$59,2)</f>
        <v>0</v>
      </c>
      <c r="R59" s="15" t="s">
        <v>103</v>
      </c>
      <c r="S59" s="63"/>
    </row>
    <row r="60" spans="1:19" s="1" customFormat="1" ht="66.95" customHeight="1" outlineLevel="5" x14ac:dyDescent="0.2">
      <c r="A60" s="10"/>
      <c r="B60" s="71" t="s">
        <v>104</v>
      </c>
      <c r="C60" s="11" t="s">
        <v>49</v>
      </c>
      <c r="D60" s="11"/>
      <c r="E60" s="11"/>
      <c r="F60" s="11"/>
      <c r="G60" s="11"/>
      <c r="H60" s="12">
        <v>422</v>
      </c>
      <c r="I60" s="12">
        <f>$H$60</f>
        <v>422</v>
      </c>
      <c r="J60" s="14">
        <v>1</v>
      </c>
      <c r="K60" s="13">
        <f>ROUND($I$60*$J$60,3)</f>
        <v>422</v>
      </c>
      <c r="L60" s="58"/>
      <c r="M60" s="53"/>
      <c r="N60" s="50">
        <f>ROUND($M$60+$L$60,2)</f>
        <v>0</v>
      </c>
      <c r="O60" s="13">
        <f>ROUND($I$60*$L$60,2)</f>
        <v>0</v>
      </c>
      <c r="P60" s="13">
        <f>ROUND($K$60*$M$60,2)</f>
        <v>0</v>
      </c>
      <c r="Q60" s="13">
        <f>ROUND($P$60+$O$60,2)</f>
        <v>0</v>
      </c>
      <c r="R60" s="15" t="s">
        <v>105</v>
      </c>
      <c r="S60" s="63"/>
    </row>
    <row r="61" spans="1:19" s="1" customFormat="1" ht="78" customHeight="1" outlineLevel="5" x14ac:dyDescent="0.2">
      <c r="A61" s="10"/>
      <c r="B61" s="71" t="s">
        <v>106</v>
      </c>
      <c r="C61" s="11" t="s">
        <v>49</v>
      </c>
      <c r="D61" s="11"/>
      <c r="E61" s="11"/>
      <c r="F61" s="11"/>
      <c r="G61" s="11"/>
      <c r="H61" s="12">
        <v>376</v>
      </c>
      <c r="I61" s="12">
        <f>$H$61</f>
        <v>376</v>
      </c>
      <c r="J61" s="14">
        <v>1</v>
      </c>
      <c r="K61" s="13">
        <f>ROUND($I$61*$J$61,3)</f>
        <v>376</v>
      </c>
      <c r="L61" s="58"/>
      <c r="M61" s="53"/>
      <c r="N61" s="50">
        <f>ROUND($M$61+$L$61,2)</f>
        <v>0</v>
      </c>
      <c r="O61" s="13">
        <f>ROUND($I$61*$L$61,2)</f>
        <v>0</v>
      </c>
      <c r="P61" s="13">
        <f>ROUND($K$61*$M$61,2)</f>
        <v>0</v>
      </c>
      <c r="Q61" s="13">
        <f>ROUND($P$61+$O$61,2)</f>
        <v>0</v>
      </c>
      <c r="R61" s="15" t="s">
        <v>107</v>
      </c>
      <c r="S61" s="63"/>
    </row>
    <row r="62" spans="1:19" s="1" customFormat="1" ht="66.95" customHeight="1" outlineLevel="5" x14ac:dyDescent="0.2">
      <c r="A62" s="10"/>
      <c r="B62" s="71" t="s">
        <v>108</v>
      </c>
      <c r="C62" s="11" t="s">
        <v>49</v>
      </c>
      <c r="D62" s="11"/>
      <c r="E62" s="11"/>
      <c r="F62" s="11"/>
      <c r="G62" s="11"/>
      <c r="H62" s="12">
        <v>25</v>
      </c>
      <c r="I62" s="12">
        <f>$H$62</f>
        <v>25</v>
      </c>
      <c r="J62" s="14">
        <v>1</v>
      </c>
      <c r="K62" s="13">
        <f>ROUND($I$62*$J$62,3)</f>
        <v>25</v>
      </c>
      <c r="L62" s="58"/>
      <c r="M62" s="53"/>
      <c r="N62" s="50">
        <f>ROUND($M$62+$L$62,2)</f>
        <v>0</v>
      </c>
      <c r="O62" s="13">
        <f>ROUND($I$62*$L$62,2)</f>
        <v>0</v>
      </c>
      <c r="P62" s="13">
        <f>ROUND($K$62*$M$62,2)</f>
        <v>0</v>
      </c>
      <c r="Q62" s="13">
        <f>ROUND($P$62+$O$62,2)</f>
        <v>0</v>
      </c>
      <c r="R62" s="15" t="s">
        <v>105</v>
      </c>
      <c r="S62" s="63"/>
    </row>
    <row r="63" spans="1:19" s="1" customFormat="1" ht="44.1" customHeight="1" outlineLevel="5" x14ac:dyDescent="0.2">
      <c r="A63" s="10"/>
      <c r="B63" s="71" t="s">
        <v>109</v>
      </c>
      <c r="C63" s="11" t="s">
        <v>49</v>
      </c>
      <c r="D63" s="11"/>
      <c r="E63" s="11"/>
      <c r="F63" s="11"/>
      <c r="G63" s="11"/>
      <c r="H63" s="12">
        <v>4</v>
      </c>
      <c r="I63" s="12">
        <f>$H$63</f>
        <v>4</v>
      </c>
      <c r="J63" s="14">
        <v>1</v>
      </c>
      <c r="K63" s="13">
        <f>ROUND($I$63*$J$63,3)</f>
        <v>4</v>
      </c>
      <c r="L63" s="58"/>
      <c r="M63" s="53"/>
      <c r="N63" s="50">
        <f>ROUND($M$63+$L$63,2)</f>
        <v>0</v>
      </c>
      <c r="O63" s="13">
        <f>ROUND($I$63*$L$63,2)</f>
        <v>0</v>
      </c>
      <c r="P63" s="13">
        <f>ROUND($K$63*$M$63,2)</f>
        <v>0</v>
      </c>
      <c r="Q63" s="13">
        <f>ROUND($P$63+$O$63,2)</f>
        <v>0</v>
      </c>
      <c r="R63" s="15" t="s">
        <v>110</v>
      </c>
      <c r="S63" s="63"/>
    </row>
    <row r="64" spans="1:19" s="1" customFormat="1" ht="44.1" customHeight="1" outlineLevel="5" x14ac:dyDescent="0.2">
      <c r="A64" s="10"/>
      <c r="B64" s="71" t="s">
        <v>111</v>
      </c>
      <c r="C64" s="11" t="s">
        <v>49</v>
      </c>
      <c r="D64" s="11"/>
      <c r="E64" s="11"/>
      <c r="F64" s="11"/>
      <c r="G64" s="11"/>
      <c r="H64" s="12">
        <v>4</v>
      </c>
      <c r="I64" s="12">
        <f>$H$64</f>
        <v>4</v>
      </c>
      <c r="J64" s="14">
        <v>1</v>
      </c>
      <c r="K64" s="13">
        <f>ROUND($I$64*$J$64,3)</f>
        <v>4</v>
      </c>
      <c r="L64" s="58"/>
      <c r="M64" s="53"/>
      <c r="N64" s="50">
        <f>ROUND($M$64+$L$64,2)</f>
        <v>0</v>
      </c>
      <c r="O64" s="13">
        <f>ROUND($I$64*$L$64,2)</f>
        <v>0</v>
      </c>
      <c r="P64" s="13">
        <f>ROUND($K$64*$M$64,2)</f>
        <v>0</v>
      </c>
      <c r="Q64" s="13">
        <f>ROUND($P$64+$O$64,2)</f>
        <v>0</v>
      </c>
      <c r="R64" s="15" t="s">
        <v>112</v>
      </c>
      <c r="S64" s="63"/>
    </row>
    <row r="65" spans="1:19" s="1" customFormat="1" ht="44.1" customHeight="1" outlineLevel="5" x14ac:dyDescent="0.2">
      <c r="A65" s="10"/>
      <c r="B65" s="71" t="s">
        <v>113</v>
      </c>
      <c r="C65" s="11" t="s">
        <v>49</v>
      </c>
      <c r="D65" s="11"/>
      <c r="E65" s="11"/>
      <c r="F65" s="11"/>
      <c r="G65" s="11"/>
      <c r="H65" s="12">
        <v>4</v>
      </c>
      <c r="I65" s="12">
        <f>$H$65</f>
        <v>4</v>
      </c>
      <c r="J65" s="14">
        <v>1</v>
      </c>
      <c r="K65" s="13">
        <f>ROUND($I$65*$J$65,3)</f>
        <v>4</v>
      </c>
      <c r="L65" s="58"/>
      <c r="M65" s="53"/>
      <c r="N65" s="50">
        <f>ROUND($M$65+$L$65,2)</f>
        <v>0</v>
      </c>
      <c r="O65" s="13">
        <f>ROUND($I$65*$L$65,2)</f>
        <v>0</v>
      </c>
      <c r="P65" s="13">
        <f>ROUND($K$65*$M$65,2)</f>
        <v>0</v>
      </c>
      <c r="Q65" s="13">
        <f>ROUND($P$65+$O$65,2)</f>
        <v>0</v>
      </c>
      <c r="R65" s="15" t="s">
        <v>112</v>
      </c>
      <c r="S65" s="63"/>
    </row>
    <row r="66" spans="1:19" s="1" customFormat="1" ht="66.95" customHeight="1" outlineLevel="5" x14ac:dyDescent="0.2">
      <c r="A66" s="10"/>
      <c r="B66" s="71" t="s">
        <v>114</v>
      </c>
      <c r="C66" s="11" t="s">
        <v>49</v>
      </c>
      <c r="D66" s="11"/>
      <c r="E66" s="11"/>
      <c r="F66" s="11"/>
      <c r="G66" s="11"/>
      <c r="H66" s="12">
        <v>507</v>
      </c>
      <c r="I66" s="12">
        <f>$H$66</f>
        <v>507</v>
      </c>
      <c r="J66" s="14">
        <v>1</v>
      </c>
      <c r="K66" s="13">
        <f>ROUND($I$66*$J$66,3)</f>
        <v>507</v>
      </c>
      <c r="L66" s="58"/>
      <c r="M66" s="53"/>
      <c r="N66" s="50">
        <f>ROUND($M$66+$L$66,2)</f>
        <v>0</v>
      </c>
      <c r="O66" s="13">
        <f>ROUND($I$66*$L$66,2)</f>
        <v>0</v>
      </c>
      <c r="P66" s="13">
        <f>ROUND($K$66*$M$66,2)</f>
        <v>0</v>
      </c>
      <c r="Q66" s="13">
        <f>ROUND($P$66+$O$66,2)</f>
        <v>0</v>
      </c>
      <c r="R66" s="15" t="s">
        <v>115</v>
      </c>
      <c r="S66" s="63"/>
    </row>
    <row r="67" spans="1:19" s="1" customFormat="1" ht="111" customHeight="1" outlineLevel="5" x14ac:dyDescent="0.2">
      <c r="A67" s="10"/>
      <c r="B67" s="71" t="s">
        <v>116</v>
      </c>
      <c r="C67" s="11" t="s">
        <v>49</v>
      </c>
      <c r="D67" s="11"/>
      <c r="E67" s="11"/>
      <c r="F67" s="11"/>
      <c r="G67" s="11"/>
      <c r="H67" s="12">
        <v>32</v>
      </c>
      <c r="I67" s="12">
        <f>$H$67</f>
        <v>32</v>
      </c>
      <c r="J67" s="14">
        <v>1</v>
      </c>
      <c r="K67" s="13">
        <f>ROUND($I$67*$J$67,3)</f>
        <v>32</v>
      </c>
      <c r="L67" s="58"/>
      <c r="M67" s="53"/>
      <c r="N67" s="50">
        <f>ROUND($M$67+$L$67,2)</f>
        <v>0</v>
      </c>
      <c r="O67" s="13">
        <f>ROUND($I$67*$L$67,2)</f>
        <v>0</v>
      </c>
      <c r="P67" s="13">
        <f>ROUND($K$67*$M$67,2)</f>
        <v>0</v>
      </c>
      <c r="Q67" s="13">
        <f>ROUND($P$67+$O$67,2)</f>
        <v>0</v>
      </c>
      <c r="R67" s="15" t="s">
        <v>117</v>
      </c>
      <c r="S67" s="63"/>
    </row>
    <row r="68" spans="1:19" s="1" customFormat="1" ht="89.1" customHeight="1" outlineLevel="5" x14ac:dyDescent="0.2">
      <c r="A68" s="10"/>
      <c r="B68" s="71" t="s">
        <v>118</v>
      </c>
      <c r="C68" s="11" t="s">
        <v>49</v>
      </c>
      <c r="D68" s="11"/>
      <c r="E68" s="11"/>
      <c r="F68" s="11"/>
      <c r="G68" s="11"/>
      <c r="H68" s="12">
        <v>20</v>
      </c>
      <c r="I68" s="12">
        <f>$H$68</f>
        <v>20</v>
      </c>
      <c r="J68" s="14">
        <v>1</v>
      </c>
      <c r="K68" s="13">
        <f>ROUND($I$68*$J$68,3)</f>
        <v>20</v>
      </c>
      <c r="L68" s="58"/>
      <c r="M68" s="53"/>
      <c r="N68" s="50">
        <f>ROUND($M$68+$L$68,2)</f>
        <v>0</v>
      </c>
      <c r="O68" s="13">
        <f>ROUND($I$68*$L$68,2)</f>
        <v>0</v>
      </c>
      <c r="P68" s="13">
        <f>ROUND($K$68*$M$68,2)</f>
        <v>0</v>
      </c>
      <c r="Q68" s="13">
        <f>ROUND($P$68+$O$68,2)</f>
        <v>0</v>
      </c>
      <c r="R68" s="15" t="s">
        <v>119</v>
      </c>
      <c r="S68" s="63"/>
    </row>
    <row r="69" spans="1:19" s="1" customFormat="1" ht="66.95" customHeight="1" outlineLevel="5" x14ac:dyDescent="0.2">
      <c r="A69" s="10"/>
      <c r="B69" s="71" t="s">
        <v>120</v>
      </c>
      <c r="C69" s="11" t="s">
        <v>49</v>
      </c>
      <c r="D69" s="11"/>
      <c r="E69" s="11"/>
      <c r="F69" s="11"/>
      <c r="G69" s="11"/>
      <c r="H69" s="12">
        <v>50</v>
      </c>
      <c r="I69" s="12">
        <f>$H$69</f>
        <v>50</v>
      </c>
      <c r="J69" s="14">
        <v>1</v>
      </c>
      <c r="K69" s="13">
        <f>ROUND($I$69*$J$69,3)</f>
        <v>50</v>
      </c>
      <c r="L69" s="58"/>
      <c r="M69" s="53"/>
      <c r="N69" s="50">
        <f>ROUND($M$69+$L$69,2)</f>
        <v>0</v>
      </c>
      <c r="O69" s="13">
        <f>ROUND($I$69*$L$69,2)</f>
        <v>0</v>
      </c>
      <c r="P69" s="13">
        <f>ROUND($K$69*$M$69,2)</f>
        <v>0</v>
      </c>
      <c r="Q69" s="13">
        <f>ROUND($P$69+$O$69,2)</f>
        <v>0</v>
      </c>
      <c r="R69" s="15" t="s">
        <v>121</v>
      </c>
      <c r="S69" s="63"/>
    </row>
    <row r="70" spans="1:19" s="1" customFormat="1" ht="66.95" customHeight="1" outlineLevel="5" x14ac:dyDescent="0.2">
      <c r="A70" s="10"/>
      <c r="B70" s="71" t="s">
        <v>122</v>
      </c>
      <c r="C70" s="11" t="s">
        <v>49</v>
      </c>
      <c r="D70" s="11"/>
      <c r="E70" s="11"/>
      <c r="F70" s="11"/>
      <c r="G70" s="11"/>
      <c r="H70" s="12">
        <v>85</v>
      </c>
      <c r="I70" s="12">
        <f>$H$70</f>
        <v>85</v>
      </c>
      <c r="J70" s="14">
        <v>1</v>
      </c>
      <c r="K70" s="13">
        <f>ROUND($I$70*$J$70,3)</f>
        <v>85</v>
      </c>
      <c r="L70" s="58"/>
      <c r="M70" s="53"/>
      <c r="N70" s="50">
        <f>ROUND($M$70+$L$70,2)</f>
        <v>0</v>
      </c>
      <c r="O70" s="13">
        <f>ROUND($I$70*$L$70,2)</f>
        <v>0</v>
      </c>
      <c r="P70" s="13">
        <f>ROUND($K$70*$M$70,2)</f>
        <v>0</v>
      </c>
      <c r="Q70" s="13">
        <f>ROUND($P$70+$O$70,2)</f>
        <v>0</v>
      </c>
      <c r="R70" s="15" t="s">
        <v>105</v>
      </c>
      <c r="S70" s="63"/>
    </row>
    <row r="71" spans="1:19" s="1" customFormat="1" ht="56.1" customHeight="1" outlineLevel="5" x14ac:dyDescent="0.2">
      <c r="A71" s="10"/>
      <c r="B71" s="71" t="s">
        <v>123</v>
      </c>
      <c r="C71" s="11" t="s">
        <v>49</v>
      </c>
      <c r="D71" s="11"/>
      <c r="E71" s="11"/>
      <c r="F71" s="11"/>
      <c r="G71" s="11"/>
      <c r="H71" s="12">
        <v>43</v>
      </c>
      <c r="I71" s="12">
        <f>$H$71</f>
        <v>43</v>
      </c>
      <c r="J71" s="14">
        <v>1</v>
      </c>
      <c r="K71" s="13">
        <f>ROUND($I$71*$J$71,3)</f>
        <v>43</v>
      </c>
      <c r="L71" s="58"/>
      <c r="M71" s="53"/>
      <c r="N71" s="50">
        <f>ROUND($M$71+$L$71,2)</f>
        <v>0</v>
      </c>
      <c r="O71" s="13">
        <f>ROUND($I$71*$L$71,2)</f>
        <v>0</v>
      </c>
      <c r="P71" s="13">
        <f>ROUND($K$71*$M$71,2)</f>
        <v>0</v>
      </c>
      <c r="Q71" s="13">
        <f>ROUND($P$71+$O$71,2)</f>
        <v>0</v>
      </c>
      <c r="R71" s="15" t="s">
        <v>124</v>
      </c>
      <c r="S71" s="63"/>
    </row>
    <row r="72" spans="1:19" s="1" customFormat="1" ht="89.1" customHeight="1" outlineLevel="5" x14ac:dyDescent="0.2">
      <c r="A72" s="10"/>
      <c r="B72" s="71" t="s">
        <v>125</v>
      </c>
      <c r="C72" s="11" t="s">
        <v>49</v>
      </c>
      <c r="D72" s="11"/>
      <c r="E72" s="11"/>
      <c r="F72" s="11"/>
      <c r="G72" s="11"/>
      <c r="H72" s="12">
        <v>12</v>
      </c>
      <c r="I72" s="12">
        <f>$H$72</f>
        <v>12</v>
      </c>
      <c r="J72" s="14">
        <v>1</v>
      </c>
      <c r="K72" s="13">
        <f>ROUND($I$72*$J$72,3)</f>
        <v>12</v>
      </c>
      <c r="L72" s="58"/>
      <c r="M72" s="53"/>
      <c r="N72" s="50">
        <f>ROUND($M$72+$L$72,2)</f>
        <v>0</v>
      </c>
      <c r="O72" s="13">
        <f>ROUND($I$72*$L$72,2)</f>
        <v>0</v>
      </c>
      <c r="P72" s="13">
        <f>ROUND($K$72*$M$72,2)</f>
        <v>0</v>
      </c>
      <c r="Q72" s="13">
        <f>ROUND($P$72+$O$72,2)</f>
        <v>0</v>
      </c>
      <c r="R72" s="15" t="s">
        <v>126</v>
      </c>
      <c r="S72" s="63"/>
    </row>
    <row r="73" spans="1:19" s="1" customFormat="1" ht="89.1" customHeight="1" outlineLevel="5" x14ac:dyDescent="0.2">
      <c r="A73" s="10"/>
      <c r="B73" s="71" t="s">
        <v>127</v>
      </c>
      <c r="C73" s="11" t="s">
        <v>49</v>
      </c>
      <c r="D73" s="11"/>
      <c r="E73" s="11"/>
      <c r="F73" s="11"/>
      <c r="G73" s="11"/>
      <c r="H73" s="12">
        <v>1</v>
      </c>
      <c r="I73" s="12">
        <f>$H$73</f>
        <v>1</v>
      </c>
      <c r="J73" s="14">
        <v>1</v>
      </c>
      <c r="K73" s="13">
        <f>ROUND($I$73*$J$73,3)</f>
        <v>1</v>
      </c>
      <c r="L73" s="58"/>
      <c r="M73" s="53"/>
      <c r="N73" s="50">
        <f>ROUND($M$73+$L$73,2)</f>
        <v>0</v>
      </c>
      <c r="O73" s="13">
        <f>ROUND($I$73*$L$73,2)</f>
        <v>0</v>
      </c>
      <c r="P73" s="13">
        <f>ROUND($K$73*$M$73,2)</f>
        <v>0</v>
      </c>
      <c r="Q73" s="13">
        <f>ROUND($P$73+$O$73,2)</f>
        <v>0</v>
      </c>
      <c r="R73" s="15" t="s">
        <v>126</v>
      </c>
      <c r="S73" s="63"/>
    </row>
    <row r="74" spans="1:19" s="1" customFormat="1" ht="89.1" customHeight="1" outlineLevel="5" x14ac:dyDescent="0.2">
      <c r="A74" s="10"/>
      <c r="B74" s="71" t="s">
        <v>128</v>
      </c>
      <c r="C74" s="11" t="s">
        <v>49</v>
      </c>
      <c r="D74" s="11"/>
      <c r="E74" s="11"/>
      <c r="F74" s="11"/>
      <c r="G74" s="11"/>
      <c r="H74" s="12">
        <v>12</v>
      </c>
      <c r="I74" s="12">
        <f>$H$74</f>
        <v>12</v>
      </c>
      <c r="J74" s="14">
        <v>1</v>
      </c>
      <c r="K74" s="13">
        <f>ROUND($I$74*$J$74,3)</f>
        <v>12</v>
      </c>
      <c r="L74" s="58"/>
      <c r="M74" s="53"/>
      <c r="N74" s="50">
        <f>ROUND($M$74+$L$74,2)</f>
        <v>0</v>
      </c>
      <c r="O74" s="13">
        <f>ROUND($I$74*$L$74,2)</f>
        <v>0</v>
      </c>
      <c r="P74" s="13">
        <f>ROUND($K$74*$M$74,2)</f>
        <v>0</v>
      </c>
      <c r="Q74" s="13">
        <f>ROUND($P$74+$O$74,2)</f>
        <v>0</v>
      </c>
      <c r="R74" s="15" t="s">
        <v>126</v>
      </c>
      <c r="S74" s="63"/>
    </row>
    <row r="75" spans="1:19" s="1" customFormat="1" ht="89.1" customHeight="1" outlineLevel="5" x14ac:dyDescent="0.2">
      <c r="A75" s="10"/>
      <c r="B75" s="71" t="s">
        <v>129</v>
      </c>
      <c r="C75" s="11" t="s">
        <v>49</v>
      </c>
      <c r="D75" s="11"/>
      <c r="E75" s="11"/>
      <c r="F75" s="11"/>
      <c r="G75" s="11"/>
      <c r="H75" s="12">
        <v>12</v>
      </c>
      <c r="I75" s="12">
        <f>$H$75</f>
        <v>12</v>
      </c>
      <c r="J75" s="14">
        <v>1</v>
      </c>
      <c r="K75" s="13">
        <f>ROUND($I$75*$J$75,3)</f>
        <v>12</v>
      </c>
      <c r="L75" s="58"/>
      <c r="M75" s="53"/>
      <c r="N75" s="50">
        <f>ROUND($M$75+$L$75,2)</f>
        <v>0</v>
      </c>
      <c r="O75" s="13">
        <f>ROUND($I$75*$L$75,2)</f>
        <v>0</v>
      </c>
      <c r="P75" s="13">
        <f>ROUND($K$75*$M$75,2)</f>
        <v>0</v>
      </c>
      <c r="Q75" s="13">
        <f>ROUND($P$75+$O$75,2)</f>
        <v>0</v>
      </c>
      <c r="R75" s="15" t="s">
        <v>126</v>
      </c>
      <c r="S75" s="63"/>
    </row>
    <row r="76" spans="1:19" s="1" customFormat="1" ht="89.1" customHeight="1" outlineLevel="5" x14ac:dyDescent="0.2">
      <c r="A76" s="10"/>
      <c r="B76" s="71" t="s">
        <v>130</v>
      </c>
      <c r="C76" s="11" t="s">
        <v>49</v>
      </c>
      <c r="D76" s="11"/>
      <c r="E76" s="11"/>
      <c r="F76" s="11"/>
      <c r="G76" s="11"/>
      <c r="H76" s="12">
        <v>6</v>
      </c>
      <c r="I76" s="12">
        <f>$H$76</f>
        <v>6</v>
      </c>
      <c r="J76" s="14">
        <v>1</v>
      </c>
      <c r="K76" s="13">
        <f>ROUND($I$76*$J$76,3)</f>
        <v>6</v>
      </c>
      <c r="L76" s="58"/>
      <c r="M76" s="53"/>
      <c r="N76" s="50">
        <f>ROUND($M$76+$L$76,2)</f>
        <v>0</v>
      </c>
      <c r="O76" s="13">
        <f>ROUND($I$76*$L$76,2)</f>
        <v>0</v>
      </c>
      <c r="P76" s="13">
        <f>ROUND($K$76*$M$76,2)</f>
        <v>0</v>
      </c>
      <c r="Q76" s="13">
        <f>ROUND($P$76+$O$76,2)</f>
        <v>0</v>
      </c>
      <c r="R76" s="15" t="s">
        <v>126</v>
      </c>
      <c r="S76" s="63"/>
    </row>
    <row r="77" spans="1:19" s="1" customFormat="1" ht="12" customHeight="1" outlineLevel="4" x14ac:dyDescent="0.2">
      <c r="A77" s="7"/>
      <c r="B77" s="70" t="s">
        <v>131</v>
      </c>
      <c r="C77" s="8"/>
      <c r="D77" s="8"/>
      <c r="E77" s="8"/>
      <c r="F77" s="8"/>
      <c r="G77" s="8"/>
      <c r="H77" s="9"/>
      <c r="I77" s="9"/>
      <c r="J77" s="9"/>
      <c r="K77" s="9"/>
      <c r="L77" s="54"/>
      <c r="M77" s="54"/>
      <c r="N77" s="9"/>
      <c r="O77" s="9">
        <f>ROUND($O$78,2)</f>
        <v>0</v>
      </c>
      <c r="P77" s="9">
        <f>ROUND($P$78,2)</f>
        <v>0</v>
      </c>
      <c r="Q77" s="9">
        <f>ROUND($Q$78,2)</f>
        <v>0</v>
      </c>
      <c r="R77" s="9"/>
      <c r="S77" s="54"/>
    </row>
    <row r="78" spans="1:19" s="1" customFormat="1" ht="66.95" customHeight="1" outlineLevel="5" x14ac:dyDescent="0.2">
      <c r="A78" s="10"/>
      <c r="B78" s="71" t="s">
        <v>132</v>
      </c>
      <c r="C78" s="11" t="s">
        <v>49</v>
      </c>
      <c r="D78" s="11"/>
      <c r="E78" s="11"/>
      <c r="F78" s="11"/>
      <c r="G78" s="11"/>
      <c r="H78" s="12">
        <v>252</v>
      </c>
      <c r="I78" s="12">
        <f>$H$78</f>
        <v>252</v>
      </c>
      <c r="J78" s="14">
        <v>1</v>
      </c>
      <c r="K78" s="13">
        <f>ROUND($I$78*$J$78,3)</f>
        <v>252</v>
      </c>
      <c r="L78" s="58"/>
      <c r="M78" s="53"/>
      <c r="N78" s="50">
        <f>ROUND($M$78+$L$78,2)</f>
        <v>0</v>
      </c>
      <c r="O78" s="13">
        <f>ROUND($I$78*$L$78,2)</f>
        <v>0</v>
      </c>
      <c r="P78" s="13">
        <f>ROUND($K$78*$M$78,2)</f>
        <v>0</v>
      </c>
      <c r="Q78" s="13">
        <f>ROUND($P$78+$O$78,2)</f>
        <v>0</v>
      </c>
      <c r="R78" s="15" t="s">
        <v>133</v>
      </c>
      <c r="S78" s="63"/>
    </row>
    <row r="79" spans="1:19" s="1" customFormat="1" ht="12" customHeight="1" outlineLevel="4" x14ac:dyDescent="0.2">
      <c r="A79" s="7"/>
      <c r="B79" s="70" t="s">
        <v>134</v>
      </c>
      <c r="C79" s="8"/>
      <c r="D79" s="8"/>
      <c r="E79" s="8"/>
      <c r="F79" s="8"/>
      <c r="G79" s="8"/>
      <c r="H79" s="9"/>
      <c r="I79" s="9"/>
      <c r="J79" s="9"/>
      <c r="K79" s="9"/>
      <c r="L79" s="54"/>
      <c r="M79" s="54"/>
      <c r="N79" s="9"/>
      <c r="O79" s="9">
        <f>ROUND($O$81+$O$83+$O$85,2)</f>
        <v>0</v>
      </c>
      <c r="P79" s="9">
        <f>ROUND($P$81+$P$83+$P$85,2)</f>
        <v>0</v>
      </c>
      <c r="Q79" s="9">
        <f>ROUND($Q$81+$Q$83+$Q$85,2)</f>
        <v>0</v>
      </c>
      <c r="R79" s="9"/>
      <c r="S79" s="54"/>
    </row>
    <row r="80" spans="1:19" s="16" customFormat="1" ht="11.1" customHeight="1" outlineLevel="5" x14ac:dyDescent="0.15">
      <c r="A80" s="17">
        <v>57</v>
      </c>
      <c r="B80" s="72" t="s">
        <v>134</v>
      </c>
      <c r="C80" s="18" t="s">
        <v>135</v>
      </c>
      <c r="D80" s="18"/>
      <c r="E80" s="18"/>
      <c r="F80" s="18"/>
      <c r="G80" s="18"/>
      <c r="H80" s="19">
        <v>1</v>
      </c>
      <c r="I80" s="19">
        <v>1</v>
      </c>
      <c r="J80" s="20"/>
      <c r="K80" s="20">
        <f>$K$81</f>
        <v>1</v>
      </c>
      <c r="L80" s="55"/>
      <c r="M80" s="55"/>
      <c r="N80" s="20">
        <f>ROUND($Q$80/$K$80,2)</f>
        <v>0</v>
      </c>
      <c r="O80" s="20">
        <f>ROUND($O$81,2)</f>
        <v>0</v>
      </c>
      <c r="P80" s="20">
        <f>ROUND($P$81,2)</f>
        <v>0</v>
      </c>
      <c r="Q80" s="20">
        <f>ROUND($Q$81,2)</f>
        <v>0</v>
      </c>
      <c r="R80" s="21"/>
      <c r="S80" s="64"/>
    </row>
    <row r="81" spans="1:19" s="22" customFormat="1" ht="11.1" customHeight="1" outlineLevel="6" x14ac:dyDescent="0.2">
      <c r="A81" s="23"/>
      <c r="B81" s="73" t="s">
        <v>22</v>
      </c>
      <c r="C81" s="24" t="s">
        <v>135</v>
      </c>
      <c r="D81" s="24"/>
      <c r="E81" s="24"/>
      <c r="F81" s="24"/>
      <c r="G81" s="24"/>
      <c r="H81" s="25">
        <v>1</v>
      </c>
      <c r="I81" s="25">
        <f>$H$81</f>
        <v>1</v>
      </c>
      <c r="J81" s="25">
        <v>1</v>
      </c>
      <c r="K81" s="26">
        <f>ROUND($I$81*$J$81,3)</f>
        <v>1</v>
      </c>
      <c r="L81" s="59"/>
      <c r="M81" s="57"/>
      <c r="N81" s="51">
        <f>ROUND($M$81+$L$81,2)</f>
        <v>0</v>
      </c>
      <c r="O81" s="26">
        <f>ROUND($I$81*$L$81,2)</f>
        <v>0</v>
      </c>
      <c r="P81" s="26">
        <f>ROUND($K$81*$M$81,2)</f>
        <v>0</v>
      </c>
      <c r="Q81" s="26">
        <f>ROUND($P$81+$O$81,2)</f>
        <v>0</v>
      </c>
      <c r="R81" s="26"/>
      <c r="S81" s="65"/>
    </row>
    <row r="82" spans="1:19" s="16" customFormat="1" ht="21.95" customHeight="1" outlineLevel="5" x14ac:dyDescent="0.15">
      <c r="A82" s="17">
        <v>58</v>
      </c>
      <c r="B82" s="72" t="s">
        <v>136</v>
      </c>
      <c r="C82" s="18" t="s">
        <v>137</v>
      </c>
      <c r="D82" s="18"/>
      <c r="E82" s="18"/>
      <c r="F82" s="18"/>
      <c r="G82" s="18"/>
      <c r="H82" s="19">
        <v>1</v>
      </c>
      <c r="I82" s="19">
        <v>1</v>
      </c>
      <c r="J82" s="20"/>
      <c r="K82" s="20">
        <f>$K$83</f>
        <v>1</v>
      </c>
      <c r="L82" s="55"/>
      <c r="M82" s="55"/>
      <c r="N82" s="20">
        <f>ROUND($Q$82/$K$82,2)</f>
        <v>0</v>
      </c>
      <c r="O82" s="20">
        <f>ROUND($O$83,2)</f>
        <v>0</v>
      </c>
      <c r="P82" s="20">
        <f>ROUND($P$83,2)</f>
        <v>0</v>
      </c>
      <c r="Q82" s="20">
        <f>ROUND($Q$83,2)</f>
        <v>0</v>
      </c>
      <c r="R82" s="21"/>
      <c r="S82" s="64"/>
    </row>
    <row r="83" spans="1:19" s="22" customFormat="1" ht="11.1" customHeight="1" outlineLevel="6" x14ac:dyDescent="0.2">
      <c r="A83" s="23"/>
      <c r="B83" s="73" t="s">
        <v>22</v>
      </c>
      <c r="C83" s="24" t="s">
        <v>137</v>
      </c>
      <c r="D83" s="24"/>
      <c r="E83" s="24"/>
      <c r="F83" s="24"/>
      <c r="G83" s="24"/>
      <c r="H83" s="25">
        <v>1</v>
      </c>
      <c r="I83" s="25">
        <f>$H$83</f>
        <v>1</v>
      </c>
      <c r="J83" s="25">
        <v>1</v>
      </c>
      <c r="K83" s="26">
        <f>ROUND($I$83*$J$83,3)</f>
        <v>1</v>
      </c>
      <c r="L83" s="59"/>
      <c r="M83" s="57"/>
      <c r="N83" s="51">
        <f>ROUND($M$83+$L$83,2)</f>
        <v>0</v>
      </c>
      <c r="O83" s="26">
        <f>ROUND($I$83*$L$83,2)</f>
        <v>0</v>
      </c>
      <c r="P83" s="26">
        <f>ROUND($K$83*$M$83,2)</f>
        <v>0</v>
      </c>
      <c r="Q83" s="26">
        <f>ROUND($P$83+$O$83,2)</f>
        <v>0</v>
      </c>
      <c r="R83" s="26"/>
      <c r="S83" s="65"/>
    </row>
    <row r="84" spans="1:19" s="16" customFormat="1" ht="32.1" customHeight="1" outlineLevel="5" x14ac:dyDescent="0.15">
      <c r="A84" s="17">
        <v>59</v>
      </c>
      <c r="B84" s="72" t="s">
        <v>138</v>
      </c>
      <c r="C84" s="18" t="s">
        <v>137</v>
      </c>
      <c r="D84" s="18"/>
      <c r="E84" s="18"/>
      <c r="F84" s="18"/>
      <c r="G84" s="18"/>
      <c r="H84" s="19">
        <v>1</v>
      </c>
      <c r="I84" s="19">
        <v>1</v>
      </c>
      <c r="J84" s="20"/>
      <c r="K84" s="20">
        <f>$K$85</f>
        <v>1</v>
      </c>
      <c r="L84" s="55"/>
      <c r="M84" s="55"/>
      <c r="N84" s="20">
        <f>ROUND($Q$84/$K$84,2)</f>
        <v>0</v>
      </c>
      <c r="O84" s="20">
        <f>ROUND($O$85,2)</f>
        <v>0</v>
      </c>
      <c r="P84" s="20">
        <f>ROUND($P$85,2)</f>
        <v>0</v>
      </c>
      <c r="Q84" s="20">
        <f>ROUND($Q$85,2)</f>
        <v>0</v>
      </c>
      <c r="R84" s="21"/>
      <c r="S84" s="64"/>
    </row>
    <row r="85" spans="1:19" s="22" customFormat="1" ht="11.1" customHeight="1" outlineLevel="6" x14ac:dyDescent="0.2">
      <c r="A85" s="23"/>
      <c r="B85" s="73" t="s">
        <v>22</v>
      </c>
      <c r="C85" s="24" t="s">
        <v>137</v>
      </c>
      <c r="D85" s="24"/>
      <c r="E85" s="24"/>
      <c r="F85" s="24"/>
      <c r="G85" s="24"/>
      <c r="H85" s="25">
        <v>1</v>
      </c>
      <c r="I85" s="25">
        <f>$H$85</f>
        <v>1</v>
      </c>
      <c r="J85" s="25">
        <v>1</v>
      </c>
      <c r="K85" s="26">
        <f>ROUND($I$85*$J$85,3)</f>
        <v>1</v>
      </c>
      <c r="L85" s="59"/>
      <c r="M85" s="57"/>
      <c r="N85" s="51">
        <f>ROUND($M$85+$L$85,2)</f>
        <v>0</v>
      </c>
      <c r="O85" s="26">
        <f>ROUND($I$85*$L$85,2)</f>
        <v>0</v>
      </c>
      <c r="P85" s="26">
        <f>ROUND($K$85*$M$85,2)</f>
        <v>0</v>
      </c>
      <c r="Q85" s="26">
        <f>ROUND($P$85+$O$85,2)</f>
        <v>0</v>
      </c>
      <c r="R85" s="26"/>
      <c r="S85" s="65"/>
    </row>
    <row r="86" spans="1:19" s="1" customFormat="1" ht="12" customHeight="1" outlineLevel="4" x14ac:dyDescent="0.2">
      <c r="A86" s="7"/>
      <c r="B86" s="70" t="s">
        <v>139</v>
      </c>
      <c r="C86" s="8"/>
      <c r="D86" s="8"/>
      <c r="E86" s="8"/>
      <c r="F86" s="8"/>
      <c r="G86" s="8"/>
      <c r="H86" s="9"/>
      <c r="I86" s="9"/>
      <c r="J86" s="9"/>
      <c r="K86" s="9"/>
      <c r="L86" s="54"/>
      <c r="M86" s="54"/>
      <c r="N86" s="9"/>
      <c r="O86" s="9">
        <f>ROUND($O$87+$O$88+$O$89+$O$90+$O$91+$O$92+$O$93+$O$94+$O$95,2)</f>
        <v>0</v>
      </c>
      <c r="P86" s="9">
        <f>ROUND($P$87+$P$88+$P$89+$P$90+$P$91+$P$92+$P$93+$P$94+$P$95,2)</f>
        <v>0</v>
      </c>
      <c r="Q86" s="9">
        <f>ROUND($Q$87+$Q$88+$Q$89+$Q$90+$Q$91+$Q$92+$Q$93+$Q$94+$Q$95,2)</f>
        <v>0</v>
      </c>
      <c r="R86" s="9"/>
      <c r="S86" s="54"/>
    </row>
    <row r="87" spans="1:19" s="1" customFormat="1" ht="66.95" customHeight="1" outlineLevel="5" x14ac:dyDescent="0.2">
      <c r="A87" s="10"/>
      <c r="B87" s="71" t="s">
        <v>140</v>
      </c>
      <c r="C87" s="11" t="s">
        <v>57</v>
      </c>
      <c r="D87" s="11"/>
      <c r="E87" s="11"/>
      <c r="F87" s="11"/>
      <c r="G87" s="11"/>
      <c r="H87" s="12">
        <v>14</v>
      </c>
      <c r="I87" s="12">
        <f>$H$87</f>
        <v>14</v>
      </c>
      <c r="J87" s="14">
        <v>1</v>
      </c>
      <c r="K87" s="13">
        <f>ROUND($I$87*$J$87,3)</f>
        <v>14</v>
      </c>
      <c r="L87" s="58"/>
      <c r="M87" s="53"/>
      <c r="N87" s="50">
        <f>ROUND($M$87+$L$87,2)</f>
        <v>0</v>
      </c>
      <c r="O87" s="13">
        <f>ROUND($I$87*$L$87,2)</f>
        <v>0</v>
      </c>
      <c r="P87" s="13">
        <f>ROUND($K$87*$M$87,2)</f>
        <v>0</v>
      </c>
      <c r="Q87" s="13">
        <f>ROUND($P$87+$O$87,2)</f>
        <v>0</v>
      </c>
      <c r="R87" s="15" t="s">
        <v>141</v>
      </c>
      <c r="S87" s="63"/>
    </row>
    <row r="88" spans="1:19" s="1" customFormat="1" ht="66.95" customHeight="1" outlineLevel="5" x14ac:dyDescent="0.2">
      <c r="A88" s="10"/>
      <c r="B88" s="71" t="s">
        <v>142</v>
      </c>
      <c r="C88" s="11" t="s">
        <v>57</v>
      </c>
      <c r="D88" s="11"/>
      <c r="E88" s="11"/>
      <c r="F88" s="11"/>
      <c r="G88" s="11"/>
      <c r="H88" s="12">
        <v>723</v>
      </c>
      <c r="I88" s="12">
        <f>$H$88</f>
        <v>723</v>
      </c>
      <c r="J88" s="14">
        <v>1</v>
      </c>
      <c r="K88" s="13">
        <f>ROUND($I$88*$J$88,3)</f>
        <v>723</v>
      </c>
      <c r="L88" s="58"/>
      <c r="M88" s="53"/>
      <c r="N88" s="50">
        <f>ROUND($M$88+$L$88,2)</f>
        <v>0</v>
      </c>
      <c r="O88" s="13">
        <f>ROUND($I$88*$L$88,2)</f>
        <v>0</v>
      </c>
      <c r="P88" s="13">
        <f>ROUND($K$88*$M$88,2)</f>
        <v>0</v>
      </c>
      <c r="Q88" s="13">
        <f>ROUND($P$88+$O$88,2)</f>
        <v>0</v>
      </c>
      <c r="R88" s="15" t="s">
        <v>143</v>
      </c>
      <c r="S88" s="63"/>
    </row>
    <row r="89" spans="1:19" s="1" customFormat="1" ht="66.95" customHeight="1" outlineLevel="5" x14ac:dyDescent="0.2">
      <c r="A89" s="10"/>
      <c r="B89" s="71" t="s">
        <v>144</v>
      </c>
      <c r="C89" s="11" t="s">
        <v>57</v>
      </c>
      <c r="D89" s="11"/>
      <c r="E89" s="11"/>
      <c r="F89" s="11"/>
      <c r="G89" s="11"/>
      <c r="H89" s="27">
        <v>2900</v>
      </c>
      <c r="I89" s="27">
        <f>$H$89</f>
        <v>2900</v>
      </c>
      <c r="J89" s="14">
        <v>1</v>
      </c>
      <c r="K89" s="13">
        <f>ROUND($I$89*$J$89,3)</f>
        <v>2900</v>
      </c>
      <c r="L89" s="58"/>
      <c r="M89" s="53"/>
      <c r="N89" s="50">
        <f>ROUND($M$89+$L$89,2)</f>
        <v>0</v>
      </c>
      <c r="O89" s="13">
        <f>ROUND($I$89*$L$89,2)</f>
        <v>0</v>
      </c>
      <c r="P89" s="13">
        <f>ROUND($K$89*$M$89,2)</f>
        <v>0</v>
      </c>
      <c r="Q89" s="13">
        <f>ROUND($P$89+$O$89,2)</f>
        <v>0</v>
      </c>
      <c r="R89" s="15" t="s">
        <v>145</v>
      </c>
      <c r="S89" s="63"/>
    </row>
    <row r="90" spans="1:19" s="1" customFormat="1" ht="78" customHeight="1" outlineLevel="5" x14ac:dyDescent="0.2">
      <c r="A90" s="10"/>
      <c r="B90" s="71" t="s">
        <v>146</v>
      </c>
      <c r="C90" s="11" t="s">
        <v>57</v>
      </c>
      <c r="D90" s="11"/>
      <c r="E90" s="11"/>
      <c r="F90" s="11"/>
      <c r="G90" s="11"/>
      <c r="H90" s="27">
        <v>4098</v>
      </c>
      <c r="I90" s="27">
        <f>$H$90</f>
        <v>4098</v>
      </c>
      <c r="J90" s="14">
        <v>1</v>
      </c>
      <c r="K90" s="13">
        <f>ROUND($I$90*$J$90,3)</f>
        <v>4098</v>
      </c>
      <c r="L90" s="58"/>
      <c r="M90" s="53"/>
      <c r="N90" s="50">
        <f>ROUND($M$90+$L$90,2)</f>
        <v>0</v>
      </c>
      <c r="O90" s="13">
        <f>ROUND($I$90*$L$90,2)</f>
        <v>0</v>
      </c>
      <c r="P90" s="13">
        <f>ROUND($K$90*$M$90,2)</f>
        <v>0</v>
      </c>
      <c r="Q90" s="13">
        <f>ROUND($P$90+$O$90,2)</f>
        <v>0</v>
      </c>
      <c r="R90" s="15" t="s">
        <v>147</v>
      </c>
      <c r="S90" s="63"/>
    </row>
    <row r="91" spans="1:19" s="1" customFormat="1" ht="66.95" customHeight="1" outlineLevel="5" x14ac:dyDescent="0.2">
      <c r="A91" s="10"/>
      <c r="B91" s="71" t="s">
        <v>148</v>
      </c>
      <c r="C91" s="11" t="s">
        <v>57</v>
      </c>
      <c r="D91" s="11"/>
      <c r="E91" s="11"/>
      <c r="F91" s="11"/>
      <c r="G91" s="11"/>
      <c r="H91" s="27">
        <v>22453</v>
      </c>
      <c r="I91" s="27">
        <f>$H$91</f>
        <v>22453</v>
      </c>
      <c r="J91" s="14">
        <v>1</v>
      </c>
      <c r="K91" s="13">
        <f>ROUND($I$91*$J$91,3)</f>
        <v>22453</v>
      </c>
      <c r="L91" s="58"/>
      <c r="M91" s="53"/>
      <c r="N91" s="50">
        <f>ROUND($M$91+$L$91,2)</f>
        <v>0</v>
      </c>
      <c r="O91" s="13">
        <f>ROUND($I$91*$L$91,2)</f>
        <v>0</v>
      </c>
      <c r="P91" s="13">
        <f>ROUND($K$91*$M$91,2)</f>
        <v>0</v>
      </c>
      <c r="Q91" s="13">
        <f>ROUND($P$91+$O$91,2)</f>
        <v>0</v>
      </c>
      <c r="R91" s="15" t="s">
        <v>149</v>
      </c>
      <c r="S91" s="63"/>
    </row>
    <row r="92" spans="1:19" s="1" customFormat="1" ht="56.1" customHeight="1" outlineLevel="5" x14ac:dyDescent="0.2">
      <c r="A92" s="10"/>
      <c r="B92" s="71" t="s">
        <v>150</v>
      </c>
      <c r="C92" s="11" t="s">
        <v>57</v>
      </c>
      <c r="D92" s="11"/>
      <c r="E92" s="11"/>
      <c r="F92" s="11"/>
      <c r="G92" s="11"/>
      <c r="H92" s="12">
        <v>150</v>
      </c>
      <c r="I92" s="12">
        <f>$H$92</f>
        <v>150</v>
      </c>
      <c r="J92" s="14">
        <v>1</v>
      </c>
      <c r="K92" s="13">
        <f>ROUND($I$92*$J$92,3)</f>
        <v>150</v>
      </c>
      <c r="L92" s="58"/>
      <c r="M92" s="53"/>
      <c r="N92" s="50">
        <f>ROUND($M$92+$L$92,2)</f>
        <v>0</v>
      </c>
      <c r="O92" s="13">
        <f>ROUND($I$92*$L$92,2)</f>
        <v>0</v>
      </c>
      <c r="P92" s="13">
        <f>ROUND($K$92*$M$92,2)</f>
        <v>0</v>
      </c>
      <c r="Q92" s="13">
        <f>ROUND($P$92+$O$92,2)</f>
        <v>0</v>
      </c>
      <c r="R92" s="15" t="s">
        <v>151</v>
      </c>
      <c r="S92" s="63"/>
    </row>
    <row r="93" spans="1:19" s="1" customFormat="1" ht="66.95" customHeight="1" outlineLevel="5" x14ac:dyDescent="0.2">
      <c r="A93" s="10"/>
      <c r="B93" s="71" t="s">
        <v>152</v>
      </c>
      <c r="C93" s="11" t="s">
        <v>57</v>
      </c>
      <c r="D93" s="11"/>
      <c r="E93" s="11"/>
      <c r="F93" s="11"/>
      <c r="G93" s="11"/>
      <c r="H93" s="27">
        <v>2587</v>
      </c>
      <c r="I93" s="27">
        <f>$H$93</f>
        <v>2587</v>
      </c>
      <c r="J93" s="14">
        <v>1</v>
      </c>
      <c r="K93" s="13">
        <f>ROUND($I$93*$J$93,3)</f>
        <v>2587</v>
      </c>
      <c r="L93" s="58"/>
      <c r="M93" s="53"/>
      <c r="N93" s="50">
        <f>ROUND($M$93+$L$93,2)</f>
        <v>0</v>
      </c>
      <c r="O93" s="13">
        <f>ROUND($I$93*$L$93,2)</f>
        <v>0</v>
      </c>
      <c r="P93" s="13">
        <f>ROUND($K$93*$M$93,2)</f>
        <v>0</v>
      </c>
      <c r="Q93" s="13">
        <f>ROUND($P$93+$O$93,2)</f>
        <v>0</v>
      </c>
      <c r="R93" s="15" t="s">
        <v>153</v>
      </c>
      <c r="S93" s="63"/>
    </row>
    <row r="94" spans="1:19" s="1" customFormat="1" ht="66.95" customHeight="1" outlineLevel="5" x14ac:dyDescent="0.2">
      <c r="A94" s="10"/>
      <c r="B94" s="71" t="s">
        <v>154</v>
      </c>
      <c r="C94" s="11" t="s">
        <v>57</v>
      </c>
      <c r="D94" s="11"/>
      <c r="E94" s="11"/>
      <c r="F94" s="11"/>
      <c r="G94" s="11"/>
      <c r="H94" s="27">
        <v>22761</v>
      </c>
      <c r="I94" s="27">
        <f>$H$94</f>
        <v>22761</v>
      </c>
      <c r="J94" s="14">
        <v>1</v>
      </c>
      <c r="K94" s="13">
        <f>ROUND($I$94*$J$94,3)</f>
        <v>22761</v>
      </c>
      <c r="L94" s="58"/>
      <c r="M94" s="53"/>
      <c r="N94" s="50">
        <f>ROUND($M$94+$L$94,2)</f>
        <v>0</v>
      </c>
      <c r="O94" s="13">
        <f>ROUND($I$94*$L$94,2)</f>
        <v>0</v>
      </c>
      <c r="P94" s="13">
        <f>ROUND($K$94*$M$94,2)</f>
        <v>0</v>
      </c>
      <c r="Q94" s="13">
        <f>ROUND($P$94+$O$94,2)</f>
        <v>0</v>
      </c>
      <c r="R94" s="15" t="s">
        <v>155</v>
      </c>
      <c r="S94" s="63"/>
    </row>
    <row r="95" spans="1:19" s="1" customFormat="1" ht="66.95" customHeight="1" outlineLevel="5" x14ac:dyDescent="0.2">
      <c r="A95" s="10"/>
      <c r="B95" s="71" t="s">
        <v>156</v>
      </c>
      <c r="C95" s="11" t="s">
        <v>57</v>
      </c>
      <c r="D95" s="11"/>
      <c r="E95" s="11"/>
      <c r="F95" s="11"/>
      <c r="G95" s="11"/>
      <c r="H95" s="27">
        <v>2739</v>
      </c>
      <c r="I95" s="27">
        <f>$H$95</f>
        <v>2739</v>
      </c>
      <c r="J95" s="14">
        <v>1</v>
      </c>
      <c r="K95" s="13">
        <f>ROUND($I$95*$J$95,3)</f>
        <v>2739</v>
      </c>
      <c r="L95" s="58"/>
      <c r="M95" s="53"/>
      <c r="N95" s="50">
        <f>ROUND($M$95+$L$95,2)</f>
        <v>0</v>
      </c>
      <c r="O95" s="13">
        <f>ROUND($I$95*$L$95,2)</f>
        <v>0</v>
      </c>
      <c r="P95" s="13">
        <f>ROUND($K$95*$M$95,2)</f>
        <v>0</v>
      </c>
      <c r="Q95" s="13">
        <f>ROUND($P$95+$O$95,2)</f>
        <v>0</v>
      </c>
      <c r="R95" s="15" t="s">
        <v>157</v>
      </c>
      <c r="S95" s="63"/>
    </row>
    <row r="96" spans="1:19" s="1" customFormat="1" ht="12" customHeight="1" outlineLevel="4" x14ac:dyDescent="0.2">
      <c r="A96" s="7"/>
      <c r="B96" s="70" t="s">
        <v>158</v>
      </c>
      <c r="C96" s="8"/>
      <c r="D96" s="8"/>
      <c r="E96" s="8"/>
      <c r="F96" s="8"/>
      <c r="G96" s="8"/>
      <c r="H96" s="9"/>
      <c r="I96" s="9"/>
      <c r="J96" s="9"/>
      <c r="K96" s="9"/>
      <c r="L96" s="54"/>
      <c r="M96" s="54"/>
      <c r="N96" s="9"/>
      <c r="O96" s="9">
        <f>ROUND($O$97+$O$98+$O$99+$O$100+$O$101+$O$102+$O$103+$O$104+$O$105+$O$106+$O$107+$O$108+$O$109+$O$110+$O$111+$O$112+$O$113+$O$114,2)</f>
        <v>0</v>
      </c>
      <c r="P96" s="9">
        <f>ROUND($P$97+$P$98+$P$99+$P$100+$P$101+$P$102+$P$103+$P$104+$P$105+$P$106+$P$107+$P$108+$P$109+$P$110+$P$111+$P$112+$P$113+$P$114,2)</f>
        <v>0</v>
      </c>
      <c r="Q96" s="9">
        <f>ROUND($Q$97+$Q$98+$Q$99+$Q$100+$Q$101+$Q$102+$Q$103+$Q$104+$Q$105+$Q$106+$Q$107+$Q$108+$Q$109+$Q$110+$Q$111+$Q$112+$Q$113+$Q$114,2)</f>
        <v>0</v>
      </c>
      <c r="R96" s="9"/>
      <c r="S96" s="54"/>
    </row>
    <row r="97" spans="1:19" s="1" customFormat="1" ht="66.95" customHeight="1" outlineLevel="5" x14ac:dyDescent="0.2">
      <c r="A97" s="10"/>
      <c r="B97" s="71" t="s">
        <v>159</v>
      </c>
      <c r="C97" s="11" t="s">
        <v>49</v>
      </c>
      <c r="D97" s="11"/>
      <c r="E97" s="11"/>
      <c r="F97" s="11"/>
      <c r="G97" s="11"/>
      <c r="H97" s="12">
        <v>709</v>
      </c>
      <c r="I97" s="12">
        <f>$H$97</f>
        <v>709</v>
      </c>
      <c r="J97" s="14">
        <v>1</v>
      </c>
      <c r="K97" s="13">
        <f>ROUND($I$97*$J$97,3)</f>
        <v>709</v>
      </c>
      <c r="L97" s="58"/>
      <c r="M97" s="53"/>
      <c r="N97" s="50">
        <f>ROUND($M$97+$L$97,2)</f>
        <v>0</v>
      </c>
      <c r="O97" s="13">
        <f>ROUND($I$97*$L$97,2)</f>
        <v>0</v>
      </c>
      <c r="P97" s="13">
        <f>ROUND($K$97*$M$97,2)</f>
        <v>0</v>
      </c>
      <c r="Q97" s="13">
        <f>ROUND($P$97+$O$97,2)</f>
        <v>0</v>
      </c>
      <c r="R97" s="15" t="s">
        <v>160</v>
      </c>
      <c r="S97" s="63"/>
    </row>
    <row r="98" spans="1:19" s="1" customFormat="1" ht="66.95" customHeight="1" outlineLevel="5" x14ac:dyDescent="0.2">
      <c r="A98" s="10"/>
      <c r="B98" s="71" t="s">
        <v>161</v>
      </c>
      <c r="C98" s="11" t="s">
        <v>49</v>
      </c>
      <c r="D98" s="11"/>
      <c r="E98" s="11"/>
      <c r="F98" s="11"/>
      <c r="G98" s="11"/>
      <c r="H98" s="27">
        <v>1055</v>
      </c>
      <c r="I98" s="27">
        <f>$H$98</f>
        <v>1055</v>
      </c>
      <c r="J98" s="14">
        <v>1</v>
      </c>
      <c r="K98" s="13">
        <f>ROUND($I$98*$J$98,3)</f>
        <v>1055</v>
      </c>
      <c r="L98" s="58"/>
      <c r="M98" s="53"/>
      <c r="N98" s="50">
        <f>ROUND($M$98+$L$98,2)</f>
        <v>0</v>
      </c>
      <c r="O98" s="13">
        <f>ROUND($I$98*$L$98,2)</f>
        <v>0</v>
      </c>
      <c r="P98" s="13">
        <f>ROUND($K$98*$M$98,2)</f>
        <v>0</v>
      </c>
      <c r="Q98" s="13">
        <f>ROUND($P$98+$O$98,2)</f>
        <v>0</v>
      </c>
      <c r="R98" s="15" t="s">
        <v>162</v>
      </c>
      <c r="S98" s="63"/>
    </row>
    <row r="99" spans="1:19" s="1" customFormat="1" ht="66.95" customHeight="1" outlineLevel="5" x14ac:dyDescent="0.2">
      <c r="A99" s="10"/>
      <c r="B99" s="71" t="s">
        <v>163</v>
      </c>
      <c r="C99" s="11" t="s">
        <v>49</v>
      </c>
      <c r="D99" s="11"/>
      <c r="E99" s="11"/>
      <c r="F99" s="11"/>
      <c r="G99" s="11"/>
      <c r="H99" s="12">
        <v>20</v>
      </c>
      <c r="I99" s="12">
        <f>$H$99</f>
        <v>20</v>
      </c>
      <c r="J99" s="14">
        <v>1</v>
      </c>
      <c r="K99" s="13">
        <f>ROUND($I$99*$J$99,3)</f>
        <v>20</v>
      </c>
      <c r="L99" s="58"/>
      <c r="M99" s="53"/>
      <c r="N99" s="50">
        <f>ROUND($M$99+$L$99,2)</f>
        <v>0</v>
      </c>
      <c r="O99" s="13">
        <f>ROUND($I$99*$L$99,2)</f>
        <v>0</v>
      </c>
      <c r="P99" s="13">
        <f>ROUND($K$99*$M$99,2)</f>
        <v>0</v>
      </c>
      <c r="Q99" s="13">
        <f>ROUND($P$99+$O$99,2)</f>
        <v>0</v>
      </c>
      <c r="R99" s="15" t="s">
        <v>164</v>
      </c>
      <c r="S99" s="63"/>
    </row>
    <row r="100" spans="1:19" s="1" customFormat="1" ht="66.95" customHeight="1" outlineLevel="5" x14ac:dyDescent="0.2">
      <c r="A100" s="10"/>
      <c r="B100" s="71" t="s">
        <v>165</v>
      </c>
      <c r="C100" s="11" t="s">
        <v>49</v>
      </c>
      <c r="D100" s="11"/>
      <c r="E100" s="11"/>
      <c r="F100" s="11"/>
      <c r="G100" s="11"/>
      <c r="H100" s="12">
        <v>356</v>
      </c>
      <c r="I100" s="12">
        <f>$H$100</f>
        <v>356</v>
      </c>
      <c r="J100" s="14">
        <v>1</v>
      </c>
      <c r="K100" s="13">
        <f>ROUND($I$100*$J$100,3)</f>
        <v>356</v>
      </c>
      <c r="L100" s="58"/>
      <c r="M100" s="53"/>
      <c r="N100" s="50">
        <f>ROUND($M$100+$L$100,2)</f>
        <v>0</v>
      </c>
      <c r="O100" s="13">
        <f>ROUND($I$100*$L$100,2)</f>
        <v>0</v>
      </c>
      <c r="P100" s="13">
        <f>ROUND($K$100*$M$100,2)</f>
        <v>0</v>
      </c>
      <c r="Q100" s="13">
        <f>ROUND($P$100+$O$100,2)</f>
        <v>0</v>
      </c>
      <c r="R100" s="15" t="s">
        <v>166</v>
      </c>
      <c r="S100" s="63"/>
    </row>
    <row r="101" spans="1:19" s="1" customFormat="1" ht="66.95" customHeight="1" outlineLevel="5" x14ac:dyDescent="0.2">
      <c r="A101" s="10"/>
      <c r="B101" s="71" t="s">
        <v>167</v>
      </c>
      <c r="C101" s="11" t="s">
        <v>49</v>
      </c>
      <c r="D101" s="11"/>
      <c r="E101" s="11"/>
      <c r="F101" s="11"/>
      <c r="G101" s="11"/>
      <c r="H101" s="12">
        <v>2</v>
      </c>
      <c r="I101" s="12">
        <f>$H$101</f>
        <v>2</v>
      </c>
      <c r="J101" s="14">
        <v>1</v>
      </c>
      <c r="K101" s="13">
        <f>ROUND($I$101*$J$101,3)</f>
        <v>2</v>
      </c>
      <c r="L101" s="58"/>
      <c r="M101" s="53"/>
      <c r="N101" s="50">
        <f>ROUND($M$101+$L$101,2)</f>
        <v>0</v>
      </c>
      <c r="O101" s="13">
        <f>ROUND($I$101*$L$101,2)</f>
        <v>0</v>
      </c>
      <c r="P101" s="13">
        <f>ROUND($K$101*$M$101,2)</f>
        <v>0</v>
      </c>
      <c r="Q101" s="13">
        <f>ROUND($P$101+$O$101,2)</f>
        <v>0</v>
      </c>
      <c r="R101" s="15" t="s">
        <v>168</v>
      </c>
      <c r="S101" s="63"/>
    </row>
    <row r="102" spans="1:19" s="1" customFormat="1" ht="66.95" customHeight="1" outlineLevel="5" x14ac:dyDescent="0.2">
      <c r="A102" s="10"/>
      <c r="B102" s="71" t="s">
        <v>169</v>
      </c>
      <c r="C102" s="11" t="s">
        <v>49</v>
      </c>
      <c r="D102" s="11"/>
      <c r="E102" s="11"/>
      <c r="F102" s="11"/>
      <c r="G102" s="11"/>
      <c r="H102" s="27">
        <v>1350</v>
      </c>
      <c r="I102" s="27">
        <f>$H$102</f>
        <v>1350</v>
      </c>
      <c r="J102" s="14">
        <v>1</v>
      </c>
      <c r="K102" s="13">
        <f>ROUND($I$102*$J$102,3)</f>
        <v>1350</v>
      </c>
      <c r="L102" s="58"/>
      <c r="M102" s="53"/>
      <c r="N102" s="50">
        <f>ROUND($M$102+$L$102,2)</f>
        <v>0</v>
      </c>
      <c r="O102" s="13">
        <f>ROUND($I$102*$L$102,2)</f>
        <v>0</v>
      </c>
      <c r="P102" s="13">
        <f>ROUND($K$102*$M$102,2)</f>
        <v>0</v>
      </c>
      <c r="Q102" s="13">
        <f>ROUND($P$102+$O$102,2)</f>
        <v>0</v>
      </c>
      <c r="R102" s="15" t="s">
        <v>170</v>
      </c>
      <c r="S102" s="63"/>
    </row>
    <row r="103" spans="1:19" s="1" customFormat="1" ht="66.95" customHeight="1" outlineLevel="5" x14ac:dyDescent="0.2">
      <c r="A103" s="10"/>
      <c r="B103" s="71" t="s">
        <v>171</v>
      </c>
      <c r="C103" s="11" t="s">
        <v>49</v>
      </c>
      <c r="D103" s="11"/>
      <c r="E103" s="11"/>
      <c r="F103" s="11"/>
      <c r="G103" s="11"/>
      <c r="H103" s="12">
        <v>400</v>
      </c>
      <c r="I103" s="12">
        <f>$H$103</f>
        <v>400</v>
      </c>
      <c r="J103" s="14">
        <v>1</v>
      </c>
      <c r="K103" s="13">
        <f>ROUND($I$103*$J$103,3)</f>
        <v>400</v>
      </c>
      <c r="L103" s="58"/>
      <c r="M103" s="53"/>
      <c r="N103" s="50">
        <f>ROUND($M$103+$L$103,2)</f>
        <v>0</v>
      </c>
      <c r="O103" s="13">
        <f>ROUND($I$103*$L$103,2)</f>
        <v>0</v>
      </c>
      <c r="P103" s="13">
        <f>ROUND($K$103*$M$103,2)</f>
        <v>0</v>
      </c>
      <c r="Q103" s="13">
        <f>ROUND($P$103+$O$103,2)</f>
        <v>0</v>
      </c>
      <c r="R103" s="15" t="s">
        <v>172</v>
      </c>
      <c r="S103" s="63"/>
    </row>
    <row r="104" spans="1:19" s="1" customFormat="1" ht="78" customHeight="1" outlineLevel="5" x14ac:dyDescent="0.2">
      <c r="A104" s="10"/>
      <c r="B104" s="71" t="s">
        <v>173</v>
      </c>
      <c r="C104" s="11" t="s">
        <v>49</v>
      </c>
      <c r="D104" s="11"/>
      <c r="E104" s="11"/>
      <c r="F104" s="11"/>
      <c r="G104" s="11"/>
      <c r="H104" s="27">
        <v>1682</v>
      </c>
      <c r="I104" s="27">
        <f>$H$104</f>
        <v>1682</v>
      </c>
      <c r="J104" s="14">
        <v>1</v>
      </c>
      <c r="K104" s="13">
        <f>ROUND($I$104*$J$104,3)</f>
        <v>1682</v>
      </c>
      <c r="L104" s="58"/>
      <c r="M104" s="53"/>
      <c r="N104" s="50">
        <f>ROUND($M$104+$L$104,2)</f>
        <v>0</v>
      </c>
      <c r="O104" s="13">
        <f>ROUND($I$104*$L$104,2)</f>
        <v>0</v>
      </c>
      <c r="P104" s="13">
        <f>ROUND($K$104*$M$104,2)</f>
        <v>0</v>
      </c>
      <c r="Q104" s="13">
        <f>ROUND($P$104+$O$104,2)</f>
        <v>0</v>
      </c>
      <c r="R104" s="15" t="s">
        <v>174</v>
      </c>
      <c r="S104" s="63"/>
    </row>
    <row r="105" spans="1:19" s="1" customFormat="1" ht="56.1" customHeight="1" outlineLevel="5" x14ac:dyDescent="0.2">
      <c r="A105" s="10"/>
      <c r="B105" s="71" t="s">
        <v>175</v>
      </c>
      <c r="C105" s="11" t="s">
        <v>49</v>
      </c>
      <c r="D105" s="11"/>
      <c r="E105" s="11"/>
      <c r="F105" s="11"/>
      <c r="G105" s="11"/>
      <c r="H105" s="27">
        <v>6333</v>
      </c>
      <c r="I105" s="27">
        <f>$H$105</f>
        <v>6333</v>
      </c>
      <c r="J105" s="14">
        <v>1</v>
      </c>
      <c r="K105" s="13">
        <f>ROUND($I$105*$J$105,3)</f>
        <v>6333</v>
      </c>
      <c r="L105" s="58"/>
      <c r="M105" s="53"/>
      <c r="N105" s="50">
        <f>ROUND($M$105+$L$105,2)</f>
        <v>0</v>
      </c>
      <c r="O105" s="13">
        <f>ROUND($I$105*$L$105,2)</f>
        <v>0</v>
      </c>
      <c r="P105" s="13">
        <f>ROUND($K$105*$M$105,2)</f>
        <v>0</v>
      </c>
      <c r="Q105" s="13">
        <f>ROUND($P$105+$O$105,2)</f>
        <v>0</v>
      </c>
      <c r="R105" s="15" t="s">
        <v>176</v>
      </c>
      <c r="S105" s="63"/>
    </row>
    <row r="106" spans="1:19" s="1" customFormat="1" ht="56.1" customHeight="1" outlineLevel="5" x14ac:dyDescent="0.2">
      <c r="A106" s="10"/>
      <c r="B106" s="71" t="s">
        <v>177</v>
      </c>
      <c r="C106" s="11" t="s">
        <v>49</v>
      </c>
      <c r="D106" s="11"/>
      <c r="E106" s="11"/>
      <c r="F106" s="11"/>
      <c r="G106" s="11"/>
      <c r="H106" s="27">
        <v>6964</v>
      </c>
      <c r="I106" s="27">
        <f>$H$106</f>
        <v>6964</v>
      </c>
      <c r="J106" s="14">
        <v>1</v>
      </c>
      <c r="K106" s="13">
        <f>ROUND($I$106*$J$106,3)</f>
        <v>6964</v>
      </c>
      <c r="L106" s="58"/>
      <c r="M106" s="53"/>
      <c r="N106" s="50">
        <f>ROUND($M$106+$L$106,2)</f>
        <v>0</v>
      </c>
      <c r="O106" s="13">
        <f>ROUND($I$106*$L$106,2)</f>
        <v>0</v>
      </c>
      <c r="P106" s="13">
        <f>ROUND($K$106*$M$106,2)</f>
        <v>0</v>
      </c>
      <c r="Q106" s="13">
        <f>ROUND($P$106+$O$106,2)</f>
        <v>0</v>
      </c>
      <c r="R106" s="15" t="s">
        <v>176</v>
      </c>
      <c r="S106" s="63"/>
    </row>
    <row r="107" spans="1:19" s="1" customFormat="1" ht="56.1" customHeight="1" outlineLevel="5" x14ac:dyDescent="0.2">
      <c r="A107" s="10"/>
      <c r="B107" s="71" t="s">
        <v>178</v>
      </c>
      <c r="C107" s="11" t="s">
        <v>49</v>
      </c>
      <c r="D107" s="11"/>
      <c r="E107" s="11"/>
      <c r="F107" s="11"/>
      <c r="G107" s="11"/>
      <c r="H107" s="12">
        <v>252</v>
      </c>
      <c r="I107" s="12">
        <f>$H$107</f>
        <v>252</v>
      </c>
      <c r="J107" s="14">
        <v>1</v>
      </c>
      <c r="K107" s="13">
        <f>ROUND($I$107*$J$107,3)</f>
        <v>252</v>
      </c>
      <c r="L107" s="58"/>
      <c r="M107" s="53"/>
      <c r="N107" s="50">
        <f>ROUND($M$107+$L$107,2)</f>
        <v>0</v>
      </c>
      <c r="O107" s="13">
        <f>ROUND($I$107*$L$107,2)</f>
        <v>0</v>
      </c>
      <c r="P107" s="13">
        <f>ROUND($K$107*$M$107,2)</f>
        <v>0</v>
      </c>
      <c r="Q107" s="13">
        <f>ROUND($P$107+$O$107,2)</f>
        <v>0</v>
      </c>
      <c r="R107" s="15" t="s">
        <v>179</v>
      </c>
      <c r="S107" s="63"/>
    </row>
    <row r="108" spans="1:19" s="1" customFormat="1" ht="56.1" customHeight="1" outlineLevel="5" x14ac:dyDescent="0.2">
      <c r="A108" s="10"/>
      <c r="B108" s="71" t="s">
        <v>180</v>
      </c>
      <c r="C108" s="11" t="s">
        <v>49</v>
      </c>
      <c r="D108" s="11"/>
      <c r="E108" s="11"/>
      <c r="F108" s="11"/>
      <c r="G108" s="11"/>
      <c r="H108" s="27">
        <v>3632</v>
      </c>
      <c r="I108" s="27">
        <f>$H$108</f>
        <v>3632</v>
      </c>
      <c r="J108" s="14">
        <v>1</v>
      </c>
      <c r="K108" s="13">
        <f>ROUND($I$108*$J$108,3)</f>
        <v>3632</v>
      </c>
      <c r="L108" s="58"/>
      <c r="M108" s="53"/>
      <c r="N108" s="50">
        <f>ROUND($M$108+$L$108,2)</f>
        <v>0</v>
      </c>
      <c r="O108" s="13">
        <f>ROUND($I$108*$L$108,2)</f>
        <v>0</v>
      </c>
      <c r="P108" s="13">
        <f>ROUND($K$108*$M$108,2)</f>
        <v>0</v>
      </c>
      <c r="Q108" s="13">
        <f>ROUND($P$108+$O$108,2)</f>
        <v>0</v>
      </c>
      <c r="R108" s="15" t="s">
        <v>181</v>
      </c>
      <c r="S108" s="63"/>
    </row>
    <row r="109" spans="1:19" s="1" customFormat="1" ht="66.95" customHeight="1" outlineLevel="5" x14ac:dyDescent="0.2">
      <c r="A109" s="10"/>
      <c r="B109" s="71" t="s">
        <v>182</v>
      </c>
      <c r="C109" s="11" t="s">
        <v>49</v>
      </c>
      <c r="D109" s="11"/>
      <c r="E109" s="11"/>
      <c r="F109" s="11"/>
      <c r="G109" s="11"/>
      <c r="H109" s="12">
        <v>252</v>
      </c>
      <c r="I109" s="12">
        <f>$H$109</f>
        <v>252</v>
      </c>
      <c r="J109" s="14">
        <v>1</v>
      </c>
      <c r="K109" s="13">
        <f>ROUND($I$109*$J$109,3)</f>
        <v>252</v>
      </c>
      <c r="L109" s="58"/>
      <c r="M109" s="53"/>
      <c r="N109" s="50">
        <f>ROUND($M$109+$L$109,2)</f>
        <v>0</v>
      </c>
      <c r="O109" s="13">
        <f>ROUND($I$109*$L$109,2)</f>
        <v>0</v>
      </c>
      <c r="P109" s="13">
        <f>ROUND($K$109*$M$109,2)</f>
        <v>0</v>
      </c>
      <c r="Q109" s="13">
        <f>ROUND($P$109+$O$109,2)</f>
        <v>0</v>
      </c>
      <c r="R109" s="15" t="s">
        <v>183</v>
      </c>
      <c r="S109" s="63"/>
    </row>
    <row r="110" spans="1:19" s="1" customFormat="1" ht="66.95" customHeight="1" outlineLevel="5" x14ac:dyDescent="0.2">
      <c r="A110" s="10"/>
      <c r="B110" s="71" t="s">
        <v>184</v>
      </c>
      <c r="C110" s="11" t="s">
        <v>49</v>
      </c>
      <c r="D110" s="11"/>
      <c r="E110" s="11"/>
      <c r="F110" s="11"/>
      <c r="G110" s="11"/>
      <c r="H110" s="12">
        <v>980</v>
      </c>
      <c r="I110" s="12">
        <f>$H$110</f>
        <v>980</v>
      </c>
      <c r="J110" s="14">
        <v>1</v>
      </c>
      <c r="K110" s="13">
        <f>ROUND($I$110*$J$110,3)</f>
        <v>980</v>
      </c>
      <c r="L110" s="58"/>
      <c r="M110" s="53"/>
      <c r="N110" s="50">
        <f>ROUND($M$110+$L$110,2)</f>
        <v>0</v>
      </c>
      <c r="O110" s="13">
        <f>ROUND($I$110*$L$110,2)</f>
        <v>0</v>
      </c>
      <c r="P110" s="13">
        <f>ROUND($K$110*$M$110,2)</f>
        <v>0</v>
      </c>
      <c r="Q110" s="13">
        <f>ROUND($P$110+$O$110,2)</f>
        <v>0</v>
      </c>
      <c r="R110" s="15" t="s">
        <v>185</v>
      </c>
      <c r="S110" s="63"/>
    </row>
    <row r="111" spans="1:19" s="1" customFormat="1" ht="66.95" customHeight="1" outlineLevel="5" x14ac:dyDescent="0.2">
      <c r="A111" s="10"/>
      <c r="B111" s="71" t="s">
        <v>186</v>
      </c>
      <c r="C111" s="11" t="s">
        <v>49</v>
      </c>
      <c r="D111" s="11"/>
      <c r="E111" s="11"/>
      <c r="F111" s="11"/>
      <c r="G111" s="11"/>
      <c r="H111" s="12">
        <v>316</v>
      </c>
      <c r="I111" s="12">
        <f>$H$111</f>
        <v>316</v>
      </c>
      <c r="J111" s="14">
        <v>1</v>
      </c>
      <c r="K111" s="13">
        <f>ROUND($I$111*$J$111,3)</f>
        <v>316</v>
      </c>
      <c r="L111" s="58"/>
      <c r="M111" s="53"/>
      <c r="N111" s="50">
        <f>ROUND($M$111+$L$111,2)</f>
        <v>0</v>
      </c>
      <c r="O111" s="13">
        <f>ROUND($I$111*$L$111,2)</f>
        <v>0</v>
      </c>
      <c r="P111" s="13">
        <f>ROUND($K$111*$M$111,2)</f>
        <v>0</v>
      </c>
      <c r="Q111" s="13">
        <f>ROUND($P$111+$O$111,2)</f>
        <v>0</v>
      </c>
      <c r="R111" s="15" t="s">
        <v>187</v>
      </c>
      <c r="S111" s="63"/>
    </row>
    <row r="112" spans="1:19" s="1" customFormat="1" ht="66.95" customHeight="1" outlineLevel="5" x14ac:dyDescent="0.2">
      <c r="A112" s="10"/>
      <c r="B112" s="71" t="s">
        <v>188</v>
      </c>
      <c r="C112" s="11" t="s">
        <v>49</v>
      </c>
      <c r="D112" s="11"/>
      <c r="E112" s="11"/>
      <c r="F112" s="11"/>
      <c r="G112" s="11"/>
      <c r="H112" s="12">
        <v>4</v>
      </c>
      <c r="I112" s="12">
        <f>$H$112</f>
        <v>4</v>
      </c>
      <c r="J112" s="14">
        <v>1</v>
      </c>
      <c r="K112" s="13">
        <f>ROUND($I$112*$J$112,3)</f>
        <v>4</v>
      </c>
      <c r="L112" s="58"/>
      <c r="M112" s="53"/>
      <c r="N112" s="50">
        <f>ROUND($M$112+$L$112,2)</f>
        <v>0</v>
      </c>
      <c r="O112" s="13">
        <f>ROUND($I$112*$L$112,2)</f>
        <v>0</v>
      </c>
      <c r="P112" s="13">
        <f>ROUND($K$112*$M$112,2)</f>
        <v>0</v>
      </c>
      <c r="Q112" s="13">
        <f>ROUND($P$112+$O$112,2)</f>
        <v>0</v>
      </c>
      <c r="R112" s="15" t="s">
        <v>189</v>
      </c>
      <c r="S112" s="63"/>
    </row>
    <row r="113" spans="1:19" s="1" customFormat="1" ht="66.95" customHeight="1" outlineLevel="5" x14ac:dyDescent="0.2">
      <c r="A113" s="10"/>
      <c r="B113" s="71" t="s">
        <v>190</v>
      </c>
      <c r="C113" s="11" t="s">
        <v>49</v>
      </c>
      <c r="D113" s="11"/>
      <c r="E113" s="11"/>
      <c r="F113" s="11"/>
      <c r="G113" s="11"/>
      <c r="H113" s="12">
        <v>4</v>
      </c>
      <c r="I113" s="12">
        <f>$H$113</f>
        <v>4</v>
      </c>
      <c r="J113" s="14">
        <v>1</v>
      </c>
      <c r="K113" s="13">
        <f>ROUND($I$113*$J$113,3)</f>
        <v>4</v>
      </c>
      <c r="L113" s="58"/>
      <c r="M113" s="53"/>
      <c r="N113" s="50">
        <f>ROUND($M$113+$L$113,2)</f>
        <v>0</v>
      </c>
      <c r="O113" s="13">
        <f>ROUND($I$113*$L$113,2)</f>
        <v>0</v>
      </c>
      <c r="P113" s="13">
        <f>ROUND($K$113*$M$113,2)</f>
        <v>0</v>
      </c>
      <c r="Q113" s="13">
        <f>ROUND($P$113+$O$113,2)</f>
        <v>0</v>
      </c>
      <c r="R113" s="15" t="s">
        <v>191</v>
      </c>
      <c r="S113" s="63"/>
    </row>
    <row r="114" spans="1:19" s="1" customFormat="1" ht="78" customHeight="1" outlineLevel="5" x14ac:dyDescent="0.2">
      <c r="A114" s="10"/>
      <c r="B114" s="71" t="s">
        <v>192</v>
      </c>
      <c r="C114" s="11" t="s">
        <v>49</v>
      </c>
      <c r="D114" s="11" t="s">
        <v>193</v>
      </c>
      <c r="E114" s="11"/>
      <c r="F114" s="11"/>
      <c r="G114" s="11"/>
      <c r="H114" s="27">
        <v>1345</v>
      </c>
      <c r="I114" s="27">
        <f>$H$114</f>
        <v>1345</v>
      </c>
      <c r="J114" s="14">
        <v>1</v>
      </c>
      <c r="K114" s="13">
        <f>ROUND($I$114*$J$114,3)</f>
        <v>1345</v>
      </c>
      <c r="L114" s="58"/>
      <c r="M114" s="53"/>
      <c r="N114" s="50">
        <f>ROUND($M$114+$L$114,2)</f>
        <v>0</v>
      </c>
      <c r="O114" s="13">
        <f>ROUND($I$114*$L$114,2)</f>
        <v>0</v>
      </c>
      <c r="P114" s="13">
        <f>ROUND($K$114*$M$114,2)</f>
        <v>0</v>
      </c>
      <c r="Q114" s="13">
        <f>ROUND($P$114+$O$114,2)</f>
        <v>0</v>
      </c>
      <c r="R114" s="15" t="s">
        <v>194</v>
      </c>
      <c r="S114" s="63"/>
    </row>
    <row r="115" spans="1:19" s="1" customFormat="1" ht="12" customHeight="1" outlineLevel="4" x14ac:dyDescent="0.2">
      <c r="A115" s="7"/>
      <c r="B115" s="70" t="s">
        <v>195</v>
      </c>
      <c r="C115" s="8"/>
      <c r="D115" s="8"/>
      <c r="E115" s="8"/>
      <c r="F115" s="8"/>
      <c r="G115" s="8"/>
      <c r="H115" s="9"/>
      <c r="I115" s="9"/>
      <c r="J115" s="9"/>
      <c r="K115" s="9"/>
      <c r="L115" s="54"/>
      <c r="M115" s="54"/>
      <c r="N115" s="9"/>
      <c r="O115" s="9">
        <f>ROUND($O$118+$O$120+$O$122+$O$123+$O$124+$O$125+$O$126+$O$127+$O$128,2)</f>
        <v>0</v>
      </c>
      <c r="P115" s="9">
        <f>ROUND($P$118+$P$120+$P$122+$P$123+$P$124+$P$125+$P$126+$P$127+$P$128,2)</f>
        <v>0</v>
      </c>
      <c r="Q115" s="9">
        <f>ROUND($Q$118+$Q$120+$Q$122+$Q$123+$Q$124+$Q$125+$Q$126+$Q$127+$Q$128,2)</f>
        <v>0</v>
      </c>
      <c r="R115" s="9"/>
      <c r="S115" s="54"/>
    </row>
    <row r="116" spans="1:19" s="1" customFormat="1" ht="12" customHeight="1" outlineLevel="5" x14ac:dyDescent="0.2">
      <c r="A116" s="7"/>
      <c r="B116" s="70" t="s">
        <v>196</v>
      </c>
      <c r="C116" s="8"/>
      <c r="D116" s="8"/>
      <c r="E116" s="8"/>
      <c r="F116" s="8"/>
      <c r="G116" s="8"/>
      <c r="H116" s="9"/>
      <c r="I116" s="9"/>
      <c r="J116" s="9"/>
      <c r="K116" s="9"/>
      <c r="L116" s="54"/>
      <c r="M116" s="54"/>
      <c r="N116" s="9"/>
      <c r="O116" s="9">
        <f>ROUND($O$118+$O$120,2)</f>
        <v>0</v>
      </c>
      <c r="P116" s="9">
        <f>ROUND($P$118+$P$120,2)</f>
        <v>0</v>
      </c>
      <c r="Q116" s="9">
        <f>ROUND($Q$118+$Q$120,2)</f>
        <v>0</v>
      </c>
      <c r="R116" s="9"/>
      <c r="S116" s="54"/>
    </row>
    <row r="117" spans="1:19" s="16" customFormat="1" ht="32.1" customHeight="1" outlineLevel="6" x14ac:dyDescent="0.15">
      <c r="A117" s="17">
        <v>87</v>
      </c>
      <c r="B117" s="72" t="s">
        <v>197</v>
      </c>
      <c r="C117" s="18" t="s">
        <v>198</v>
      </c>
      <c r="D117" s="18"/>
      <c r="E117" s="18"/>
      <c r="F117" s="18"/>
      <c r="G117" s="18"/>
      <c r="H117" s="19">
        <v>28.172000000000001</v>
      </c>
      <c r="I117" s="19">
        <v>28.172000000000001</v>
      </c>
      <c r="J117" s="20"/>
      <c r="K117" s="20">
        <f>$K$118</f>
        <v>28.172000000000001</v>
      </c>
      <c r="L117" s="55"/>
      <c r="M117" s="55"/>
      <c r="N117" s="20">
        <f>ROUND($Q$117/$K$117,2)</f>
        <v>0</v>
      </c>
      <c r="O117" s="20">
        <f>ROUND($O$118,2)</f>
        <v>0</v>
      </c>
      <c r="P117" s="20">
        <f>ROUND($P$118,2)</f>
        <v>0</v>
      </c>
      <c r="Q117" s="20">
        <f>ROUND($Q$118,2)</f>
        <v>0</v>
      </c>
      <c r="R117" s="21" t="s">
        <v>199</v>
      </c>
      <c r="S117" s="64"/>
    </row>
    <row r="118" spans="1:19" s="22" customFormat="1" ht="11.1" customHeight="1" outlineLevel="7" x14ac:dyDescent="0.2">
      <c r="A118" s="23"/>
      <c r="B118" s="73" t="s">
        <v>22</v>
      </c>
      <c r="C118" s="24" t="s">
        <v>198</v>
      </c>
      <c r="D118" s="24"/>
      <c r="E118" s="24"/>
      <c r="F118" s="24"/>
      <c r="G118" s="24"/>
      <c r="H118" s="25">
        <v>28.172000000000001</v>
      </c>
      <c r="I118" s="25">
        <f>$H$118</f>
        <v>28.172000000000001</v>
      </c>
      <c r="J118" s="25">
        <v>1</v>
      </c>
      <c r="K118" s="26">
        <f>ROUND($I$118*$J$118,3)</f>
        <v>28.172000000000001</v>
      </c>
      <c r="L118" s="56"/>
      <c r="M118" s="57"/>
      <c r="N118" s="49">
        <f>ROUND($M$118+$L$118,2)</f>
        <v>0</v>
      </c>
      <c r="O118" s="26">
        <f>ROUND($I$118*$L$118,2)</f>
        <v>0</v>
      </c>
      <c r="P118" s="26">
        <f>ROUND($K$118*$M$118,2)</f>
        <v>0</v>
      </c>
      <c r="Q118" s="26">
        <f>ROUND($P$118+$O$118,2)</f>
        <v>0</v>
      </c>
      <c r="R118" s="26"/>
      <c r="S118" s="65"/>
    </row>
    <row r="119" spans="1:19" s="16" customFormat="1" ht="32.1" customHeight="1" outlineLevel="6" x14ac:dyDescent="0.15">
      <c r="A119" s="17">
        <v>88</v>
      </c>
      <c r="B119" s="72" t="s">
        <v>200</v>
      </c>
      <c r="C119" s="18" t="s">
        <v>198</v>
      </c>
      <c r="D119" s="18"/>
      <c r="E119" s="18"/>
      <c r="F119" s="18"/>
      <c r="G119" s="18"/>
      <c r="H119" s="19">
        <v>28.172000000000001</v>
      </c>
      <c r="I119" s="19">
        <v>28.172000000000001</v>
      </c>
      <c r="J119" s="20"/>
      <c r="K119" s="20">
        <f>$K$120</f>
        <v>28.172000000000001</v>
      </c>
      <c r="L119" s="55"/>
      <c r="M119" s="55"/>
      <c r="N119" s="20">
        <f>ROUND($Q$119/$K$119,2)</f>
        <v>0</v>
      </c>
      <c r="O119" s="20">
        <f>ROUND($O$120,2)</f>
        <v>0</v>
      </c>
      <c r="P119" s="20">
        <f>ROUND($P$120,2)</f>
        <v>0</v>
      </c>
      <c r="Q119" s="20">
        <f>ROUND($Q$120,2)</f>
        <v>0</v>
      </c>
      <c r="R119" s="21" t="s">
        <v>199</v>
      </c>
      <c r="S119" s="64"/>
    </row>
    <row r="120" spans="1:19" s="22" customFormat="1" ht="11.1" customHeight="1" outlineLevel="7" x14ac:dyDescent="0.2">
      <c r="A120" s="23"/>
      <c r="B120" s="73" t="s">
        <v>22</v>
      </c>
      <c r="C120" s="24" t="s">
        <v>198</v>
      </c>
      <c r="D120" s="24"/>
      <c r="E120" s="24"/>
      <c r="F120" s="24"/>
      <c r="G120" s="24"/>
      <c r="H120" s="25">
        <v>28.172000000000001</v>
      </c>
      <c r="I120" s="25">
        <f>$H$120</f>
        <v>28.172000000000001</v>
      </c>
      <c r="J120" s="25">
        <v>1</v>
      </c>
      <c r="K120" s="26">
        <f>ROUND($I$120*$J$120,3)</f>
        <v>28.172000000000001</v>
      </c>
      <c r="L120" s="56"/>
      <c r="M120" s="57"/>
      <c r="N120" s="49">
        <f>ROUND($M$120+$L$120,2)</f>
        <v>0</v>
      </c>
      <c r="O120" s="26">
        <f>ROUND($I$120*$L$120,2)</f>
        <v>0</v>
      </c>
      <c r="P120" s="26">
        <f>ROUND($K$120*$M$120,2)</f>
        <v>0</v>
      </c>
      <c r="Q120" s="26">
        <f>ROUND($P$120+$O$120,2)</f>
        <v>0</v>
      </c>
      <c r="R120" s="26"/>
      <c r="S120" s="65"/>
    </row>
    <row r="121" spans="1:19" s="1" customFormat="1" ht="12" customHeight="1" outlineLevel="5" x14ac:dyDescent="0.2">
      <c r="A121" s="7"/>
      <c r="B121" s="70" t="s">
        <v>201</v>
      </c>
      <c r="C121" s="8"/>
      <c r="D121" s="8"/>
      <c r="E121" s="8"/>
      <c r="F121" s="8"/>
      <c r="G121" s="8"/>
      <c r="H121" s="9"/>
      <c r="I121" s="9"/>
      <c r="J121" s="9"/>
      <c r="K121" s="9"/>
      <c r="L121" s="54"/>
      <c r="M121" s="54"/>
      <c r="N121" s="9"/>
      <c r="O121" s="9">
        <f>ROUND($O$122+$O$123+$O$124+$O$125+$O$126+$O$127+$O$128,2)</f>
        <v>0</v>
      </c>
      <c r="P121" s="9">
        <f>ROUND($P$122+$P$123+$P$124+$P$125+$P$126+$P$127+$P$128,2)</f>
        <v>0</v>
      </c>
      <c r="Q121" s="9">
        <f>ROUND($Q$122+$Q$123+$Q$124+$Q$125+$Q$126+$Q$127+$Q$128,2)</f>
        <v>0</v>
      </c>
      <c r="R121" s="9"/>
      <c r="S121" s="54"/>
    </row>
    <row r="122" spans="1:19" s="1" customFormat="1" ht="66.95" customHeight="1" outlineLevel="6" x14ac:dyDescent="0.2">
      <c r="A122" s="10"/>
      <c r="B122" s="71" t="s">
        <v>202</v>
      </c>
      <c r="C122" s="11" t="s">
        <v>203</v>
      </c>
      <c r="D122" s="11"/>
      <c r="E122" s="11"/>
      <c r="F122" s="11"/>
      <c r="G122" s="11"/>
      <c r="H122" s="12">
        <v>0.17</v>
      </c>
      <c r="I122" s="12">
        <f>$H$122</f>
        <v>0.17</v>
      </c>
      <c r="J122" s="14">
        <v>1</v>
      </c>
      <c r="K122" s="13">
        <f>ROUND($I$122*$J$122,3)</f>
        <v>0.17</v>
      </c>
      <c r="L122" s="52"/>
      <c r="M122" s="53"/>
      <c r="N122" s="48">
        <f>ROUND($M$122+$L$122,2)</f>
        <v>0</v>
      </c>
      <c r="O122" s="13">
        <f>ROUND($I$122*$L$122,2)</f>
        <v>0</v>
      </c>
      <c r="P122" s="13">
        <f>ROUND($K$122*$M$122,2)</f>
        <v>0</v>
      </c>
      <c r="Q122" s="13">
        <f>ROUND($P$122+$O$122,2)</f>
        <v>0</v>
      </c>
      <c r="R122" s="15" t="s">
        <v>204</v>
      </c>
      <c r="S122" s="63"/>
    </row>
    <row r="123" spans="1:19" s="1" customFormat="1" ht="66.95" customHeight="1" outlineLevel="6" x14ac:dyDescent="0.2">
      <c r="A123" s="10"/>
      <c r="B123" s="71" t="s">
        <v>205</v>
      </c>
      <c r="C123" s="11" t="s">
        <v>203</v>
      </c>
      <c r="D123" s="11"/>
      <c r="E123" s="11"/>
      <c r="F123" s="11"/>
      <c r="G123" s="11"/>
      <c r="H123" s="12">
        <v>0.38900000000000001</v>
      </c>
      <c r="I123" s="12">
        <f>$H$123</f>
        <v>0.38900000000000001</v>
      </c>
      <c r="J123" s="14">
        <v>1</v>
      </c>
      <c r="K123" s="13">
        <f>ROUND($I$123*$J$123,3)</f>
        <v>0.38900000000000001</v>
      </c>
      <c r="L123" s="52"/>
      <c r="M123" s="53"/>
      <c r="N123" s="48">
        <f>ROUND($M$123+$L$123,2)</f>
        <v>0</v>
      </c>
      <c r="O123" s="13">
        <f>ROUND($I$123*$L$123,2)</f>
        <v>0</v>
      </c>
      <c r="P123" s="13">
        <f>ROUND($K$123*$M$123,2)</f>
        <v>0</v>
      </c>
      <c r="Q123" s="13">
        <f>ROUND($P$123+$O$123,2)</f>
        <v>0</v>
      </c>
      <c r="R123" s="15" t="s">
        <v>204</v>
      </c>
      <c r="S123" s="63"/>
    </row>
    <row r="124" spans="1:19" s="1" customFormat="1" ht="66.95" customHeight="1" outlineLevel="6" x14ac:dyDescent="0.2">
      <c r="A124" s="10"/>
      <c r="B124" s="71" t="s">
        <v>206</v>
      </c>
      <c r="C124" s="11" t="s">
        <v>49</v>
      </c>
      <c r="D124" s="11"/>
      <c r="E124" s="11"/>
      <c r="F124" s="11"/>
      <c r="G124" s="11"/>
      <c r="H124" s="12">
        <v>455</v>
      </c>
      <c r="I124" s="12">
        <f>$H$124</f>
        <v>455</v>
      </c>
      <c r="J124" s="14">
        <v>1</v>
      </c>
      <c r="K124" s="13">
        <f>ROUND($I$124*$J$124,3)</f>
        <v>455</v>
      </c>
      <c r="L124" s="58"/>
      <c r="M124" s="53"/>
      <c r="N124" s="50">
        <f>ROUND($M$124+$L$124,2)</f>
        <v>0</v>
      </c>
      <c r="O124" s="13">
        <f>ROUND($I$124*$L$124,2)</f>
        <v>0</v>
      </c>
      <c r="P124" s="13">
        <f>ROUND($K$124*$M$124,2)</f>
        <v>0</v>
      </c>
      <c r="Q124" s="13">
        <f>ROUND($P$124+$O$124,2)</f>
        <v>0</v>
      </c>
      <c r="R124" s="15" t="s">
        <v>204</v>
      </c>
      <c r="S124" s="63"/>
    </row>
    <row r="125" spans="1:19" s="1" customFormat="1" ht="66.95" customHeight="1" outlineLevel="6" x14ac:dyDescent="0.2">
      <c r="A125" s="10"/>
      <c r="B125" s="71" t="s">
        <v>207</v>
      </c>
      <c r="C125" s="11" t="s">
        <v>57</v>
      </c>
      <c r="D125" s="11" t="s">
        <v>208</v>
      </c>
      <c r="E125" s="11"/>
      <c r="F125" s="11"/>
      <c r="G125" s="11"/>
      <c r="H125" s="27">
        <v>2150</v>
      </c>
      <c r="I125" s="27">
        <f>$H$125</f>
        <v>2150</v>
      </c>
      <c r="J125" s="14">
        <v>1</v>
      </c>
      <c r="K125" s="13">
        <f>ROUND($I$125*$J$125,3)</f>
        <v>2150</v>
      </c>
      <c r="L125" s="58"/>
      <c r="M125" s="53"/>
      <c r="N125" s="50">
        <f>ROUND($M$125+$L$125,2)</f>
        <v>0</v>
      </c>
      <c r="O125" s="13">
        <f>ROUND($I$125*$L$125,2)</f>
        <v>0</v>
      </c>
      <c r="P125" s="13">
        <f>ROUND($K$125*$M$125,2)</f>
        <v>0</v>
      </c>
      <c r="Q125" s="13">
        <f>ROUND($P$125+$O$125,2)</f>
        <v>0</v>
      </c>
      <c r="R125" s="15" t="s">
        <v>204</v>
      </c>
      <c r="S125" s="63"/>
    </row>
    <row r="126" spans="1:19" s="1" customFormat="1" ht="66.95" customHeight="1" outlineLevel="6" x14ac:dyDescent="0.2">
      <c r="A126" s="10"/>
      <c r="B126" s="71" t="s">
        <v>209</v>
      </c>
      <c r="C126" s="11" t="s">
        <v>49</v>
      </c>
      <c r="D126" s="11" t="s">
        <v>208</v>
      </c>
      <c r="E126" s="11"/>
      <c r="F126" s="11"/>
      <c r="G126" s="11"/>
      <c r="H126" s="27">
        <v>1980</v>
      </c>
      <c r="I126" s="27">
        <f>$H$126</f>
        <v>1980</v>
      </c>
      <c r="J126" s="14">
        <v>1</v>
      </c>
      <c r="K126" s="13">
        <f>ROUND($I$126*$J$126,3)</f>
        <v>1980</v>
      </c>
      <c r="L126" s="58"/>
      <c r="M126" s="53"/>
      <c r="N126" s="50">
        <f>ROUND($M$126+$L$126,2)</f>
        <v>0</v>
      </c>
      <c r="O126" s="13">
        <f>ROUND($I$126*$L$126,2)</f>
        <v>0</v>
      </c>
      <c r="P126" s="13">
        <f>ROUND($K$126*$M$126,2)</f>
        <v>0</v>
      </c>
      <c r="Q126" s="13">
        <f>ROUND($P$126+$O$126,2)</f>
        <v>0</v>
      </c>
      <c r="R126" s="15" t="s">
        <v>204</v>
      </c>
      <c r="S126" s="63"/>
    </row>
    <row r="127" spans="1:19" s="1" customFormat="1" ht="66.95" customHeight="1" outlineLevel="6" x14ac:dyDescent="0.2">
      <c r="A127" s="10"/>
      <c r="B127" s="71" t="s">
        <v>210</v>
      </c>
      <c r="C127" s="11" t="s">
        <v>49</v>
      </c>
      <c r="D127" s="11"/>
      <c r="E127" s="11"/>
      <c r="F127" s="11"/>
      <c r="G127" s="11"/>
      <c r="H127" s="12">
        <v>83</v>
      </c>
      <c r="I127" s="12">
        <f>$H$127</f>
        <v>83</v>
      </c>
      <c r="J127" s="14">
        <v>1</v>
      </c>
      <c r="K127" s="13">
        <f>ROUND($I$127*$J$127,3)</f>
        <v>83</v>
      </c>
      <c r="L127" s="58"/>
      <c r="M127" s="53"/>
      <c r="N127" s="50">
        <f>ROUND($M$127+$L$127,2)</f>
        <v>0</v>
      </c>
      <c r="O127" s="13">
        <f>ROUND($I$127*$L$127,2)</f>
        <v>0</v>
      </c>
      <c r="P127" s="13">
        <f>ROUND($K$127*$M$127,2)</f>
        <v>0</v>
      </c>
      <c r="Q127" s="13">
        <f>ROUND($P$127+$O$127,2)</f>
        <v>0</v>
      </c>
      <c r="R127" s="15" t="s">
        <v>204</v>
      </c>
      <c r="S127" s="63"/>
    </row>
    <row r="128" spans="1:19" s="1" customFormat="1" ht="66.95" customHeight="1" outlineLevel="6" x14ac:dyDescent="0.2">
      <c r="A128" s="10"/>
      <c r="B128" s="71" t="s">
        <v>211</v>
      </c>
      <c r="C128" s="11" t="s">
        <v>49</v>
      </c>
      <c r="D128" s="11" t="s">
        <v>208</v>
      </c>
      <c r="E128" s="11"/>
      <c r="F128" s="11"/>
      <c r="G128" s="11"/>
      <c r="H128" s="12">
        <v>15</v>
      </c>
      <c r="I128" s="12">
        <f>$H$128</f>
        <v>15</v>
      </c>
      <c r="J128" s="14">
        <v>1</v>
      </c>
      <c r="K128" s="13">
        <f>ROUND($I$128*$J$128,3)</f>
        <v>15</v>
      </c>
      <c r="L128" s="58"/>
      <c r="M128" s="53"/>
      <c r="N128" s="50">
        <f>ROUND($M$128+$L$128,2)</f>
        <v>0</v>
      </c>
      <c r="O128" s="13">
        <f>ROUND($I$128*$L$128,2)</f>
        <v>0</v>
      </c>
      <c r="P128" s="13">
        <f>ROUND($K$128*$M$128,2)</f>
        <v>0</v>
      </c>
      <c r="Q128" s="13">
        <f>ROUND($P$128+$O$128,2)</f>
        <v>0</v>
      </c>
      <c r="R128" s="15" t="s">
        <v>204</v>
      </c>
      <c r="S128" s="63"/>
    </row>
    <row r="129" spans="1:19" s="1" customFormat="1" ht="12" customHeight="1" outlineLevel="4" x14ac:dyDescent="0.2">
      <c r="A129" s="7"/>
      <c r="B129" s="70" t="s">
        <v>212</v>
      </c>
      <c r="C129" s="8"/>
      <c r="D129" s="8"/>
      <c r="E129" s="8"/>
      <c r="F129" s="8"/>
      <c r="G129" s="8"/>
      <c r="H129" s="9"/>
      <c r="I129" s="9"/>
      <c r="J129" s="9"/>
      <c r="K129" s="9"/>
      <c r="L129" s="54"/>
      <c r="M129" s="54"/>
      <c r="N129" s="9"/>
      <c r="O129" s="9">
        <f>ROUND($O$132+$O$134+$O$135+$O$136+$O$137+$O$138+$O$139+$O$140,2)</f>
        <v>0</v>
      </c>
      <c r="P129" s="9">
        <f>ROUND($P$132+$P$134+$P$135+$P$136+$P$137+$P$138+$P$139+$P$140,2)</f>
        <v>0</v>
      </c>
      <c r="Q129" s="9">
        <f>ROUND($Q$132+$Q$134+$Q$135+$Q$136+$Q$137+$Q$138+$Q$139+$Q$140,2)</f>
        <v>0</v>
      </c>
      <c r="R129" s="9"/>
      <c r="S129" s="54"/>
    </row>
    <row r="130" spans="1:19" s="1" customFormat="1" ht="12" customHeight="1" outlineLevel="5" x14ac:dyDescent="0.2">
      <c r="A130" s="7"/>
      <c r="B130" s="70" t="s">
        <v>213</v>
      </c>
      <c r="C130" s="8"/>
      <c r="D130" s="8"/>
      <c r="E130" s="8"/>
      <c r="F130" s="8"/>
      <c r="G130" s="8"/>
      <c r="H130" s="9"/>
      <c r="I130" s="9"/>
      <c r="J130" s="9"/>
      <c r="K130" s="9"/>
      <c r="L130" s="54"/>
      <c r="M130" s="54"/>
      <c r="N130" s="9"/>
      <c r="O130" s="9">
        <f>ROUND($O$132+$O$134+$O$135+$O$136+$O$137+$O$138+$O$139+$O$140,2)</f>
        <v>0</v>
      </c>
      <c r="P130" s="9">
        <f>ROUND($P$132+$P$134+$P$135+$P$136+$P$137+$P$138+$P$139+$P$140,2)</f>
        <v>0</v>
      </c>
      <c r="Q130" s="9">
        <f>ROUND($Q$132+$Q$134+$Q$135+$Q$136+$Q$137+$Q$138+$Q$139+$Q$140,2)</f>
        <v>0</v>
      </c>
      <c r="R130" s="9"/>
      <c r="S130" s="54"/>
    </row>
    <row r="131" spans="1:19" s="16" customFormat="1" ht="32.1" customHeight="1" outlineLevel="6" x14ac:dyDescent="0.15">
      <c r="A131" s="17">
        <v>96</v>
      </c>
      <c r="B131" s="72" t="s">
        <v>214</v>
      </c>
      <c r="C131" s="18" t="s">
        <v>49</v>
      </c>
      <c r="D131" s="18"/>
      <c r="E131" s="18"/>
      <c r="F131" s="18"/>
      <c r="G131" s="18"/>
      <c r="H131" s="19">
        <v>252</v>
      </c>
      <c r="I131" s="19">
        <v>252</v>
      </c>
      <c r="J131" s="20"/>
      <c r="K131" s="20">
        <f>$K$132</f>
        <v>252</v>
      </c>
      <c r="L131" s="55"/>
      <c r="M131" s="55"/>
      <c r="N131" s="20">
        <f>ROUND($Q$131/$K$131,2)</f>
        <v>0</v>
      </c>
      <c r="O131" s="20">
        <f>ROUND($O$132,2)</f>
        <v>0</v>
      </c>
      <c r="P131" s="20">
        <f>ROUND($P$132,2)</f>
        <v>0</v>
      </c>
      <c r="Q131" s="20">
        <f>ROUND($Q$132,2)</f>
        <v>0</v>
      </c>
      <c r="R131" s="21" t="s">
        <v>215</v>
      </c>
      <c r="S131" s="64"/>
    </row>
    <row r="132" spans="1:19" s="22" customFormat="1" ht="11.1" customHeight="1" outlineLevel="7" x14ac:dyDescent="0.2">
      <c r="A132" s="23"/>
      <c r="B132" s="73" t="s">
        <v>22</v>
      </c>
      <c r="C132" s="24" t="s">
        <v>49</v>
      </c>
      <c r="D132" s="24"/>
      <c r="E132" s="24"/>
      <c r="F132" s="24"/>
      <c r="G132" s="24"/>
      <c r="H132" s="25">
        <v>252</v>
      </c>
      <c r="I132" s="25">
        <f>$H$132</f>
        <v>252</v>
      </c>
      <c r="J132" s="25">
        <v>1</v>
      </c>
      <c r="K132" s="26">
        <f>ROUND($I$132*$J$132,3)</f>
        <v>252</v>
      </c>
      <c r="L132" s="56"/>
      <c r="M132" s="57"/>
      <c r="N132" s="49">
        <f>ROUND($M$132+$L$132,2)</f>
        <v>0</v>
      </c>
      <c r="O132" s="26">
        <f>ROUND($I$132*$L$132,2)</f>
        <v>0</v>
      </c>
      <c r="P132" s="26">
        <f>ROUND($K$132*$M$132,2)</f>
        <v>0</v>
      </c>
      <c r="Q132" s="26">
        <f>ROUND($P$132+$O$132,2)</f>
        <v>0</v>
      </c>
      <c r="R132" s="26"/>
      <c r="S132" s="65"/>
    </row>
    <row r="133" spans="1:19" s="16" customFormat="1" ht="42" customHeight="1" outlineLevel="6" x14ac:dyDescent="0.15">
      <c r="A133" s="17">
        <v>97</v>
      </c>
      <c r="B133" s="72" t="s">
        <v>216</v>
      </c>
      <c r="C133" s="18" t="s">
        <v>49</v>
      </c>
      <c r="D133" s="18"/>
      <c r="E133" s="18"/>
      <c r="F133" s="18"/>
      <c r="G133" s="18"/>
      <c r="H133" s="19">
        <v>252</v>
      </c>
      <c r="I133" s="19">
        <v>252</v>
      </c>
      <c r="J133" s="20"/>
      <c r="K133" s="20">
        <f>$K$134</f>
        <v>252</v>
      </c>
      <c r="L133" s="55"/>
      <c r="M133" s="55"/>
      <c r="N133" s="20">
        <f>ROUND($Q$133/$K$133,2)</f>
        <v>0</v>
      </c>
      <c r="O133" s="20">
        <f>ROUND($O$134+$O$135+$O$136+$O$137+$O$138+$O$139+$O$140,2)</f>
        <v>0</v>
      </c>
      <c r="P133" s="20">
        <f>ROUND($P$134+$P$135+$P$136+$P$137+$P$138+$P$139+$P$140,2)</f>
        <v>0</v>
      </c>
      <c r="Q133" s="20">
        <f>ROUND($Q$134+$Q$135+$Q$136+$Q$137+$Q$138+$Q$139+$Q$140,2)</f>
        <v>0</v>
      </c>
      <c r="R133" s="21" t="s">
        <v>217</v>
      </c>
      <c r="S133" s="64"/>
    </row>
    <row r="134" spans="1:19" s="22" customFormat="1" ht="11.1" customHeight="1" outlineLevel="7" x14ac:dyDescent="0.2">
      <c r="A134" s="23"/>
      <c r="B134" s="73" t="s">
        <v>22</v>
      </c>
      <c r="C134" s="24" t="s">
        <v>49</v>
      </c>
      <c r="D134" s="24"/>
      <c r="E134" s="24"/>
      <c r="F134" s="24"/>
      <c r="G134" s="24"/>
      <c r="H134" s="25">
        <v>252</v>
      </c>
      <c r="I134" s="25">
        <f>$H$134</f>
        <v>252</v>
      </c>
      <c r="J134" s="25">
        <v>1</v>
      </c>
      <c r="K134" s="26">
        <f>ROUND($I$134*$J$134,3)</f>
        <v>252</v>
      </c>
      <c r="L134" s="59"/>
      <c r="M134" s="57"/>
      <c r="N134" s="51">
        <f>ROUND($M$134+$L$134,2)</f>
        <v>0</v>
      </c>
      <c r="O134" s="26">
        <f>ROUND($I$134*$L$134,2)</f>
        <v>0</v>
      </c>
      <c r="P134" s="26">
        <f>ROUND($K$134*$M$134,2)</f>
        <v>0</v>
      </c>
      <c r="Q134" s="26">
        <f>ROUND($P$134+$O$134,2)</f>
        <v>0</v>
      </c>
      <c r="R134" s="26"/>
      <c r="S134" s="65"/>
    </row>
    <row r="135" spans="1:19" s="1" customFormat="1" ht="11.1" customHeight="1" outlineLevel="7" x14ac:dyDescent="0.2">
      <c r="A135" s="10"/>
      <c r="B135" s="71" t="s">
        <v>218</v>
      </c>
      <c r="C135" s="11" t="s">
        <v>49</v>
      </c>
      <c r="D135" s="11"/>
      <c r="E135" s="11"/>
      <c r="F135" s="11"/>
      <c r="G135" s="11"/>
      <c r="H135" s="12">
        <v>252</v>
      </c>
      <c r="I135" s="12">
        <f>$H$135</f>
        <v>252</v>
      </c>
      <c r="J135" s="14">
        <v>1</v>
      </c>
      <c r="K135" s="13">
        <f>ROUND($I$135*$J$135,3)</f>
        <v>252</v>
      </c>
      <c r="L135" s="53"/>
      <c r="M135" s="53"/>
      <c r="N135" s="13">
        <f>ROUND($M$135+$L$135,2)</f>
        <v>0</v>
      </c>
      <c r="O135" s="13">
        <f>ROUND($I$135*$L$135,2)</f>
        <v>0</v>
      </c>
      <c r="P135" s="13">
        <f>ROUND($K$135*$M$135,2)</f>
        <v>0</v>
      </c>
      <c r="Q135" s="13">
        <f>ROUND($P$135+$O$135,2)</f>
        <v>0</v>
      </c>
      <c r="R135" s="15"/>
      <c r="S135" s="63"/>
    </row>
    <row r="136" spans="1:19" s="1" customFormat="1" ht="21.95" customHeight="1" outlineLevel="7" x14ac:dyDescent="0.2">
      <c r="A136" s="10"/>
      <c r="B136" s="71" t="s">
        <v>219</v>
      </c>
      <c r="C136" s="11" t="s">
        <v>49</v>
      </c>
      <c r="D136" s="11"/>
      <c r="E136" s="11"/>
      <c r="F136" s="11"/>
      <c r="G136" s="11"/>
      <c r="H136" s="12">
        <v>252</v>
      </c>
      <c r="I136" s="12">
        <f>$H$136</f>
        <v>252</v>
      </c>
      <c r="J136" s="14">
        <v>1</v>
      </c>
      <c r="K136" s="13">
        <f>ROUND($I$136*$J$136,3)</f>
        <v>252</v>
      </c>
      <c r="L136" s="53"/>
      <c r="M136" s="53"/>
      <c r="N136" s="13">
        <f>ROUND($M$136+$L$136,2)</f>
        <v>0</v>
      </c>
      <c r="O136" s="13">
        <f>ROUND($I$136*$L$136,2)</f>
        <v>0</v>
      </c>
      <c r="P136" s="13">
        <f>ROUND($K$136*$M$136,2)</f>
        <v>0</v>
      </c>
      <c r="Q136" s="13">
        <f>ROUND($P$136+$O$136,2)</f>
        <v>0</v>
      </c>
      <c r="R136" s="15"/>
      <c r="S136" s="63"/>
    </row>
    <row r="137" spans="1:19" s="1" customFormat="1" ht="21.95" customHeight="1" outlineLevel="7" x14ac:dyDescent="0.2">
      <c r="A137" s="10"/>
      <c r="B137" s="71" t="s">
        <v>220</v>
      </c>
      <c r="C137" s="11" t="s">
        <v>49</v>
      </c>
      <c r="D137" s="11"/>
      <c r="E137" s="11"/>
      <c r="F137" s="11"/>
      <c r="G137" s="11"/>
      <c r="H137" s="12">
        <v>252</v>
      </c>
      <c r="I137" s="12">
        <f>$H$137</f>
        <v>252</v>
      </c>
      <c r="J137" s="14">
        <v>1</v>
      </c>
      <c r="K137" s="13">
        <f>ROUND($I$137*$J$137,3)</f>
        <v>252</v>
      </c>
      <c r="L137" s="53"/>
      <c r="M137" s="53"/>
      <c r="N137" s="13">
        <f>ROUND($M$137+$L$137,2)</f>
        <v>0</v>
      </c>
      <c r="O137" s="13">
        <f>ROUND($I$137*$L$137,2)</f>
        <v>0</v>
      </c>
      <c r="P137" s="13">
        <f>ROUND($K$137*$M$137,2)</f>
        <v>0</v>
      </c>
      <c r="Q137" s="13">
        <f>ROUND($P$137+$O$137,2)</f>
        <v>0</v>
      </c>
      <c r="R137" s="15"/>
      <c r="S137" s="63"/>
    </row>
    <row r="138" spans="1:19" s="1" customFormat="1" ht="21.95" customHeight="1" outlineLevel="7" x14ac:dyDescent="0.2">
      <c r="A138" s="10"/>
      <c r="B138" s="71" t="s">
        <v>221</v>
      </c>
      <c r="C138" s="11" t="s">
        <v>49</v>
      </c>
      <c r="D138" s="11"/>
      <c r="E138" s="11"/>
      <c r="F138" s="11"/>
      <c r="G138" s="11"/>
      <c r="H138" s="27">
        <v>1008</v>
      </c>
      <c r="I138" s="27">
        <f>$H$138</f>
        <v>1008</v>
      </c>
      <c r="J138" s="14">
        <v>1</v>
      </c>
      <c r="K138" s="13">
        <f>ROUND($I$138*$J$138,3)</f>
        <v>1008</v>
      </c>
      <c r="L138" s="53"/>
      <c r="M138" s="53"/>
      <c r="N138" s="13">
        <f>ROUND($M$138+$L$138,2)</f>
        <v>0</v>
      </c>
      <c r="O138" s="13">
        <f>ROUND($I$138*$L$138,2)</f>
        <v>0</v>
      </c>
      <c r="P138" s="13">
        <f>ROUND($K$138*$M$138,2)</f>
        <v>0</v>
      </c>
      <c r="Q138" s="13">
        <f>ROUND($P$138+$O$138,2)</f>
        <v>0</v>
      </c>
      <c r="R138" s="15"/>
      <c r="S138" s="63"/>
    </row>
    <row r="139" spans="1:19" s="1" customFormat="1" ht="21.95" customHeight="1" outlineLevel="7" x14ac:dyDescent="0.2">
      <c r="A139" s="10"/>
      <c r="B139" s="71" t="s">
        <v>222</v>
      </c>
      <c r="C139" s="11" t="s">
        <v>49</v>
      </c>
      <c r="D139" s="11"/>
      <c r="E139" s="11"/>
      <c r="F139" s="11"/>
      <c r="G139" s="11"/>
      <c r="H139" s="12">
        <v>252</v>
      </c>
      <c r="I139" s="12">
        <f>$H$139</f>
        <v>252</v>
      </c>
      <c r="J139" s="14">
        <v>1</v>
      </c>
      <c r="K139" s="13">
        <f>ROUND($I$139*$J$139,3)</f>
        <v>252</v>
      </c>
      <c r="L139" s="53"/>
      <c r="M139" s="53"/>
      <c r="N139" s="13">
        <f>ROUND($M$139+$L$139,2)</f>
        <v>0</v>
      </c>
      <c r="O139" s="13">
        <f>ROUND($I$139*$L$139,2)</f>
        <v>0</v>
      </c>
      <c r="P139" s="13">
        <f>ROUND($K$139*$M$139,2)</f>
        <v>0</v>
      </c>
      <c r="Q139" s="13">
        <f>ROUND($P$139+$O$139,2)</f>
        <v>0</v>
      </c>
      <c r="R139" s="15"/>
      <c r="S139" s="63"/>
    </row>
    <row r="140" spans="1:19" s="1" customFormat="1" ht="11.1" customHeight="1" outlineLevel="7" x14ac:dyDescent="0.2">
      <c r="A140" s="10"/>
      <c r="B140" s="71" t="s">
        <v>223</v>
      </c>
      <c r="C140" s="11" t="s">
        <v>49</v>
      </c>
      <c r="D140" s="11"/>
      <c r="E140" s="11"/>
      <c r="F140" s="11"/>
      <c r="G140" s="11"/>
      <c r="H140" s="12">
        <v>252</v>
      </c>
      <c r="I140" s="12">
        <f>$H$140</f>
        <v>252</v>
      </c>
      <c r="J140" s="14">
        <v>1</v>
      </c>
      <c r="K140" s="13">
        <f>ROUND($I$140*$J$140,3)</f>
        <v>252</v>
      </c>
      <c r="L140" s="53"/>
      <c r="M140" s="53"/>
      <c r="N140" s="13">
        <f>ROUND($M$140+$L$140,2)</f>
        <v>0</v>
      </c>
      <c r="O140" s="13">
        <f>ROUND($I$140*$L$140,2)</f>
        <v>0</v>
      </c>
      <c r="P140" s="13">
        <f>ROUND($K$140*$M$140,2)</f>
        <v>0</v>
      </c>
      <c r="Q140" s="13">
        <f>ROUND($P$140+$O$140,2)</f>
        <v>0</v>
      </c>
      <c r="R140" s="15"/>
      <c r="S140" s="63"/>
    </row>
    <row r="141" spans="1:19" s="1" customFormat="1" ht="12" customHeight="1" outlineLevel="4" x14ac:dyDescent="0.2">
      <c r="A141" s="7"/>
      <c r="B141" s="70" t="s">
        <v>224</v>
      </c>
      <c r="C141" s="8"/>
      <c r="D141" s="8"/>
      <c r="E141" s="8"/>
      <c r="F141" s="8"/>
      <c r="G141" s="8"/>
      <c r="H141" s="9"/>
      <c r="I141" s="9"/>
      <c r="J141" s="9"/>
      <c r="K141" s="9"/>
      <c r="L141" s="54"/>
      <c r="M141" s="54"/>
      <c r="N141" s="9"/>
      <c r="O141" s="9">
        <f>ROUND($O$143+$O$144+$O$145+$O$146+$O$147+$O$148+$O$151+$O$152+$O$153+$O$154+$O$155+$O$156+$O$157+$O$158+$O$159+$O$160+$O$161+$O$163+$O$164+$O$165+$O$166+$O$167+$O$169+$O$170+$O$171+$O$172+$O$173+$O$174+$O$175+$O$176+$O$177+$O$178+$O$179+$O$180+$O$181+$O$183+$O$184+$O$185+$O$186+$O$187+$O$188+$O$189+$O$190+$O$191+$O$192+$O$193+$O$194+$O$195+$O$197+$O$198+$O$199+$O$200+$O$201+$O$202+$O$204+$O$205+$O$206+$O$207+$O$208+$O$210+$O$211+$O$212+$O$213+$O$215+$O$216+$O$217+$O$218+$O$220+$O$221+$O$222+$O$223+$O$225+$O$226+$O$228+$O$229+$O$230+$O$231+$O$232,2)</f>
        <v>0</v>
      </c>
      <c r="P141" s="9">
        <f>ROUND($P$143+$P$144+$P$145+$P$146+$P$147+$P$148+$P$151+$P$152+$P$153+$P$154+$P$155+$P$156+$P$157+$P$158+$P$159+$P$160+$P$161+$P$163+$P$164+$P$165+$P$166+$P$167+$P$169+$P$170+$P$171+$P$172+$P$173+$P$174+$P$175+$P$176+$P$177+$P$178+$P$179+$P$180+$P$181+$P$183+$P$184+$P$185+$P$186+$P$187+$P$188+$P$189+$P$190+$P$191+$P$192+$P$193+$P$194+$P$195+$P$197+$P$198+$P$199+$P$200+$P$201+$P$202+$P$204+$P$205+$P$206+$P$207+$P$208+$P$210+$P$211+$P$212+$P$213+$P$215+$P$216+$P$217+$P$218+$P$220+$P$221+$P$222+$P$223+$P$225+$P$226+$P$228+$P$229+$P$230+$P$231+$P$232,2)</f>
        <v>0</v>
      </c>
      <c r="Q141" s="9">
        <f>ROUND($Q$143+$Q$144+$Q$145+$Q$146+$Q$147+$Q$148+$Q$151+$Q$152+$Q$153+$Q$154+$Q$155+$Q$156+$Q$157+$Q$158+$Q$159+$Q$160+$Q$161+$Q$163+$Q$164+$Q$165+$Q$166+$Q$167+$Q$169+$Q$170+$Q$171+$Q$172+$Q$173+$Q$174+$Q$175+$Q$176+$Q$177+$Q$178+$Q$179+$Q$180+$Q$181+$Q$183+$Q$184+$Q$185+$Q$186+$Q$187+$Q$188+$Q$189+$Q$190+$Q$191+$Q$192+$Q$193+$Q$194+$Q$195+$Q$197+$Q$198+$Q$199+$Q$200+$Q$201+$Q$202+$Q$204+$Q$205+$Q$206+$Q$207+$Q$208+$Q$210+$Q$211+$Q$212+$Q$213+$Q$215+$Q$216+$Q$217+$Q$218+$Q$220+$Q$221+$Q$222+$Q$223+$Q$225+$Q$226+$Q$228+$Q$229+$Q$230+$Q$231+$Q$232,2)</f>
        <v>0</v>
      </c>
      <c r="R141" s="9"/>
      <c r="S141" s="54"/>
    </row>
    <row r="142" spans="1:19" s="1" customFormat="1" ht="12" customHeight="1" outlineLevel="5" x14ac:dyDescent="0.2">
      <c r="A142" s="7"/>
      <c r="B142" s="70" t="s">
        <v>225</v>
      </c>
      <c r="C142" s="8"/>
      <c r="D142" s="8"/>
      <c r="E142" s="8"/>
      <c r="F142" s="8"/>
      <c r="G142" s="8"/>
      <c r="H142" s="9"/>
      <c r="I142" s="9"/>
      <c r="J142" s="9"/>
      <c r="K142" s="9"/>
      <c r="L142" s="54"/>
      <c r="M142" s="54"/>
      <c r="N142" s="9"/>
      <c r="O142" s="9">
        <f>ROUND($O$143+$O$144+$O$145+$O$146+$O$147+$O$148,2)</f>
        <v>0</v>
      </c>
      <c r="P142" s="9">
        <f>ROUND($P$143+$P$144+$P$145+$P$146+$P$147+$P$148,2)</f>
        <v>0</v>
      </c>
      <c r="Q142" s="9">
        <f>ROUND($Q$143+$Q$144+$Q$145+$Q$146+$Q$147+$Q$148,2)</f>
        <v>0</v>
      </c>
      <c r="R142" s="9"/>
      <c r="S142" s="54"/>
    </row>
    <row r="143" spans="1:19" s="1" customFormat="1" ht="78" customHeight="1" outlineLevel="6" x14ac:dyDescent="0.2">
      <c r="A143" s="10"/>
      <c r="B143" s="71" t="s">
        <v>226</v>
      </c>
      <c r="C143" s="11" t="s">
        <v>57</v>
      </c>
      <c r="D143" s="11"/>
      <c r="E143" s="11"/>
      <c r="F143" s="11"/>
      <c r="G143" s="11"/>
      <c r="H143" s="12">
        <v>540</v>
      </c>
      <c r="I143" s="12">
        <f>$H$143</f>
        <v>540</v>
      </c>
      <c r="J143" s="14">
        <v>1</v>
      </c>
      <c r="K143" s="13">
        <f>ROUND($I$143*$J$143,3)</f>
        <v>540</v>
      </c>
      <c r="L143" s="58"/>
      <c r="M143" s="53"/>
      <c r="N143" s="50">
        <f>ROUND($M$143+$L$143,2)</f>
        <v>0</v>
      </c>
      <c r="O143" s="13">
        <f>ROUND($I$143*$L$143,2)</f>
        <v>0</v>
      </c>
      <c r="P143" s="13">
        <f>ROUND($K$143*$M$143,2)</f>
        <v>0</v>
      </c>
      <c r="Q143" s="13">
        <f>ROUND($P$143+$O$143,2)</f>
        <v>0</v>
      </c>
      <c r="R143" s="15" t="s">
        <v>227</v>
      </c>
      <c r="S143" s="63"/>
    </row>
    <row r="144" spans="1:19" s="1" customFormat="1" ht="78" customHeight="1" outlineLevel="6" x14ac:dyDescent="0.2">
      <c r="A144" s="10"/>
      <c r="B144" s="71" t="s">
        <v>228</v>
      </c>
      <c r="C144" s="11" t="s">
        <v>57</v>
      </c>
      <c r="D144" s="11"/>
      <c r="E144" s="11"/>
      <c r="F144" s="11"/>
      <c r="G144" s="11"/>
      <c r="H144" s="12">
        <v>540</v>
      </c>
      <c r="I144" s="12">
        <f>$H$144</f>
        <v>540</v>
      </c>
      <c r="J144" s="14">
        <v>1</v>
      </c>
      <c r="K144" s="13">
        <f>ROUND($I$144*$J$144,3)</f>
        <v>540</v>
      </c>
      <c r="L144" s="58"/>
      <c r="M144" s="53"/>
      <c r="N144" s="50">
        <f>ROUND($M$144+$L$144,2)</f>
        <v>0</v>
      </c>
      <c r="O144" s="13">
        <f>ROUND($I$144*$L$144,2)</f>
        <v>0</v>
      </c>
      <c r="P144" s="13">
        <f>ROUND($K$144*$M$144,2)</f>
        <v>0</v>
      </c>
      <c r="Q144" s="13">
        <f>ROUND($P$144+$O$144,2)</f>
        <v>0</v>
      </c>
      <c r="R144" s="15" t="s">
        <v>229</v>
      </c>
      <c r="S144" s="63"/>
    </row>
    <row r="145" spans="1:19" s="1" customFormat="1" ht="78" customHeight="1" outlineLevel="6" x14ac:dyDescent="0.2">
      <c r="A145" s="10"/>
      <c r="B145" s="71" t="s">
        <v>230</v>
      </c>
      <c r="C145" s="11" t="s">
        <v>49</v>
      </c>
      <c r="D145" s="11" t="s">
        <v>208</v>
      </c>
      <c r="E145" s="11"/>
      <c r="F145" s="11"/>
      <c r="G145" s="11"/>
      <c r="H145" s="12">
        <v>180</v>
      </c>
      <c r="I145" s="12">
        <f>$H$145</f>
        <v>180</v>
      </c>
      <c r="J145" s="14">
        <v>1</v>
      </c>
      <c r="K145" s="13">
        <f>ROUND($I$145*$J$145,3)</f>
        <v>180</v>
      </c>
      <c r="L145" s="58"/>
      <c r="M145" s="53"/>
      <c r="N145" s="50">
        <f>ROUND($M$145+$L$145,2)</f>
        <v>0</v>
      </c>
      <c r="O145" s="13">
        <f>ROUND($I$145*$L$145,2)</f>
        <v>0</v>
      </c>
      <c r="P145" s="13">
        <f>ROUND($K$145*$M$145,2)</f>
        <v>0</v>
      </c>
      <c r="Q145" s="13">
        <f>ROUND($P$145+$O$145,2)</f>
        <v>0</v>
      </c>
      <c r="R145" s="15" t="s">
        <v>231</v>
      </c>
      <c r="S145" s="63"/>
    </row>
    <row r="146" spans="1:19" s="1" customFormat="1" ht="21.95" customHeight="1" outlineLevel="6" x14ac:dyDescent="0.2">
      <c r="A146" s="10"/>
      <c r="B146" s="71" t="s">
        <v>232</v>
      </c>
      <c r="C146" s="11" t="s">
        <v>49</v>
      </c>
      <c r="D146" s="11" t="s">
        <v>208</v>
      </c>
      <c r="E146" s="11"/>
      <c r="F146" s="11"/>
      <c r="G146" s="11"/>
      <c r="H146" s="12">
        <v>160</v>
      </c>
      <c r="I146" s="12">
        <f>$H$146</f>
        <v>160</v>
      </c>
      <c r="J146" s="14">
        <v>1</v>
      </c>
      <c r="K146" s="13">
        <f>ROUND($I$146*$J$146,3)</f>
        <v>160</v>
      </c>
      <c r="L146" s="58"/>
      <c r="M146" s="53"/>
      <c r="N146" s="50">
        <f>ROUND($M$146+$L$146,2)</f>
        <v>0</v>
      </c>
      <c r="O146" s="13">
        <f>ROUND($I$146*$L$146,2)</f>
        <v>0</v>
      </c>
      <c r="P146" s="13">
        <f>ROUND($K$146*$M$146,2)</f>
        <v>0</v>
      </c>
      <c r="Q146" s="13">
        <f>ROUND($P$146+$O$146,2)</f>
        <v>0</v>
      </c>
      <c r="R146" s="15" t="s">
        <v>233</v>
      </c>
      <c r="S146" s="63"/>
    </row>
    <row r="147" spans="1:19" s="1" customFormat="1" ht="78" customHeight="1" outlineLevel="6" x14ac:dyDescent="0.2">
      <c r="A147" s="10"/>
      <c r="B147" s="71" t="s">
        <v>234</v>
      </c>
      <c r="C147" s="11" t="s">
        <v>57</v>
      </c>
      <c r="D147" s="11" t="s">
        <v>208</v>
      </c>
      <c r="E147" s="11"/>
      <c r="F147" s="11"/>
      <c r="G147" s="11"/>
      <c r="H147" s="12">
        <v>540</v>
      </c>
      <c r="I147" s="12">
        <f>$H$147</f>
        <v>540</v>
      </c>
      <c r="J147" s="14">
        <v>1</v>
      </c>
      <c r="K147" s="13">
        <f>ROUND($I$147*$J$147,3)</f>
        <v>540</v>
      </c>
      <c r="L147" s="58"/>
      <c r="M147" s="53"/>
      <c r="N147" s="50">
        <f>ROUND($M$147+$L$147,2)</f>
        <v>0</v>
      </c>
      <c r="O147" s="13">
        <f>ROUND($I$147*$L$147,2)</f>
        <v>0</v>
      </c>
      <c r="P147" s="13">
        <f>ROUND($K$147*$M$147,2)</f>
        <v>0</v>
      </c>
      <c r="Q147" s="13">
        <f>ROUND($P$147+$O$147,2)</f>
        <v>0</v>
      </c>
      <c r="R147" s="15" t="s">
        <v>235</v>
      </c>
      <c r="S147" s="63"/>
    </row>
    <row r="148" spans="1:19" s="1" customFormat="1" ht="78" customHeight="1" outlineLevel="6" x14ac:dyDescent="0.2">
      <c r="A148" s="10"/>
      <c r="B148" s="71" t="s">
        <v>236</v>
      </c>
      <c r="C148" s="11" t="s">
        <v>57</v>
      </c>
      <c r="D148" s="11" t="s">
        <v>208</v>
      </c>
      <c r="E148" s="11"/>
      <c r="F148" s="11"/>
      <c r="G148" s="11"/>
      <c r="H148" s="12">
        <v>540</v>
      </c>
      <c r="I148" s="12">
        <f>$H$148</f>
        <v>540</v>
      </c>
      <c r="J148" s="14">
        <v>1</v>
      </c>
      <c r="K148" s="13">
        <f>ROUND($I$148*$J$148,3)</f>
        <v>540</v>
      </c>
      <c r="L148" s="58"/>
      <c r="M148" s="53"/>
      <c r="N148" s="50">
        <f>ROUND($M$148+$L$148,2)</f>
        <v>0</v>
      </c>
      <c r="O148" s="13">
        <f>ROUND($I$148*$L$148,2)</f>
        <v>0</v>
      </c>
      <c r="P148" s="13">
        <f>ROUND($K$148*$M$148,2)</f>
        <v>0</v>
      </c>
      <c r="Q148" s="13">
        <f>ROUND($P$148+$O$148,2)</f>
        <v>0</v>
      </c>
      <c r="R148" s="15" t="s">
        <v>237</v>
      </c>
      <c r="S148" s="63"/>
    </row>
    <row r="149" spans="1:19" s="1" customFormat="1" ht="12" customHeight="1" outlineLevel="5" x14ac:dyDescent="0.2">
      <c r="A149" s="7"/>
      <c r="B149" s="70" t="s">
        <v>238</v>
      </c>
      <c r="C149" s="8"/>
      <c r="D149" s="8"/>
      <c r="E149" s="8"/>
      <c r="F149" s="8"/>
      <c r="G149" s="8"/>
      <c r="H149" s="9"/>
      <c r="I149" s="9"/>
      <c r="J149" s="9"/>
      <c r="K149" s="9"/>
      <c r="L149" s="54"/>
      <c r="M149" s="54"/>
      <c r="N149" s="9"/>
      <c r="O149" s="9">
        <f>ROUND($O$151+$O$152+$O$153+$O$154+$O$155+$O$156+$O$157+$O$158+$O$159+$O$160+$O$161+$O$163+$O$164+$O$165+$O$166+$O$167+$O$169+$O$170+$O$171+$O$172+$O$173+$O$174+$O$175+$O$176+$O$177+$O$178+$O$179+$O$180+$O$181+$O$183+$O$184+$O$185+$O$186+$O$187+$O$188+$O$189+$O$190+$O$191+$O$192+$O$193+$O$194+$O$195+$O$197+$O$198+$O$199+$O$200+$O$201+$O$202+$O$204+$O$205+$O$206+$O$207+$O$208+$O$210+$O$211+$O$212+$O$213+$O$215+$O$216+$O$217+$O$218+$O$220+$O$221+$O$222+$O$223+$O$225+$O$226+$O$228+$O$229+$O$230+$O$231+$O$232,2)</f>
        <v>0</v>
      </c>
      <c r="P149" s="9">
        <f>ROUND($P$151+$P$152+$P$153+$P$154+$P$155+$P$156+$P$157+$P$158+$P$159+$P$160+$P$161+$P$163+$P$164+$P$165+$P$166+$P$167+$P$169+$P$170+$P$171+$P$172+$P$173+$P$174+$P$175+$P$176+$P$177+$P$178+$P$179+$P$180+$P$181+$P$183+$P$184+$P$185+$P$186+$P$187+$P$188+$P$189+$P$190+$P$191+$P$192+$P$193+$P$194+$P$195+$P$197+$P$198+$P$199+$P$200+$P$201+$P$202+$P$204+$P$205+$P$206+$P$207+$P$208+$P$210+$P$211+$P$212+$P$213+$P$215+$P$216+$P$217+$P$218+$P$220+$P$221+$P$222+$P$223+$P$225+$P$226+$P$228+$P$229+$P$230+$P$231+$P$232,2)</f>
        <v>0</v>
      </c>
      <c r="Q149" s="9">
        <f>ROUND($Q$151+$Q$152+$Q$153+$Q$154+$Q$155+$Q$156+$Q$157+$Q$158+$Q$159+$Q$160+$Q$161+$Q$163+$Q$164+$Q$165+$Q$166+$Q$167+$Q$169+$Q$170+$Q$171+$Q$172+$Q$173+$Q$174+$Q$175+$Q$176+$Q$177+$Q$178+$Q$179+$Q$180+$Q$181+$Q$183+$Q$184+$Q$185+$Q$186+$Q$187+$Q$188+$Q$189+$Q$190+$Q$191+$Q$192+$Q$193+$Q$194+$Q$195+$Q$197+$Q$198+$Q$199+$Q$200+$Q$201+$Q$202+$Q$204+$Q$205+$Q$206+$Q$207+$Q$208+$Q$210+$Q$211+$Q$212+$Q$213+$Q$215+$Q$216+$Q$217+$Q$218+$Q$220+$Q$221+$Q$222+$Q$223+$Q$225+$Q$226+$Q$228+$Q$229+$Q$230+$Q$231+$Q$232,2)</f>
        <v>0</v>
      </c>
      <c r="R149" s="9"/>
      <c r="S149" s="54"/>
    </row>
    <row r="150" spans="1:19" s="16" customFormat="1" ht="51.95" customHeight="1" outlineLevel="6" x14ac:dyDescent="0.15">
      <c r="A150" s="17">
        <v>104</v>
      </c>
      <c r="B150" s="72" t="s">
        <v>239</v>
      </c>
      <c r="C150" s="18" t="s">
        <v>49</v>
      </c>
      <c r="D150" s="18"/>
      <c r="E150" s="18"/>
      <c r="F150" s="18"/>
      <c r="G150" s="18"/>
      <c r="H150" s="19">
        <v>318</v>
      </c>
      <c r="I150" s="19">
        <v>318</v>
      </c>
      <c r="J150" s="20"/>
      <c r="K150" s="20">
        <f>$K$151</f>
        <v>318</v>
      </c>
      <c r="L150" s="55"/>
      <c r="M150" s="55"/>
      <c r="N150" s="20">
        <f>ROUND($Q$150/$K$150,2)</f>
        <v>0</v>
      </c>
      <c r="O150" s="20">
        <f>ROUND($O$151+$O$152+$O$153+$O$154+$O$155+$O$156+$O$157+$O$158+$O$159+$O$160+$O$161,2)</f>
        <v>0</v>
      </c>
      <c r="P150" s="20">
        <f>ROUND($P$151+$P$152+$P$153+$P$154+$P$155+$P$156+$P$157+$P$158+$P$159+$P$160+$P$161,2)</f>
        <v>0</v>
      </c>
      <c r="Q150" s="20">
        <f>ROUND($Q$151+$Q$152+$Q$153+$Q$154+$Q$155+$Q$156+$Q$157+$Q$158+$Q$159+$Q$160+$Q$161,2)</f>
        <v>0</v>
      </c>
      <c r="R150" s="21" t="s">
        <v>240</v>
      </c>
      <c r="S150" s="64"/>
    </row>
    <row r="151" spans="1:19" s="22" customFormat="1" ht="11.1" customHeight="1" outlineLevel="7" x14ac:dyDescent="0.2">
      <c r="A151" s="23"/>
      <c r="B151" s="73" t="s">
        <v>22</v>
      </c>
      <c r="C151" s="24" t="s">
        <v>49</v>
      </c>
      <c r="D151" s="24"/>
      <c r="E151" s="24"/>
      <c r="F151" s="24"/>
      <c r="G151" s="24"/>
      <c r="H151" s="25">
        <v>318</v>
      </c>
      <c r="I151" s="25">
        <f>$H$151</f>
        <v>318</v>
      </c>
      <c r="J151" s="25">
        <v>1</v>
      </c>
      <c r="K151" s="26">
        <f>ROUND($I$151*$J$151,3)</f>
        <v>318</v>
      </c>
      <c r="L151" s="59"/>
      <c r="M151" s="57"/>
      <c r="N151" s="51">
        <f>ROUND($M$151+$L$151,2)</f>
        <v>0</v>
      </c>
      <c r="O151" s="26">
        <f>ROUND($I$151*$L$151,2)</f>
        <v>0</v>
      </c>
      <c r="P151" s="26">
        <f>ROUND($K$151*$M$151,2)</f>
        <v>0</v>
      </c>
      <c r="Q151" s="26">
        <f>ROUND($P$151+$O$151,2)</f>
        <v>0</v>
      </c>
      <c r="R151" s="26"/>
      <c r="S151" s="65"/>
    </row>
    <row r="152" spans="1:19" s="1" customFormat="1" ht="21.95" customHeight="1" outlineLevel="7" x14ac:dyDescent="0.2">
      <c r="A152" s="10"/>
      <c r="B152" s="71" t="s">
        <v>241</v>
      </c>
      <c r="C152" s="11" t="s">
        <v>49</v>
      </c>
      <c r="D152" s="11"/>
      <c r="E152" s="11"/>
      <c r="F152" s="11"/>
      <c r="G152" s="11"/>
      <c r="H152" s="12">
        <v>318</v>
      </c>
      <c r="I152" s="12">
        <f>$H$152</f>
        <v>318</v>
      </c>
      <c r="J152" s="14">
        <v>1</v>
      </c>
      <c r="K152" s="13">
        <f>ROUND($I$152*$J$152,3)</f>
        <v>318</v>
      </c>
      <c r="L152" s="53"/>
      <c r="M152" s="53"/>
      <c r="N152" s="13">
        <f>ROUND($M$152+$L$152,2)</f>
        <v>0</v>
      </c>
      <c r="O152" s="13">
        <f>ROUND($I$152*$L$152,2)</f>
        <v>0</v>
      </c>
      <c r="P152" s="13">
        <f>ROUND($K$152*$M$152,2)</f>
        <v>0</v>
      </c>
      <c r="Q152" s="13">
        <f>ROUND($P$152+$O$152,2)</f>
        <v>0</v>
      </c>
      <c r="R152" s="15" t="s">
        <v>242</v>
      </c>
      <c r="S152" s="63"/>
    </row>
    <row r="153" spans="1:19" s="1" customFormat="1" ht="21.95" customHeight="1" outlineLevel="7" x14ac:dyDescent="0.2">
      <c r="A153" s="10"/>
      <c r="B153" s="71" t="s">
        <v>243</v>
      </c>
      <c r="C153" s="11" t="s">
        <v>49</v>
      </c>
      <c r="D153" s="11"/>
      <c r="E153" s="11"/>
      <c r="F153" s="11"/>
      <c r="G153" s="11"/>
      <c r="H153" s="12">
        <v>7</v>
      </c>
      <c r="I153" s="12">
        <f>$H$153</f>
        <v>7</v>
      </c>
      <c r="J153" s="14">
        <v>1</v>
      </c>
      <c r="K153" s="13">
        <f>ROUND($I$153*$J$153,3)</f>
        <v>7</v>
      </c>
      <c r="L153" s="53"/>
      <c r="M153" s="53"/>
      <c r="N153" s="13">
        <f>ROUND($M$153+$L$153,2)</f>
        <v>0</v>
      </c>
      <c r="O153" s="13">
        <f>ROUND($I$153*$L$153,2)</f>
        <v>0</v>
      </c>
      <c r="P153" s="13">
        <f>ROUND($K$153*$M$153,2)</f>
        <v>0</v>
      </c>
      <c r="Q153" s="13">
        <f>ROUND($P$153+$O$153,2)</f>
        <v>0</v>
      </c>
      <c r="R153" s="15" t="s">
        <v>244</v>
      </c>
      <c r="S153" s="63"/>
    </row>
    <row r="154" spans="1:19" s="1" customFormat="1" ht="21.95" customHeight="1" outlineLevel="7" x14ac:dyDescent="0.2">
      <c r="A154" s="10"/>
      <c r="B154" s="71" t="s">
        <v>245</v>
      </c>
      <c r="C154" s="11" t="s">
        <v>49</v>
      </c>
      <c r="D154" s="11"/>
      <c r="E154" s="11"/>
      <c r="F154" s="11"/>
      <c r="G154" s="11"/>
      <c r="H154" s="12">
        <v>311</v>
      </c>
      <c r="I154" s="12">
        <f>$H$154</f>
        <v>311</v>
      </c>
      <c r="J154" s="14">
        <v>1</v>
      </c>
      <c r="K154" s="13">
        <f>ROUND($I$154*$J$154,3)</f>
        <v>311</v>
      </c>
      <c r="L154" s="53"/>
      <c r="M154" s="53"/>
      <c r="N154" s="13">
        <f>ROUND($M$154+$L$154,2)</f>
        <v>0</v>
      </c>
      <c r="O154" s="13">
        <f>ROUND($I$154*$L$154,2)</f>
        <v>0</v>
      </c>
      <c r="P154" s="13">
        <f>ROUND($K$154*$M$154,2)</f>
        <v>0</v>
      </c>
      <c r="Q154" s="13">
        <f>ROUND($P$154+$O$154,2)</f>
        <v>0</v>
      </c>
      <c r="R154" s="15" t="s">
        <v>246</v>
      </c>
      <c r="S154" s="63"/>
    </row>
    <row r="155" spans="1:19" s="1" customFormat="1" ht="11.1" customHeight="1" outlineLevel="7" x14ac:dyDescent="0.2">
      <c r="A155" s="10"/>
      <c r="B155" s="71" t="s">
        <v>247</v>
      </c>
      <c r="C155" s="11" t="s">
        <v>49</v>
      </c>
      <c r="D155" s="11"/>
      <c r="E155" s="11"/>
      <c r="F155" s="11"/>
      <c r="G155" s="11"/>
      <c r="H155" s="12">
        <v>311</v>
      </c>
      <c r="I155" s="12">
        <f>$H$155</f>
        <v>311</v>
      </c>
      <c r="J155" s="14">
        <v>1</v>
      </c>
      <c r="K155" s="13">
        <f>ROUND($I$155*$J$155,3)</f>
        <v>311</v>
      </c>
      <c r="L155" s="53"/>
      <c r="M155" s="53"/>
      <c r="N155" s="13">
        <f>ROUND($M$155+$L$155,2)</f>
        <v>0</v>
      </c>
      <c r="O155" s="13">
        <f>ROUND($I$155*$L$155,2)</f>
        <v>0</v>
      </c>
      <c r="P155" s="13">
        <f>ROUND($K$155*$M$155,2)</f>
        <v>0</v>
      </c>
      <c r="Q155" s="13">
        <f>ROUND($P$155+$O$155,2)</f>
        <v>0</v>
      </c>
      <c r="R155" s="15" t="s">
        <v>246</v>
      </c>
      <c r="S155" s="63"/>
    </row>
    <row r="156" spans="1:19" s="1" customFormat="1" ht="21.95" customHeight="1" outlineLevel="7" x14ac:dyDescent="0.2">
      <c r="A156" s="10"/>
      <c r="B156" s="71" t="s">
        <v>248</v>
      </c>
      <c r="C156" s="11" t="s">
        <v>49</v>
      </c>
      <c r="D156" s="11"/>
      <c r="E156" s="11"/>
      <c r="F156" s="11"/>
      <c r="G156" s="11"/>
      <c r="H156" s="12">
        <v>6</v>
      </c>
      <c r="I156" s="12">
        <f>$H$156</f>
        <v>6</v>
      </c>
      <c r="J156" s="14">
        <v>1</v>
      </c>
      <c r="K156" s="13">
        <f>ROUND($I$156*$J$156,3)</f>
        <v>6</v>
      </c>
      <c r="L156" s="53"/>
      <c r="M156" s="53"/>
      <c r="N156" s="13">
        <f>ROUND($M$156+$L$156,2)</f>
        <v>0</v>
      </c>
      <c r="O156" s="13">
        <f>ROUND($I$156*$L$156,2)</f>
        <v>0</v>
      </c>
      <c r="P156" s="13">
        <f>ROUND($K$156*$M$156,2)</f>
        <v>0</v>
      </c>
      <c r="Q156" s="13">
        <f>ROUND($P$156+$O$156,2)</f>
        <v>0</v>
      </c>
      <c r="R156" s="15" t="s">
        <v>249</v>
      </c>
      <c r="S156" s="63"/>
    </row>
    <row r="157" spans="1:19" s="1" customFormat="1" ht="21.95" customHeight="1" outlineLevel="7" x14ac:dyDescent="0.2">
      <c r="A157" s="10"/>
      <c r="B157" s="71" t="s">
        <v>250</v>
      </c>
      <c r="C157" s="11" t="s">
        <v>49</v>
      </c>
      <c r="D157" s="11"/>
      <c r="E157" s="11"/>
      <c r="F157" s="11"/>
      <c r="G157" s="11"/>
      <c r="H157" s="12">
        <v>1</v>
      </c>
      <c r="I157" s="12">
        <f>$H$157</f>
        <v>1</v>
      </c>
      <c r="J157" s="14">
        <v>1</v>
      </c>
      <c r="K157" s="13">
        <f>ROUND($I$157*$J$157,3)</f>
        <v>1</v>
      </c>
      <c r="L157" s="53"/>
      <c r="M157" s="53"/>
      <c r="N157" s="13">
        <f>ROUND($M$157+$L$157,2)</f>
        <v>0</v>
      </c>
      <c r="O157" s="13">
        <f>ROUND($I$157*$L$157,2)</f>
        <v>0</v>
      </c>
      <c r="P157" s="13">
        <f>ROUND($K$157*$M$157,2)</f>
        <v>0</v>
      </c>
      <c r="Q157" s="13">
        <f>ROUND($P$157+$O$157,2)</f>
        <v>0</v>
      </c>
      <c r="R157" s="15" t="s">
        <v>251</v>
      </c>
      <c r="S157" s="63"/>
    </row>
    <row r="158" spans="1:19" s="1" customFormat="1" ht="33" customHeight="1" outlineLevel="7" x14ac:dyDescent="0.2">
      <c r="A158" s="10"/>
      <c r="B158" s="71" t="s">
        <v>219</v>
      </c>
      <c r="C158" s="11" t="s">
        <v>49</v>
      </c>
      <c r="D158" s="11"/>
      <c r="E158" s="11"/>
      <c r="F158" s="11"/>
      <c r="G158" s="11"/>
      <c r="H158" s="12">
        <v>325</v>
      </c>
      <c r="I158" s="12">
        <f>$H$158</f>
        <v>325</v>
      </c>
      <c r="J158" s="14">
        <v>1</v>
      </c>
      <c r="K158" s="13">
        <f>ROUND($I$158*$J$158,3)</f>
        <v>325</v>
      </c>
      <c r="L158" s="53"/>
      <c r="M158" s="53"/>
      <c r="N158" s="13">
        <f>ROUND($M$158+$L$158,2)</f>
        <v>0</v>
      </c>
      <c r="O158" s="13">
        <f>ROUND($I$158*$L$158,2)</f>
        <v>0</v>
      </c>
      <c r="P158" s="13">
        <f>ROUND($K$158*$M$158,2)</f>
        <v>0</v>
      </c>
      <c r="Q158" s="13">
        <f>ROUND($P$158+$O$158,2)</f>
        <v>0</v>
      </c>
      <c r="R158" s="15" t="s">
        <v>252</v>
      </c>
      <c r="S158" s="63"/>
    </row>
    <row r="159" spans="1:19" s="1" customFormat="1" ht="33" customHeight="1" outlineLevel="7" x14ac:dyDescent="0.2">
      <c r="A159" s="10"/>
      <c r="B159" s="71" t="s">
        <v>253</v>
      </c>
      <c r="C159" s="11" t="s">
        <v>49</v>
      </c>
      <c r="D159" s="11"/>
      <c r="E159" s="11"/>
      <c r="F159" s="11"/>
      <c r="G159" s="11"/>
      <c r="H159" s="12">
        <v>325</v>
      </c>
      <c r="I159" s="12">
        <f>$H$159</f>
        <v>325</v>
      </c>
      <c r="J159" s="14">
        <v>1</v>
      </c>
      <c r="K159" s="13">
        <f>ROUND($I$159*$J$159,3)</f>
        <v>325</v>
      </c>
      <c r="L159" s="53"/>
      <c r="M159" s="53"/>
      <c r="N159" s="13">
        <f>ROUND($M$159+$L$159,2)</f>
        <v>0</v>
      </c>
      <c r="O159" s="13">
        <f>ROUND($I$159*$L$159,2)</f>
        <v>0</v>
      </c>
      <c r="P159" s="13">
        <f>ROUND($K$159*$M$159,2)</f>
        <v>0</v>
      </c>
      <c r="Q159" s="13">
        <f>ROUND($P$159+$O$159,2)</f>
        <v>0</v>
      </c>
      <c r="R159" s="15" t="s">
        <v>252</v>
      </c>
      <c r="S159" s="63"/>
    </row>
    <row r="160" spans="1:19" s="1" customFormat="1" ht="21.95" customHeight="1" outlineLevel="7" x14ac:dyDescent="0.2">
      <c r="A160" s="10"/>
      <c r="B160" s="71" t="s">
        <v>254</v>
      </c>
      <c r="C160" s="11" t="s">
        <v>49</v>
      </c>
      <c r="D160" s="11"/>
      <c r="E160" s="11"/>
      <c r="F160" s="11"/>
      <c r="G160" s="11"/>
      <c r="H160" s="12">
        <v>311</v>
      </c>
      <c r="I160" s="12">
        <f>$H$160</f>
        <v>311</v>
      </c>
      <c r="J160" s="14">
        <v>1</v>
      </c>
      <c r="K160" s="13">
        <f>ROUND($I$160*$J$160,3)</f>
        <v>311</v>
      </c>
      <c r="L160" s="53"/>
      <c r="M160" s="53"/>
      <c r="N160" s="13">
        <f>ROUND($M$160+$L$160,2)</f>
        <v>0</v>
      </c>
      <c r="O160" s="13">
        <f>ROUND($I$160*$L$160,2)</f>
        <v>0</v>
      </c>
      <c r="P160" s="13">
        <f>ROUND($K$160*$M$160,2)</f>
        <v>0</v>
      </c>
      <c r="Q160" s="13">
        <f>ROUND($P$160+$O$160,2)</f>
        <v>0</v>
      </c>
      <c r="R160" s="15" t="s">
        <v>246</v>
      </c>
      <c r="S160" s="63"/>
    </row>
    <row r="161" spans="1:19" s="1" customFormat="1" ht="21.95" customHeight="1" outlineLevel="7" x14ac:dyDescent="0.2">
      <c r="A161" s="10"/>
      <c r="B161" s="71" t="s">
        <v>255</v>
      </c>
      <c r="C161" s="11" t="s">
        <v>49</v>
      </c>
      <c r="D161" s="11"/>
      <c r="E161" s="11"/>
      <c r="F161" s="11"/>
      <c r="G161" s="11"/>
      <c r="H161" s="12">
        <v>318</v>
      </c>
      <c r="I161" s="12">
        <f>$H$161</f>
        <v>318</v>
      </c>
      <c r="J161" s="14">
        <v>1</v>
      </c>
      <c r="K161" s="13">
        <f>ROUND($I$161*$J$161,3)</f>
        <v>318</v>
      </c>
      <c r="L161" s="53"/>
      <c r="M161" s="53"/>
      <c r="N161" s="13">
        <f>ROUND($M$161+$L$161,2)</f>
        <v>0</v>
      </c>
      <c r="O161" s="13">
        <f>ROUND($I$161*$L$161,2)</f>
        <v>0</v>
      </c>
      <c r="P161" s="13">
        <f>ROUND($K$161*$M$161,2)</f>
        <v>0</v>
      </c>
      <c r="Q161" s="13">
        <f>ROUND($P$161+$O$161,2)</f>
        <v>0</v>
      </c>
      <c r="R161" s="15" t="s">
        <v>242</v>
      </c>
      <c r="S161" s="63"/>
    </row>
    <row r="162" spans="1:19" s="16" customFormat="1" ht="51.95" customHeight="1" outlineLevel="6" x14ac:dyDescent="0.15">
      <c r="A162" s="17">
        <v>105</v>
      </c>
      <c r="B162" s="72" t="s">
        <v>256</v>
      </c>
      <c r="C162" s="18" t="s">
        <v>257</v>
      </c>
      <c r="D162" s="18"/>
      <c r="E162" s="18"/>
      <c r="F162" s="18"/>
      <c r="G162" s="18"/>
      <c r="H162" s="19">
        <v>6</v>
      </c>
      <c r="I162" s="19">
        <v>6</v>
      </c>
      <c r="J162" s="20"/>
      <c r="K162" s="20">
        <f>$K$163</f>
        <v>6</v>
      </c>
      <c r="L162" s="55"/>
      <c r="M162" s="55"/>
      <c r="N162" s="20">
        <f>ROUND($Q$162/$K$162,2)</f>
        <v>0</v>
      </c>
      <c r="O162" s="20">
        <f>ROUND($O$163+$O$164+$O$165+$O$166+$O$167,2)</f>
        <v>0</v>
      </c>
      <c r="P162" s="20">
        <f>ROUND($P$163+$P$164+$P$165+$P$166+$P$167,2)</f>
        <v>0</v>
      </c>
      <c r="Q162" s="20">
        <f>ROUND($Q$163+$Q$164+$Q$165+$Q$166+$Q$167,2)</f>
        <v>0</v>
      </c>
      <c r="R162" s="21" t="s">
        <v>258</v>
      </c>
      <c r="S162" s="64"/>
    </row>
    <row r="163" spans="1:19" s="22" customFormat="1" ht="11.1" customHeight="1" outlineLevel="7" x14ac:dyDescent="0.2">
      <c r="A163" s="23"/>
      <c r="B163" s="73" t="s">
        <v>22</v>
      </c>
      <c r="C163" s="24" t="s">
        <v>257</v>
      </c>
      <c r="D163" s="24"/>
      <c r="E163" s="24"/>
      <c r="F163" s="24"/>
      <c r="G163" s="24"/>
      <c r="H163" s="25">
        <v>6</v>
      </c>
      <c r="I163" s="25">
        <f>$H$163</f>
        <v>6</v>
      </c>
      <c r="J163" s="25">
        <v>1</v>
      </c>
      <c r="K163" s="26">
        <f>ROUND($I$163*$J$163,3)</f>
        <v>6</v>
      </c>
      <c r="L163" s="59"/>
      <c r="M163" s="57"/>
      <c r="N163" s="51">
        <f>ROUND($M$163+$L$163,2)</f>
        <v>0</v>
      </c>
      <c r="O163" s="26">
        <f>ROUND($I$163*$L$163,2)</f>
        <v>0</v>
      </c>
      <c r="P163" s="26">
        <f>ROUND($K$163*$M$163,2)</f>
        <v>0</v>
      </c>
      <c r="Q163" s="26">
        <f>ROUND($P$163+$O$163,2)</f>
        <v>0</v>
      </c>
      <c r="R163" s="26"/>
      <c r="S163" s="65"/>
    </row>
    <row r="164" spans="1:19" s="1" customFormat="1" ht="21.95" customHeight="1" outlineLevel="7" x14ac:dyDescent="0.2">
      <c r="A164" s="10"/>
      <c r="B164" s="71" t="s">
        <v>219</v>
      </c>
      <c r="C164" s="11" t="s">
        <v>49</v>
      </c>
      <c r="D164" s="11"/>
      <c r="E164" s="11"/>
      <c r="F164" s="11"/>
      <c r="G164" s="11"/>
      <c r="H164" s="12">
        <v>34</v>
      </c>
      <c r="I164" s="12">
        <f>$H$164</f>
        <v>34</v>
      </c>
      <c r="J164" s="14">
        <v>1</v>
      </c>
      <c r="K164" s="13">
        <f>ROUND($I$164*$J$164,3)</f>
        <v>34</v>
      </c>
      <c r="L164" s="53"/>
      <c r="M164" s="53"/>
      <c r="N164" s="13">
        <f>ROUND($M$164+$L$164,2)</f>
        <v>0</v>
      </c>
      <c r="O164" s="13">
        <f>ROUND($I$164*$L$164,2)</f>
        <v>0</v>
      </c>
      <c r="P164" s="13">
        <f>ROUND($K$164*$M$164,2)</f>
        <v>0</v>
      </c>
      <c r="Q164" s="13">
        <f>ROUND($P$164+$O$164,2)</f>
        <v>0</v>
      </c>
      <c r="R164" s="15" t="s">
        <v>259</v>
      </c>
      <c r="S164" s="63"/>
    </row>
    <row r="165" spans="1:19" s="1" customFormat="1" ht="21.95" customHeight="1" outlineLevel="7" x14ac:dyDescent="0.2">
      <c r="A165" s="10"/>
      <c r="B165" s="71" t="s">
        <v>260</v>
      </c>
      <c r="C165" s="11" t="s">
        <v>49</v>
      </c>
      <c r="D165" s="11"/>
      <c r="E165" s="11"/>
      <c r="F165" s="11"/>
      <c r="G165" s="11"/>
      <c r="H165" s="12">
        <v>6</v>
      </c>
      <c r="I165" s="12">
        <f>$H$165</f>
        <v>6</v>
      </c>
      <c r="J165" s="14">
        <v>1</v>
      </c>
      <c r="K165" s="13">
        <f>ROUND($I$165*$J$165,3)</f>
        <v>6</v>
      </c>
      <c r="L165" s="53"/>
      <c r="M165" s="53"/>
      <c r="N165" s="13">
        <f>ROUND($M$165+$L$165,2)</f>
        <v>0</v>
      </c>
      <c r="O165" s="13">
        <f>ROUND($I$165*$L$165,2)</f>
        <v>0</v>
      </c>
      <c r="P165" s="13">
        <f>ROUND($K$165*$M$165,2)</f>
        <v>0</v>
      </c>
      <c r="Q165" s="13">
        <f>ROUND($P$165+$O$165,2)</f>
        <v>0</v>
      </c>
      <c r="R165" s="15" t="s">
        <v>261</v>
      </c>
      <c r="S165" s="63"/>
    </row>
    <row r="166" spans="1:19" s="1" customFormat="1" ht="21.95" customHeight="1" outlineLevel="7" x14ac:dyDescent="0.2">
      <c r="A166" s="10"/>
      <c r="B166" s="71" t="s">
        <v>262</v>
      </c>
      <c r="C166" s="11" t="s">
        <v>49</v>
      </c>
      <c r="D166" s="11"/>
      <c r="E166" s="11"/>
      <c r="F166" s="11"/>
      <c r="G166" s="11"/>
      <c r="H166" s="12">
        <v>6</v>
      </c>
      <c r="I166" s="12">
        <f>$H$166</f>
        <v>6</v>
      </c>
      <c r="J166" s="14">
        <v>1</v>
      </c>
      <c r="K166" s="13">
        <f>ROUND($I$166*$J$166,3)</f>
        <v>6</v>
      </c>
      <c r="L166" s="53"/>
      <c r="M166" s="53"/>
      <c r="N166" s="13">
        <f>ROUND($M$166+$L$166,2)</f>
        <v>0</v>
      </c>
      <c r="O166" s="13">
        <f>ROUND($I$166*$L$166,2)</f>
        <v>0</v>
      </c>
      <c r="P166" s="13">
        <f>ROUND($K$166*$M$166,2)</f>
        <v>0</v>
      </c>
      <c r="Q166" s="13">
        <f>ROUND($P$166+$O$166,2)</f>
        <v>0</v>
      </c>
      <c r="R166" s="15" t="s">
        <v>261</v>
      </c>
      <c r="S166" s="63"/>
    </row>
    <row r="167" spans="1:19" s="1" customFormat="1" ht="21.95" customHeight="1" outlineLevel="7" x14ac:dyDescent="0.2">
      <c r="A167" s="10"/>
      <c r="B167" s="71" t="s">
        <v>255</v>
      </c>
      <c r="C167" s="11" t="s">
        <v>49</v>
      </c>
      <c r="D167" s="11"/>
      <c r="E167" s="11"/>
      <c r="F167" s="11"/>
      <c r="G167" s="11"/>
      <c r="H167" s="12">
        <v>6</v>
      </c>
      <c r="I167" s="12">
        <f>$H$167</f>
        <v>6</v>
      </c>
      <c r="J167" s="14">
        <v>1</v>
      </c>
      <c r="K167" s="13">
        <f>ROUND($I$167*$J$167,3)</f>
        <v>6</v>
      </c>
      <c r="L167" s="53"/>
      <c r="M167" s="53"/>
      <c r="N167" s="13">
        <f>ROUND($M$167+$L$167,2)</f>
        <v>0</v>
      </c>
      <c r="O167" s="13">
        <f>ROUND($I$167*$L$167,2)</f>
        <v>0</v>
      </c>
      <c r="P167" s="13">
        <f>ROUND($K$167*$M$167,2)</f>
        <v>0</v>
      </c>
      <c r="Q167" s="13">
        <f>ROUND($P$167+$O$167,2)</f>
        <v>0</v>
      </c>
      <c r="R167" s="15" t="s">
        <v>261</v>
      </c>
      <c r="S167" s="63"/>
    </row>
    <row r="168" spans="1:19" s="16" customFormat="1" ht="63" customHeight="1" outlineLevel="6" x14ac:dyDescent="0.15">
      <c r="A168" s="17">
        <v>106</v>
      </c>
      <c r="B168" s="72" t="s">
        <v>263</v>
      </c>
      <c r="C168" s="18" t="s">
        <v>257</v>
      </c>
      <c r="D168" s="18"/>
      <c r="E168" s="18"/>
      <c r="F168" s="18"/>
      <c r="G168" s="18"/>
      <c r="H168" s="19">
        <v>15</v>
      </c>
      <c r="I168" s="19">
        <v>15</v>
      </c>
      <c r="J168" s="20"/>
      <c r="K168" s="20">
        <f>$K$169</f>
        <v>15</v>
      </c>
      <c r="L168" s="55"/>
      <c r="M168" s="55"/>
      <c r="N168" s="20">
        <f>ROUND($Q$168/$K$168,2)</f>
        <v>0</v>
      </c>
      <c r="O168" s="20">
        <f>ROUND($O$169+$O$170+$O$171+$O$172+$O$173+$O$174+$O$175+$O$176+$O$177+$O$178+$O$179+$O$180+$O$181,2)</f>
        <v>0</v>
      </c>
      <c r="P168" s="20">
        <f>ROUND($P$169+$P$170+$P$171+$P$172+$P$173+$P$174+$P$175+$P$176+$P$177+$P$178+$P$179+$P$180+$P$181,2)</f>
        <v>0</v>
      </c>
      <c r="Q168" s="20">
        <f>ROUND($Q$169+$Q$170+$Q$171+$Q$172+$Q$173+$Q$174+$Q$175+$Q$176+$Q$177+$Q$178+$Q$179+$Q$180+$Q$181,2)</f>
        <v>0</v>
      </c>
      <c r="R168" s="21" t="s">
        <v>264</v>
      </c>
      <c r="S168" s="64"/>
    </row>
    <row r="169" spans="1:19" s="22" customFormat="1" ht="11.1" customHeight="1" outlineLevel="7" x14ac:dyDescent="0.2">
      <c r="A169" s="23"/>
      <c r="B169" s="73" t="s">
        <v>22</v>
      </c>
      <c r="C169" s="24" t="s">
        <v>257</v>
      </c>
      <c r="D169" s="24"/>
      <c r="E169" s="24"/>
      <c r="F169" s="24"/>
      <c r="G169" s="24"/>
      <c r="H169" s="25">
        <v>15</v>
      </c>
      <c r="I169" s="25">
        <f>$H$169</f>
        <v>15</v>
      </c>
      <c r="J169" s="25">
        <v>1</v>
      </c>
      <c r="K169" s="26">
        <f>ROUND($I$169*$J$169,3)</f>
        <v>15</v>
      </c>
      <c r="L169" s="59"/>
      <c r="M169" s="57"/>
      <c r="N169" s="51">
        <f>ROUND($M$169+$L$169,2)</f>
        <v>0</v>
      </c>
      <c r="O169" s="26">
        <f>ROUND($I$169*$L$169,2)</f>
        <v>0</v>
      </c>
      <c r="P169" s="26">
        <f>ROUND($K$169*$M$169,2)</f>
        <v>0</v>
      </c>
      <c r="Q169" s="26">
        <f>ROUND($P$169+$O$169,2)</f>
        <v>0</v>
      </c>
      <c r="R169" s="26"/>
      <c r="S169" s="65"/>
    </row>
    <row r="170" spans="1:19" s="1" customFormat="1" ht="21.95" customHeight="1" outlineLevel="7" x14ac:dyDescent="0.2">
      <c r="A170" s="10"/>
      <c r="B170" s="71" t="s">
        <v>265</v>
      </c>
      <c r="C170" s="11" t="s">
        <v>49</v>
      </c>
      <c r="D170" s="11"/>
      <c r="E170" s="11"/>
      <c r="F170" s="11"/>
      <c r="G170" s="11"/>
      <c r="H170" s="12">
        <v>15</v>
      </c>
      <c r="I170" s="12">
        <f>$H$170</f>
        <v>15</v>
      </c>
      <c r="J170" s="14">
        <v>1</v>
      </c>
      <c r="K170" s="13">
        <f>ROUND($I$170*$J$170,3)</f>
        <v>15</v>
      </c>
      <c r="L170" s="53"/>
      <c r="M170" s="53"/>
      <c r="N170" s="13">
        <f>ROUND($M$170+$L$170,2)</f>
        <v>0</v>
      </c>
      <c r="O170" s="13">
        <f>ROUND($I$170*$L$170,2)</f>
        <v>0</v>
      </c>
      <c r="P170" s="13">
        <f>ROUND($K$170*$M$170,2)</f>
        <v>0</v>
      </c>
      <c r="Q170" s="13">
        <f>ROUND($P$170+$O$170,2)</f>
        <v>0</v>
      </c>
      <c r="R170" s="15" t="s">
        <v>266</v>
      </c>
      <c r="S170" s="63"/>
    </row>
    <row r="171" spans="1:19" s="1" customFormat="1" ht="11.1" customHeight="1" outlineLevel="7" x14ac:dyDescent="0.2">
      <c r="A171" s="10"/>
      <c r="B171" s="71" t="s">
        <v>260</v>
      </c>
      <c r="C171" s="11" t="s">
        <v>49</v>
      </c>
      <c r="D171" s="11"/>
      <c r="E171" s="11"/>
      <c r="F171" s="11"/>
      <c r="G171" s="11"/>
      <c r="H171" s="12">
        <v>1</v>
      </c>
      <c r="I171" s="12">
        <f>$H$171</f>
        <v>1</v>
      </c>
      <c r="J171" s="14">
        <v>1</v>
      </c>
      <c r="K171" s="13">
        <f>ROUND($I$171*$J$171,3)</f>
        <v>1</v>
      </c>
      <c r="L171" s="53"/>
      <c r="M171" s="53"/>
      <c r="N171" s="13">
        <f>ROUND($M$171+$L$171,2)</f>
        <v>0</v>
      </c>
      <c r="O171" s="13">
        <f>ROUND($I$171*$L$171,2)</f>
        <v>0</v>
      </c>
      <c r="P171" s="13">
        <f>ROUND($K$171*$M$171,2)</f>
        <v>0</v>
      </c>
      <c r="Q171" s="13">
        <f>ROUND($P$171+$O$171,2)</f>
        <v>0</v>
      </c>
      <c r="R171" s="15" t="s">
        <v>267</v>
      </c>
      <c r="S171" s="63"/>
    </row>
    <row r="172" spans="1:19" s="1" customFormat="1" ht="11.1" customHeight="1" outlineLevel="7" x14ac:dyDescent="0.2">
      <c r="A172" s="10"/>
      <c r="B172" s="71" t="s">
        <v>268</v>
      </c>
      <c r="C172" s="11" t="s">
        <v>49</v>
      </c>
      <c r="D172" s="11"/>
      <c r="E172" s="11"/>
      <c r="F172" s="11"/>
      <c r="G172" s="11"/>
      <c r="H172" s="12">
        <v>2</v>
      </c>
      <c r="I172" s="12">
        <f>$H$172</f>
        <v>2</v>
      </c>
      <c r="J172" s="14">
        <v>1</v>
      </c>
      <c r="K172" s="13">
        <f>ROUND($I$172*$J$172,3)</f>
        <v>2</v>
      </c>
      <c r="L172" s="53"/>
      <c r="M172" s="53"/>
      <c r="N172" s="13">
        <f>ROUND($M$172+$L$172,2)</f>
        <v>0</v>
      </c>
      <c r="O172" s="13">
        <f>ROUND($I$172*$L$172,2)</f>
        <v>0</v>
      </c>
      <c r="P172" s="13">
        <f>ROUND($K$172*$M$172,2)</f>
        <v>0</v>
      </c>
      <c r="Q172" s="13">
        <f>ROUND($P$172+$O$172,2)</f>
        <v>0</v>
      </c>
      <c r="R172" s="15" t="s">
        <v>269</v>
      </c>
      <c r="S172" s="63"/>
    </row>
    <row r="173" spans="1:19" s="1" customFormat="1" ht="21.95" customHeight="1" outlineLevel="7" x14ac:dyDescent="0.2">
      <c r="A173" s="10"/>
      <c r="B173" s="71" t="s">
        <v>270</v>
      </c>
      <c r="C173" s="11" t="s">
        <v>49</v>
      </c>
      <c r="D173" s="11"/>
      <c r="E173" s="11"/>
      <c r="F173" s="11"/>
      <c r="G173" s="11"/>
      <c r="H173" s="12">
        <v>2</v>
      </c>
      <c r="I173" s="12">
        <f>$H$173</f>
        <v>2</v>
      </c>
      <c r="J173" s="14">
        <v>1</v>
      </c>
      <c r="K173" s="13">
        <f>ROUND($I$173*$J$173,3)</f>
        <v>2</v>
      </c>
      <c r="L173" s="53"/>
      <c r="M173" s="53"/>
      <c r="N173" s="13">
        <f>ROUND($M$173+$L$173,2)</f>
        <v>0</v>
      </c>
      <c r="O173" s="13">
        <f>ROUND($I$173*$L$173,2)</f>
        <v>0</v>
      </c>
      <c r="P173" s="13">
        <f>ROUND($K$173*$M$173,2)</f>
        <v>0</v>
      </c>
      <c r="Q173" s="13">
        <f>ROUND($P$173+$O$173,2)</f>
        <v>0</v>
      </c>
      <c r="R173" s="15" t="s">
        <v>271</v>
      </c>
      <c r="S173" s="63"/>
    </row>
    <row r="174" spans="1:19" s="1" customFormat="1" ht="33" customHeight="1" outlineLevel="7" x14ac:dyDescent="0.2">
      <c r="A174" s="10"/>
      <c r="B174" s="71" t="s">
        <v>219</v>
      </c>
      <c r="C174" s="11" t="s">
        <v>49</v>
      </c>
      <c r="D174" s="11"/>
      <c r="E174" s="11"/>
      <c r="F174" s="11"/>
      <c r="G174" s="11"/>
      <c r="H174" s="12">
        <v>49</v>
      </c>
      <c r="I174" s="12">
        <f>$H$174</f>
        <v>49</v>
      </c>
      <c r="J174" s="14">
        <v>1</v>
      </c>
      <c r="K174" s="13">
        <f>ROUND($I$174*$J$174,3)</f>
        <v>49</v>
      </c>
      <c r="L174" s="53"/>
      <c r="M174" s="53"/>
      <c r="N174" s="13">
        <f>ROUND($M$174+$L$174,2)</f>
        <v>0</v>
      </c>
      <c r="O174" s="13">
        <f>ROUND($I$174*$L$174,2)</f>
        <v>0</v>
      </c>
      <c r="P174" s="13">
        <f>ROUND($K$174*$M$174,2)</f>
        <v>0</v>
      </c>
      <c r="Q174" s="13">
        <f>ROUND($P$174+$O$174,2)</f>
        <v>0</v>
      </c>
      <c r="R174" s="15" t="s">
        <v>272</v>
      </c>
      <c r="S174" s="63"/>
    </row>
    <row r="175" spans="1:19" s="1" customFormat="1" ht="21.95" customHeight="1" outlineLevel="7" x14ac:dyDescent="0.2">
      <c r="A175" s="10"/>
      <c r="B175" s="71" t="s">
        <v>253</v>
      </c>
      <c r="C175" s="11" t="s">
        <v>49</v>
      </c>
      <c r="D175" s="11"/>
      <c r="E175" s="11"/>
      <c r="F175" s="11"/>
      <c r="G175" s="11"/>
      <c r="H175" s="12">
        <v>5</v>
      </c>
      <c r="I175" s="12">
        <f>$H$175</f>
        <v>5</v>
      </c>
      <c r="J175" s="14">
        <v>1</v>
      </c>
      <c r="K175" s="13">
        <f>ROUND($I$175*$J$175,3)</f>
        <v>5</v>
      </c>
      <c r="L175" s="53"/>
      <c r="M175" s="53"/>
      <c r="N175" s="13">
        <f>ROUND($M$175+$L$175,2)</f>
        <v>0</v>
      </c>
      <c r="O175" s="13">
        <f>ROUND($I$175*$L$175,2)</f>
        <v>0</v>
      </c>
      <c r="P175" s="13">
        <f>ROUND($K$175*$M$175,2)</f>
        <v>0</v>
      </c>
      <c r="Q175" s="13">
        <f>ROUND($P$175+$O$175,2)</f>
        <v>0</v>
      </c>
      <c r="R175" s="15" t="s">
        <v>273</v>
      </c>
      <c r="S175" s="63"/>
    </row>
    <row r="176" spans="1:19" s="1" customFormat="1" ht="21.95" customHeight="1" outlineLevel="7" x14ac:dyDescent="0.2">
      <c r="A176" s="10"/>
      <c r="B176" s="71" t="s">
        <v>274</v>
      </c>
      <c r="C176" s="11" t="s">
        <v>49</v>
      </c>
      <c r="D176" s="11"/>
      <c r="E176" s="11"/>
      <c r="F176" s="11"/>
      <c r="G176" s="11"/>
      <c r="H176" s="12">
        <v>2</v>
      </c>
      <c r="I176" s="12">
        <f>$H$176</f>
        <v>2</v>
      </c>
      <c r="J176" s="14">
        <v>1</v>
      </c>
      <c r="K176" s="13">
        <f>ROUND($I$176*$J$176,3)</f>
        <v>2</v>
      </c>
      <c r="L176" s="53"/>
      <c r="M176" s="53"/>
      <c r="N176" s="13">
        <f>ROUND($M$176+$L$176,2)</f>
        <v>0</v>
      </c>
      <c r="O176" s="13">
        <f>ROUND($I$176*$L$176,2)</f>
        <v>0</v>
      </c>
      <c r="P176" s="13">
        <f>ROUND($K$176*$M$176,2)</f>
        <v>0</v>
      </c>
      <c r="Q176" s="13">
        <f>ROUND($P$176+$O$176,2)</f>
        <v>0</v>
      </c>
      <c r="R176" s="15" t="s">
        <v>275</v>
      </c>
      <c r="S176" s="63"/>
    </row>
    <row r="177" spans="1:19" s="1" customFormat="1" ht="21.95" customHeight="1" outlineLevel="7" x14ac:dyDescent="0.2">
      <c r="A177" s="10"/>
      <c r="B177" s="71" t="s">
        <v>276</v>
      </c>
      <c r="C177" s="11" t="s">
        <v>49</v>
      </c>
      <c r="D177" s="11"/>
      <c r="E177" s="11"/>
      <c r="F177" s="11"/>
      <c r="G177" s="11"/>
      <c r="H177" s="12">
        <v>24</v>
      </c>
      <c r="I177" s="12">
        <f>$H$177</f>
        <v>24</v>
      </c>
      <c r="J177" s="14">
        <v>1</v>
      </c>
      <c r="K177" s="13">
        <f>ROUND($I$177*$J$177,3)</f>
        <v>24</v>
      </c>
      <c r="L177" s="53"/>
      <c r="M177" s="53"/>
      <c r="N177" s="13">
        <f>ROUND($M$177+$L$177,2)</f>
        <v>0</v>
      </c>
      <c r="O177" s="13">
        <f>ROUND($I$177*$L$177,2)</f>
        <v>0</v>
      </c>
      <c r="P177" s="13">
        <f>ROUND($K$177*$M$177,2)</f>
        <v>0</v>
      </c>
      <c r="Q177" s="13">
        <f>ROUND($P$177+$O$177,2)</f>
        <v>0</v>
      </c>
      <c r="R177" s="15" t="s">
        <v>277</v>
      </c>
      <c r="S177" s="63"/>
    </row>
    <row r="178" spans="1:19" s="1" customFormat="1" ht="21.95" customHeight="1" outlineLevel="7" x14ac:dyDescent="0.2">
      <c r="A178" s="10"/>
      <c r="B178" s="71" t="s">
        <v>278</v>
      </c>
      <c r="C178" s="11" t="s">
        <v>49</v>
      </c>
      <c r="D178" s="11"/>
      <c r="E178" s="11"/>
      <c r="F178" s="11"/>
      <c r="G178" s="11"/>
      <c r="H178" s="12">
        <v>4</v>
      </c>
      <c r="I178" s="12">
        <f>$H$178</f>
        <v>4</v>
      </c>
      <c r="J178" s="14">
        <v>1</v>
      </c>
      <c r="K178" s="13">
        <f>ROUND($I$178*$J$178,3)</f>
        <v>4</v>
      </c>
      <c r="L178" s="53"/>
      <c r="M178" s="53"/>
      <c r="N178" s="13">
        <f>ROUND($M$178+$L$178,2)</f>
        <v>0</v>
      </c>
      <c r="O178" s="13">
        <f>ROUND($I$178*$L$178,2)</f>
        <v>0</v>
      </c>
      <c r="P178" s="13">
        <f>ROUND($K$178*$M$178,2)</f>
        <v>0</v>
      </c>
      <c r="Q178" s="13">
        <f>ROUND($P$178+$O$178,2)</f>
        <v>0</v>
      </c>
      <c r="R178" s="15" t="s">
        <v>279</v>
      </c>
      <c r="S178" s="63"/>
    </row>
    <row r="179" spans="1:19" s="1" customFormat="1" ht="21.95" customHeight="1" outlineLevel="7" x14ac:dyDescent="0.2">
      <c r="A179" s="10"/>
      <c r="B179" s="71" t="s">
        <v>255</v>
      </c>
      <c r="C179" s="11" t="s">
        <v>49</v>
      </c>
      <c r="D179" s="11"/>
      <c r="E179" s="11"/>
      <c r="F179" s="11"/>
      <c r="G179" s="11"/>
      <c r="H179" s="12">
        <v>30</v>
      </c>
      <c r="I179" s="12">
        <f>$H$179</f>
        <v>30</v>
      </c>
      <c r="J179" s="14">
        <v>1</v>
      </c>
      <c r="K179" s="13">
        <f>ROUND($I$179*$J$179,3)</f>
        <v>30</v>
      </c>
      <c r="L179" s="53"/>
      <c r="M179" s="53"/>
      <c r="N179" s="13">
        <f>ROUND($M$179+$L$179,2)</f>
        <v>0</v>
      </c>
      <c r="O179" s="13">
        <f>ROUND($I$179*$L$179,2)</f>
        <v>0</v>
      </c>
      <c r="P179" s="13">
        <f>ROUND($K$179*$M$179,2)</f>
        <v>0</v>
      </c>
      <c r="Q179" s="13">
        <f>ROUND($P$179+$O$179,2)</f>
        <v>0</v>
      </c>
      <c r="R179" s="15" t="s">
        <v>280</v>
      </c>
      <c r="S179" s="63"/>
    </row>
    <row r="180" spans="1:19" s="1" customFormat="1" ht="21.95" customHeight="1" outlineLevel="7" x14ac:dyDescent="0.2">
      <c r="A180" s="10"/>
      <c r="B180" s="71" t="s">
        <v>281</v>
      </c>
      <c r="C180" s="11" t="s">
        <v>49</v>
      </c>
      <c r="D180" s="11"/>
      <c r="E180" s="11"/>
      <c r="F180" s="11"/>
      <c r="G180" s="11"/>
      <c r="H180" s="12">
        <v>8</v>
      </c>
      <c r="I180" s="12">
        <f>$H$180</f>
        <v>8</v>
      </c>
      <c r="J180" s="14">
        <v>1</v>
      </c>
      <c r="K180" s="13">
        <f>ROUND($I$180*$J$180,3)</f>
        <v>8</v>
      </c>
      <c r="L180" s="53"/>
      <c r="M180" s="53"/>
      <c r="N180" s="13">
        <f>ROUND($M$180+$L$180,2)</f>
        <v>0</v>
      </c>
      <c r="O180" s="13">
        <f>ROUND($I$180*$L$180,2)</f>
        <v>0</v>
      </c>
      <c r="P180" s="13">
        <f>ROUND($K$180*$M$180,2)</f>
        <v>0</v>
      </c>
      <c r="Q180" s="13">
        <f>ROUND($P$180+$O$180,2)</f>
        <v>0</v>
      </c>
      <c r="R180" s="15" t="s">
        <v>282</v>
      </c>
      <c r="S180" s="63"/>
    </row>
    <row r="181" spans="1:19" s="1" customFormat="1" ht="11.1" customHeight="1" outlineLevel="7" x14ac:dyDescent="0.2">
      <c r="A181" s="10"/>
      <c r="B181" s="71" t="s">
        <v>283</v>
      </c>
      <c r="C181" s="11" t="s">
        <v>49</v>
      </c>
      <c r="D181" s="11"/>
      <c r="E181" s="11"/>
      <c r="F181" s="11"/>
      <c r="G181" s="11"/>
      <c r="H181" s="12">
        <v>10</v>
      </c>
      <c r="I181" s="12">
        <f>$H$181</f>
        <v>10</v>
      </c>
      <c r="J181" s="14">
        <v>1</v>
      </c>
      <c r="K181" s="13">
        <f>ROUND($I$181*$J$181,3)</f>
        <v>10</v>
      </c>
      <c r="L181" s="53"/>
      <c r="M181" s="53"/>
      <c r="N181" s="13">
        <f>ROUND($M$181+$L$181,2)</f>
        <v>0</v>
      </c>
      <c r="O181" s="13">
        <f>ROUND($I$181*$L$181,2)</f>
        <v>0</v>
      </c>
      <c r="P181" s="13">
        <f>ROUND($K$181*$M$181,2)</f>
        <v>0</v>
      </c>
      <c r="Q181" s="13">
        <f>ROUND($P$181+$O$181,2)</f>
        <v>0</v>
      </c>
      <c r="R181" s="15" t="s">
        <v>282</v>
      </c>
      <c r="S181" s="63"/>
    </row>
    <row r="182" spans="1:19" s="16" customFormat="1" ht="51.95" customHeight="1" outlineLevel="6" x14ac:dyDescent="0.15">
      <c r="A182" s="17">
        <v>107</v>
      </c>
      <c r="B182" s="72" t="s">
        <v>284</v>
      </c>
      <c r="C182" s="18" t="s">
        <v>257</v>
      </c>
      <c r="D182" s="18"/>
      <c r="E182" s="18"/>
      <c r="F182" s="18"/>
      <c r="G182" s="18"/>
      <c r="H182" s="19">
        <v>7</v>
      </c>
      <c r="I182" s="19">
        <v>7</v>
      </c>
      <c r="J182" s="20"/>
      <c r="K182" s="20">
        <f>$K$183</f>
        <v>7</v>
      </c>
      <c r="L182" s="55"/>
      <c r="M182" s="55"/>
      <c r="N182" s="20">
        <f>ROUND($Q$182/$K$182,2)</f>
        <v>0</v>
      </c>
      <c r="O182" s="20">
        <f>ROUND($O$183+$O$184+$O$185+$O$186+$O$187+$O$188+$O$189+$O$190+$O$191+$O$192+$O$193+$O$194+$O$195,2)</f>
        <v>0</v>
      </c>
      <c r="P182" s="20">
        <f>ROUND($P$183+$P$184+$P$185+$P$186+$P$187+$P$188+$P$189+$P$190+$P$191+$P$192+$P$193+$P$194+$P$195,2)</f>
        <v>0</v>
      </c>
      <c r="Q182" s="20">
        <f>ROUND($Q$183+$Q$184+$Q$185+$Q$186+$Q$187+$Q$188+$Q$189+$Q$190+$Q$191+$Q$192+$Q$193+$Q$194+$Q$195,2)</f>
        <v>0</v>
      </c>
      <c r="R182" s="21" t="s">
        <v>285</v>
      </c>
      <c r="S182" s="64"/>
    </row>
    <row r="183" spans="1:19" s="22" customFormat="1" ht="11.1" customHeight="1" outlineLevel="7" x14ac:dyDescent="0.2">
      <c r="A183" s="23"/>
      <c r="B183" s="73" t="s">
        <v>22</v>
      </c>
      <c r="C183" s="24" t="s">
        <v>257</v>
      </c>
      <c r="D183" s="24"/>
      <c r="E183" s="24"/>
      <c r="F183" s="24"/>
      <c r="G183" s="24"/>
      <c r="H183" s="25">
        <v>7</v>
      </c>
      <c r="I183" s="25">
        <f>$H$183</f>
        <v>7</v>
      </c>
      <c r="J183" s="25">
        <v>1</v>
      </c>
      <c r="K183" s="26">
        <f>ROUND($I$183*$J$183,3)</f>
        <v>7</v>
      </c>
      <c r="L183" s="59"/>
      <c r="M183" s="57"/>
      <c r="N183" s="51">
        <f>ROUND($M$183+$L$183,2)</f>
        <v>0</v>
      </c>
      <c r="O183" s="26">
        <f>ROUND($I$183*$L$183,2)</f>
        <v>0</v>
      </c>
      <c r="P183" s="26">
        <f>ROUND($K$183*$M$183,2)</f>
        <v>0</v>
      </c>
      <c r="Q183" s="26">
        <f>ROUND($P$183+$O$183,2)</f>
        <v>0</v>
      </c>
      <c r="R183" s="26"/>
      <c r="S183" s="65"/>
    </row>
    <row r="184" spans="1:19" s="1" customFormat="1" ht="21.95" customHeight="1" outlineLevel="7" x14ac:dyDescent="0.2">
      <c r="A184" s="10"/>
      <c r="B184" s="71" t="s">
        <v>286</v>
      </c>
      <c r="C184" s="11" t="s">
        <v>49</v>
      </c>
      <c r="D184" s="11"/>
      <c r="E184" s="11"/>
      <c r="F184" s="11"/>
      <c r="G184" s="11"/>
      <c r="H184" s="12">
        <v>7</v>
      </c>
      <c r="I184" s="12">
        <f>$H$184</f>
        <v>7</v>
      </c>
      <c r="J184" s="14">
        <v>1</v>
      </c>
      <c r="K184" s="13">
        <f>ROUND($I$184*$J$184,3)</f>
        <v>7</v>
      </c>
      <c r="L184" s="53"/>
      <c r="M184" s="53"/>
      <c r="N184" s="13">
        <f>ROUND($M$184+$L$184,2)</f>
        <v>0</v>
      </c>
      <c r="O184" s="13">
        <f>ROUND($I$184*$L$184,2)</f>
        <v>0</v>
      </c>
      <c r="P184" s="13">
        <f>ROUND($K$184*$M$184,2)</f>
        <v>0</v>
      </c>
      <c r="Q184" s="13">
        <f>ROUND($P$184+$O$184,2)</f>
        <v>0</v>
      </c>
      <c r="R184" s="15" t="s">
        <v>287</v>
      </c>
      <c r="S184" s="63"/>
    </row>
    <row r="185" spans="1:19" s="1" customFormat="1" ht="11.1" customHeight="1" outlineLevel="7" x14ac:dyDescent="0.2">
      <c r="A185" s="10"/>
      <c r="B185" s="71" t="s">
        <v>268</v>
      </c>
      <c r="C185" s="11" t="s">
        <v>49</v>
      </c>
      <c r="D185" s="11"/>
      <c r="E185" s="11"/>
      <c r="F185" s="11"/>
      <c r="G185" s="11"/>
      <c r="H185" s="12">
        <v>2</v>
      </c>
      <c r="I185" s="12">
        <f>$H$185</f>
        <v>2</v>
      </c>
      <c r="J185" s="14">
        <v>1</v>
      </c>
      <c r="K185" s="13">
        <f>ROUND($I$185*$J$185,3)</f>
        <v>2</v>
      </c>
      <c r="L185" s="53"/>
      <c r="M185" s="53"/>
      <c r="N185" s="13">
        <f>ROUND($M$185+$L$185,2)</f>
        <v>0</v>
      </c>
      <c r="O185" s="13">
        <f>ROUND($I$185*$L$185,2)</f>
        <v>0</v>
      </c>
      <c r="P185" s="13">
        <f>ROUND($K$185*$M$185,2)</f>
        <v>0</v>
      </c>
      <c r="Q185" s="13">
        <f>ROUND($P$185+$O$185,2)</f>
        <v>0</v>
      </c>
      <c r="R185" s="15" t="s">
        <v>288</v>
      </c>
      <c r="S185" s="63"/>
    </row>
    <row r="186" spans="1:19" s="1" customFormat="1" ht="21.95" customHeight="1" outlineLevel="7" x14ac:dyDescent="0.2">
      <c r="A186" s="10"/>
      <c r="B186" s="71" t="s">
        <v>289</v>
      </c>
      <c r="C186" s="11" t="s">
        <v>49</v>
      </c>
      <c r="D186" s="11"/>
      <c r="E186" s="11"/>
      <c r="F186" s="11"/>
      <c r="G186" s="11"/>
      <c r="H186" s="12">
        <v>4</v>
      </c>
      <c r="I186" s="12">
        <f>$H$186</f>
        <v>4</v>
      </c>
      <c r="J186" s="14">
        <v>1</v>
      </c>
      <c r="K186" s="13">
        <f>ROUND($I$186*$J$186,3)</f>
        <v>4</v>
      </c>
      <c r="L186" s="53"/>
      <c r="M186" s="53"/>
      <c r="N186" s="13">
        <f>ROUND($M$186+$L$186,2)</f>
        <v>0</v>
      </c>
      <c r="O186" s="13">
        <f>ROUND($I$186*$L$186,2)</f>
        <v>0</v>
      </c>
      <c r="P186" s="13">
        <f>ROUND($K$186*$M$186,2)</f>
        <v>0</v>
      </c>
      <c r="Q186" s="13">
        <f>ROUND($P$186+$O$186,2)</f>
        <v>0</v>
      </c>
      <c r="R186" s="15" t="s">
        <v>290</v>
      </c>
      <c r="S186" s="63"/>
    </row>
    <row r="187" spans="1:19" s="1" customFormat="1" ht="11.1" customHeight="1" outlineLevel="7" x14ac:dyDescent="0.2">
      <c r="A187" s="10"/>
      <c r="B187" s="71" t="s">
        <v>260</v>
      </c>
      <c r="C187" s="11" t="s">
        <v>49</v>
      </c>
      <c r="D187" s="11"/>
      <c r="E187" s="11"/>
      <c r="F187" s="11"/>
      <c r="G187" s="11"/>
      <c r="H187" s="12">
        <v>1</v>
      </c>
      <c r="I187" s="12">
        <f>$H$187</f>
        <v>1</v>
      </c>
      <c r="J187" s="14">
        <v>1</v>
      </c>
      <c r="K187" s="13">
        <f>ROUND($I$187*$J$187,3)</f>
        <v>1</v>
      </c>
      <c r="L187" s="53"/>
      <c r="M187" s="53"/>
      <c r="N187" s="13">
        <f>ROUND($M$187+$L$187,2)</f>
        <v>0</v>
      </c>
      <c r="O187" s="13">
        <f>ROUND($I$187*$L$187,2)</f>
        <v>0</v>
      </c>
      <c r="P187" s="13">
        <f>ROUND($K$187*$M$187,2)</f>
        <v>0</v>
      </c>
      <c r="Q187" s="13">
        <f>ROUND($P$187+$O$187,2)</f>
        <v>0</v>
      </c>
      <c r="R187" s="15" t="s">
        <v>291</v>
      </c>
      <c r="S187" s="63"/>
    </row>
    <row r="188" spans="1:19" s="1" customFormat="1" ht="21.95" customHeight="1" outlineLevel="7" x14ac:dyDescent="0.2">
      <c r="A188" s="10"/>
      <c r="B188" s="71" t="s">
        <v>219</v>
      </c>
      <c r="C188" s="11" t="s">
        <v>49</v>
      </c>
      <c r="D188" s="11"/>
      <c r="E188" s="11"/>
      <c r="F188" s="11"/>
      <c r="G188" s="11"/>
      <c r="H188" s="12">
        <v>53</v>
      </c>
      <c r="I188" s="12">
        <f>$H$188</f>
        <v>53</v>
      </c>
      <c r="J188" s="14">
        <v>1</v>
      </c>
      <c r="K188" s="13">
        <f>ROUND($I$188*$J$188,3)</f>
        <v>53</v>
      </c>
      <c r="L188" s="53"/>
      <c r="M188" s="53"/>
      <c r="N188" s="13">
        <f>ROUND($M$188+$L$188,2)</f>
        <v>0</v>
      </c>
      <c r="O188" s="13">
        <f>ROUND($I$188*$L$188,2)</f>
        <v>0</v>
      </c>
      <c r="P188" s="13">
        <f>ROUND($K$188*$M$188,2)</f>
        <v>0</v>
      </c>
      <c r="Q188" s="13">
        <f>ROUND($P$188+$O$188,2)</f>
        <v>0</v>
      </c>
      <c r="R188" s="15" t="s">
        <v>292</v>
      </c>
      <c r="S188" s="63"/>
    </row>
    <row r="189" spans="1:19" s="1" customFormat="1" ht="21.95" customHeight="1" outlineLevel="7" x14ac:dyDescent="0.2">
      <c r="A189" s="10"/>
      <c r="B189" s="71" t="s">
        <v>293</v>
      </c>
      <c r="C189" s="11" t="s">
        <v>49</v>
      </c>
      <c r="D189" s="11"/>
      <c r="E189" s="11"/>
      <c r="F189" s="11"/>
      <c r="G189" s="11"/>
      <c r="H189" s="12">
        <v>8</v>
      </c>
      <c r="I189" s="12">
        <f>$H$189</f>
        <v>8</v>
      </c>
      <c r="J189" s="14">
        <v>1</v>
      </c>
      <c r="K189" s="13">
        <f>ROUND($I$189*$J$189,3)</f>
        <v>8</v>
      </c>
      <c r="L189" s="53"/>
      <c r="M189" s="53"/>
      <c r="N189" s="13">
        <f>ROUND($M$189+$L$189,2)</f>
        <v>0</v>
      </c>
      <c r="O189" s="13">
        <f>ROUND($I$189*$L$189,2)</f>
        <v>0</v>
      </c>
      <c r="P189" s="13">
        <f>ROUND($K$189*$M$189,2)</f>
        <v>0</v>
      </c>
      <c r="Q189" s="13">
        <f>ROUND($P$189+$O$189,2)</f>
        <v>0</v>
      </c>
      <c r="R189" s="15" t="s">
        <v>294</v>
      </c>
      <c r="S189" s="63"/>
    </row>
    <row r="190" spans="1:19" s="1" customFormat="1" ht="21.95" customHeight="1" outlineLevel="7" x14ac:dyDescent="0.2">
      <c r="A190" s="10"/>
      <c r="B190" s="71" t="s">
        <v>276</v>
      </c>
      <c r="C190" s="11" t="s">
        <v>49</v>
      </c>
      <c r="D190" s="11"/>
      <c r="E190" s="11"/>
      <c r="F190" s="11"/>
      <c r="G190" s="11"/>
      <c r="H190" s="12">
        <v>8</v>
      </c>
      <c r="I190" s="12">
        <f>$H$190</f>
        <v>8</v>
      </c>
      <c r="J190" s="14">
        <v>1</v>
      </c>
      <c r="K190" s="13">
        <f>ROUND($I$190*$J$190,3)</f>
        <v>8</v>
      </c>
      <c r="L190" s="53"/>
      <c r="M190" s="53"/>
      <c r="N190" s="13">
        <f>ROUND($M$190+$L$190,2)</f>
        <v>0</v>
      </c>
      <c r="O190" s="13">
        <f>ROUND($I$190*$L$190,2)</f>
        <v>0</v>
      </c>
      <c r="P190" s="13">
        <f>ROUND($K$190*$M$190,2)</f>
        <v>0</v>
      </c>
      <c r="Q190" s="13">
        <f>ROUND($P$190+$O$190,2)</f>
        <v>0</v>
      </c>
      <c r="R190" s="15" t="s">
        <v>295</v>
      </c>
      <c r="S190" s="63"/>
    </row>
    <row r="191" spans="1:19" s="1" customFormat="1" ht="21.95" customHeight="1" outlineLevel="7" x14ac:dyDescent="0.2">
      <c r="A191" s="10"/>
      <c r="B191" s="71" t="s">
        <v>253</v>
      </c>
      <c r="C191" s="11" t="s">
        <v>49</v>
      </c>
      <c r="D191" s="11"/>
      <c r="E191" s="11"/>
      <c r="F191" s="11"/>
      <c r="G191" s="11"/>
      <c r="H191" s="12">
        <v>32</v>
      </c>
      <c r="I191" s="12">
        <f>$H$191</f>
        <v>32</v>
      </c>
      <c r="J191" s="14">
        <v>1</v>
      </c>
      <c r="K191" s="13">
        <f>ROUND($I$191*$J$191,3)</f>
        <v>32</v>
      </c>
      <c r="L191" s="53"/>
      <c r="M191" s="53"/>
      <c r="N191" s="13">
        <f>ROUND($M$191+$L$191,2)</f>
        <v>0</v>
      </c>
      <c r="O191" s="13">
        <f>ROUND($I$191*$L$191,2)</f>
        <v>0</v>
      </c>
      <c r="P191" s="13">
        <f>ROUND($K$191*$M$191,2)</f>
        <v>0</v>
      </c>
      <c r="Q191" s="13">
        <f>ROUND($P$191+$O$191,2)</f>
        <v>0</v>
      </c>
      <c r="R191" s="15" t="s">
        <v>296</v>
      </c>
      <c r="S191" s="63"/>
    </row>
    <row r="192" spans="1:19" s="1" customFormat="1" ht="21.95" customHeight="1" outlineLevel="7" x14ac:dyDescent="0.2">
      <c r="A192" s="10"/>
      <c r="B192" s="71" t="s">
        <v>255</v>
      </c>
      <c r="C192" s="11" t="s">
        <v>49</v>
      </c>
      <c r="D192" s="11"/>
      <c r="E192" s="11"/>
      <c r="F192" s="11"/>
      <c r="G192" s="11"/>
      <c r="H192" s="12">
        <v>13</v>
      </c>
      <c r="I192" s="12">
        <f>$H$192</f>
        <v>13</v>
      </c>
      <c r="J192" s="14">
        <v>1</v>
      </c>
      <c r="K192" s="13">
        <f>ROUND($I$192*$J$192,3)</f>
        <v>13</v>
      </c>
      <c r="L192" s="53"/>
      <c r="M192" s="53"/>
      <c r="N192" s="13">
        <f>ROUND($M$192+$L$192,2)</f>
        <v>0</v>
      </c>
      <c r="O192" s="13">
        <f>ROUND($I$192*$L$192,2)</f>
        <v>0</v>
      </c>
      <c r="P192" s="13">
        <f>ROUND($K$192*$M$192,2)</f>
        <v>0</v>
      </c>
      <c r="Q192" s="13">
        <f>ROUND($P$192+$O$192,2)</f>
        <v>0</v>
      </c>
      <c r="R192" s="15" t="s">
        <v>297</v>
      </c>
      <c r="S192" s="63"/>
    </row>
    <row r="193" spans="1:19" s="1" customFormat="1" ht="33" customHeight="1" outlineLevel="7" x14ac:dyDescent="0.2">
      <c r="A193" s="10"/>
      <c r="B193" s="71" t="s">
        <v>298</v>
      </c>
      <c r="C193" s="11" t="s">
        <v>49</v>
      </c>
      <c r="D193" s="11"/>
      <c r="E193" s="11"/>
      <c r="F193" s="11"/>
      <c r="G193" s="11"/>
      <c r="H193" s="12">
        <v>4</v>
      </c>
      <c r="I193" s="12">
        <f>$H$193</f>
        <v>4</v>
      </c>
      <c r="J193" s="14">
        <v>1</v>
      </c>
      <c r="K193" s="13">
        <f>ROUND($I$193*$J$193,3)</f>
        <v>4</v>
      </c>
      <c r="L193" s="53"/>
      <c r="M193" s="53"/>
      <c r="N193" s="13">
        <f>ROUND($M$193+$L$193,2)</f>
        <v>0</v>
      </c>
      <c r="O193" s="13">
        <f>ROUND($I$193*$L$193,2)</f>
        <v>0</v>
      </c>
      <c r="P193" s="13">
        <f>ROUND($K$193*$M$193,2)</f>
        <v>0</v>
      </c>
      <c r="Q193" s="13">
        <f>ROUND($P$193+$O$193,2)</f>
        <v>0</v>
      </c>
      <c r="R193" s="15" t="s">
        <v>299</v>
      </c>
      <c r="S193" s="63"/>
    </row>
    <row r="194" spans="1:19" s="1" customFormat="1" ht="21.95" customHeight="1" outlineLevel="7" x14ac:dyDescent="0.2">
      <c r="A194" s="10"/>
      <c r="B194" s="71" t="s">
        <v>300</v>
      </c>
      <c r="C194" s="11" t="s">
        <v>49</v>
      </c>
      <c r="D194" s="11"/>
      <c r="E194" s="11"/>
      <c r="F194" s="11"/>
      <c r="G194" s="11"/>
      <c r="H194" s="12">
        <v>8</v>
      </c>
      <c r="I194" s="12">
        <f>$H$194</f>
        <v>8</v>
      </c>
      <c r="J194" s="14">
        <v>1</v>
      </c>
      <c r="K194" s="13">
        <f>ROUND($I$194*$J$194,3)</f>
        <v>8</v>
      </c>
      <c r="L194" s="53"/>
      <c r="M194" s="53"/>
      <c r="N194" s="13">
        <f>ROUND($M$194+$L$194,2)</f>
        <v>0</v>
      </c>
      <c r="O194" s="13">
        <f>ROUND($I$194*$L$194,2)</f>
        <v>0</v>
      </c>
      <c r="P194" s="13">
        <f>ROUND($K$194*$M$194,2)</f>
        <v>0</v>
      </c>
      <c r="Q194" s="13">
        <f>ROUND($P$194+$O$194,2)</f>
        <v>0</v>
      </c>
      <c r="R194" s="15" t="s">
        <v>301</v>
      </c>
      <c r="S194" s="63"/>
    </row>
    <row r="195" spans="1:19" s="1" customFormat="1" ht="21.95" customHeight="1" outlineLevel="7" x14ac:dyDescent="0.2">
      <c r="A195" s="10"/>
      <c r="B195" s="71" t="s">
        <v>302</v>
      </c>
      <c r="C195" s="11" t="s">
        <v>49</v>
      </c>
      <c r="D195" s="11"/>
      <c r="E195" s="11"/>
      <c r="F195" s="11"/>
      <c r="G195" s="11"/>
      <c r="H195" s="12">
        <v>4</v>
      </c>
      <c r="I195" s="12">
        <f>$H$195</f>
        <v>4</v>
      </c>
      <c r="J195" s="14">
        <v>1</v>
      </c>
      <c r="K195" s="13">
        <f>ROUND($I$195*$J$195,3)</f>
        <v>4</v>
      </c>
      <c r="L195" s="53"/>
      <c r="M195" s="53"/>
      <c r="N195" s="13">
        <f>ROUND($M$195+$L$195,2)</f>
        <v>0</v>
      </c>
      <c r="O195" s="13">
        <f>ROUND($I$195*$L$195,2)</f>
        <v>0</v>
      </c>
      <c r="P195" s="13">
        <f>ROUND($K$195*$M$195,2)</f>
        <v>0</v>
      </c>
      <c r="Q195" s="13">
        <f>ROUND($P$195+$O$195,2)</f>
        <v>0</v>
      </c>
      <c r="R195" s="15" t="s">
        <v>290</v>
      </c>
      <c r="S195" s="63"/>
    </row>
    <row r="196" spans="1:19" s="16" customFormat="1" ht="42" customHeight="1" outlineLevel="6" x14ac:dyDescent="0.15">
      <c r="A196" s="17">
        <v>108</v>
      </c>
      <c r="B196" s="72" t="s">
        <v>303</v>
      </c>
      <c r="C196" s="18" t="s">
        <v>257</v>
      </c>
      <c r="D196" s="18"/>
      <c r="E196" s="18"/>
      <c r="F196" s="18"/>
      <c r="G196" s="18"/>
      <c r="H196" s="19">
        <v>4</v>
      </c>
      <c r="I196" s="19">
        <v>4</v>
      </c>
      <c r="J196" s="20"/>
      <c r="K196" s="20">
        <f>$K$197</f>
        <v>4</v>
      </c>
      <c r="L196" s="55"/>
      <c r="M196" s="55"/>
      <c r="N196" s="20">
        <f>ROUND($Q$196/$K$196,2)</f>
        <v>0</v>
      </c>
      <c r="O196" s="20">
        <f>ROUND($O$197+$O$198+$O$199+$O$200+$O$201+$O$202,2)</f>
        <v>0</v>
      </c>
      <c r="P196" s="20">
        <f>ROUND($P$197+$P$198+$P$199+$P$200+$P$201+$P$202,2)</f>
        <v>0</v>
      </c>
      <c r="Q196" s="20">
        <f>ROUND($Q$197+$Q$198+$Q$199+$Q$200+$Q$201+$Q$202,2)</f>
        <v>0</v>
      </c>
      <c r="R196" s="21" t="s">
        <v>304</v>
      </c>
      <c r="S196" s="64"/>
    </row>
    <row r="197" spans="1:19" s="22" customFormat="1" ht="11.1" customHeight="1" outlineLevel="7" x14ac:dyDescent="0.2">
      <c r="A197" s="23"/>
      <c r="B197" s="73" t="s">
        <v>22</v>
      </c>
      <c r="C197" s="24" t="s">
        <v>257</v>
      </c>
      <c r="D197" s="24"/>
      <c r="E197" s="24"/>
      <c r="F197" s="24"/>
      <c r="G197" s="24"/>
      <c r="H197" s="25">
        <v>4</v>
      </c>
      <c r="I197" s="25">
        <f>$H$197</f>
        <v>4</v>
      </c>
      <c r="J197" s="25">
        <v>1</v>
      </c>
      <c r="K197" s="26">
        <f>ROUND($I$197*$J$197,3)</f>
        <v>4</v>
      </c>
      <c r="L197" s="59"/>
      <c r="M197" s="57"/>
      <c r="N197" s="51">
        <f>ROUND($M$197+$L$197,2)</f>
        <v>0</v>
      </c>
      <c r="O197" s="26">
        <f>ROUND($I$197*$L$197,2)</f>
        <v>0</v>
      </c>
      <c r="P197" s="26">
        <f>ROUND($K$197*$M$197,2)</f>
        <v>0</v>
      </c>
      <c r="Q197" s="26">
        <f>ROUND($P$197+$O$197,2)</f>
        <v>0</v>
      </c>
      <c r="R197" s="26"/>
      <c r="S197" s="65"/>
    </row>
    <row r="198" spans="1:19" s="1" customFormat="1" ht="21.95" customHeight="1" outlineLevel="7" x14ac:dyDescent="0.2">
      <c r="A198" s="10"/>
      <c r="B198" s="71" t="s">
        <v>305</v>
      </c>
      <c r="C198" s="11" t="s">
        <v>49</v>
      </c>
      <c r="D198" s="11"/>
      <c r="E198" s="11"/>
      <c r="F198" s="11"/>
      <c r="G198" s="11"/>
      <c r="H198" s="12">
        <v>4</v>
      </c>
      <c r="I198" s="12">
        <f>$H$198</f>
        <v>4</v>
      </c>
      <c r="J198" s="14">
        <v>1</v>
      </c>
      <c r="K198" s="13">
        <f>ROUND($I$198*$J$198,3)</f>
        <v>4</v>
      </c>
      <c r="L198" s="53"/>
      <c r="M198" s="53"/>
      <c r="N198" s="13">
        <f>ROUND($M$198+$L$198,2)</f>
        <v>0</v>
      </c>
      <c r="O198" s="13">
        <f>ROUND($I$198*$L$198,2)</f>
        <v>0</v>
      </c>
      <c r="P198" s="13">
        <f>ROUND($K$198*$M$198,2)</f>
        <v>0</v>
      </c>
      <c r="Q198" s="13">
        <f>ROUND($P$198+$O$198,2)</f>
        <v>0</v>
      </c>
      <c r="R198" s="15" t="s">
        <v>306</v>
      </c>
      <c r="S198" s="63"/>
    </row>
    <row r="199" spans="1:19" s="1" customFormat="1" ht="11.1" customHeight="1" outlineLevel="7" x14ac:dyDescent="0.2">
      <c r="A199" s="10"/>
      <c r="B199" s="71" t="s">
        <v>260</v>
      </c>
      <c r="C199" s="11" t="s">
        <v>49</v>
      </c>
      <c r="D199" s="11"/>
      <c r="E199" s="11"/>
      <c r="F199" s="11"/>
      <c r="G199" s="11"/>
      <c r="H199" s="12">
        <v>2</v>
      </c>
      <c r="I199" s="12">
        <f>$H$199</f>
        <v>2</v>
      </c>
      <c r="J199" s="14">
        <v>1</v>
      </c>
      <c r="K199" s="13">
        <f>ROUND($I$199*$J$199,3)</f>
        <v>2</v>
      </c>
      <c r="L199" s="53"/>
      <c r="M199" s="53"/>
      <c r="N199" s="13">
        <f>ROUND($M$199+$L$199,2)</f>
        <v>0</v>
      </c>
      <c r="O199" s="13">
        <f>ROUND($I$199*$L$199,2)</f>
        <v>0</v>
      </c>
      <c r="P199" s="13">
        <f>ROUND($K$199*$M$199,2)</f>
        <v>0</v>
      </c>
      <c r="Q199" s="13">
        <f>ROUND($P$199+$O$199,2)</f>
        <v>0</v>
      </c>
      <c r="R199" s="15" t="s">
        <v>307</v>
      </c>
      <c r="S199" s="63"/>
    </row>
    <row r="200" spans="1:19" s="1" customFormat="1" ht="21.95" customHeight="1" outlineLevel="7" x14ac:dyDescent="0.2">
      <c r="A200" s="10"/>
      <c r="B200" s="71" t="s">
        <v>270</v>
      </c>
      <c r="C200" s="11" t="s">
        <v>49</v>
      </c>
      <c r="D200" s="11"/>
      <c r="E200" s="11"/>
      <c r="F200" s="11"/>
      <c r="G200" s="11"/>
      <c r="H200" s="12">
        <v>12</v>
      </c>
      <c r="I200" s="12">
        <f>$H$200</f>
        <v>12</v>
      </c>
      <c r="J200" s="14">
        <v>1</v>
      </c>
      <c r="K200" s="13">
        <f>ROUND($I$200*$J$200,3)</f>
        <v>12</v>
      </c>
      <c r="L200" s="53"/>
      <c r="M200" s="53"/>
      <c r="N200" s="13">
        <f>ROUND($M$200+$L$200,2)</f>
        <v>0</v>
      </c>
      <c r="O200" s="13">
        <f>ROUND($I$200*$L$200,2)</f>
        <v>0</v>
      </c>
      <c r="P200" s="13">
        <f>ROUND($K$200*$M$200,2)</f>
        <v>0</v>
      </c>
      <c r="Q200" s="13">
        <f>ROUND($P$200+$O$200,2)</f>
        <v>0</v>
      </c>
      <c r="R200" s="15" t="s">
        <v>308</v>
      </c>
      <c r="S200" s="63"/>
    </row>
    <row r="201" spans="1:19" s="1" customFormat="1" ht="21.95" customHeight="1" outlineLevel="7" x14ac:dyDescent="0.2">
      <c r="A201" s="10"/>
      <c r="B201" s="71" t="s">
        <v>219</v>
      </c>
      <c r="C201" s="11" t="s">
        <v>49</v>
      </c>
      <c r="D201" s="11"/>
      <c r="E201" s="11"/>
      <c r="F201" s="11"/>
      <c r="G201" s="11"/>
      <c r="H201" s="12">
        <v>36</v>
      </c>
      <c r="I201" s="12">
        <f>$H$201</f>
        <v>36</v>
      </c>
      <c r="J201" s="14">
        <v>1</v>
      </c>
      <c r="K201" s="13">
        <f>ROUND($I$201*$J$201,3)</f>
        <v>36</v>
      </c>
      <c r="L201" s="53"/>
      <c r="M201" s="53"/>
      <c r="N201" s="13">
        <f>ROUND($M$201+$L$201,2)</f>
        <v>0</v>
      </c>
      <c r="O201" s="13">
        <f>ROUND($I$201*$L$201,2)</f>
        <v>0</v>
      </c>
      <c r="P201" s="13">
        <f>ROUND($K$201*$M$201,2)</f>
        <v>0</v>
      </c>
      <c r="Q201" s="13">
        <f>ROUND($P$201+$O$201,2)</f>
        <v>0</v>
      </c>
      <c r="R201" s="15" t="s">
        <v>309</v>
      </c>
      <c r="S201" s="63"/>
    </row>
    <row r="202" spans="1:19" s="1" customFormat="1" ht="11.1" customHeight="1" outlineLevel="7" x14ac:dyDescent="0.2">
      <c r="A202" s="10"/>
      <c r="B202" s="71" t="s">
        <v>255</v>
      </c>
      <c r="C202" s="11" t="s">
        <v>49</v>
      </c>
      <c r="D202" s="11"/>
      <c r="E202" s="11"/>
      <c r="F202" s="11"/>
      <c r="G202" s="11"/>
      <c r="H202" s="12">
        <v>8</v>
      </c>
      <c r="I202" s="12">
        <f>$H$202</f>
        <v>8</v>
      </c>
      <c r="J202" s="14">
        <v>1</v>
      </c>
      <c r="K202" s="13">
        <f>ROUND($I$202*$J$202,3)</f>
        <v>8</v>
      </c>
      <c r="L202" s="53"/>
      <c r="M202" s="53"/>
      <c r="N202" s="13">
        <f>ROUND($M$202+$L$202,2)</f>
        <v>0</v>
      </c>
      <c r="O202" s="13">
        <f>ROUND($I$202*$L$202,2)</f>
        <v>0</v>
      </c>
      <c r="P202" s="13">
        <f>ROUND($K$202*$M$202,2)</f>
        <v>0</v>
      </c>
      <c r="Q202" s="13">
        <f>ROUND($P$202+$O$202,2)</f>
        <v>0</v>
      </c>
      <c r="R202" s="15" t="s">
        <v>310</v>
      </c>
      <c r="S202" s="63"/>
    </row>
    <row r="203" spans="1:19" s="16" customFormat="1" ht="42" customHeight="1" outlineLevel="6" x14ac:dyDescent="0.15">
      <c r="A203" s="17">
        <v>109</v>
      </c>
      <c r="B203" s="72" t="s">
        <v>311</v>
      </c>
      <c r="C203" s="18" t="s">
        <v>257</v>
      </c>
      <c r="D203" s="18"/>
      <c r="E203" s="18"/>
      <c r="F203" s="18"/>
      <c r="G203" s="18"/>
      <c r="H203" s="19">
        <v>2</v>
      </c>
      <c r="I203" s="19">
        <v>2</v>
      </c>
      <c r="J203" s="20"/>
      <c r="K203" s="20">
        <f>$K$204</f>
        <v>2</v>
      </c>
      <c r="L203" s="55"/>
      <c r="M203" s="55"/>
      <c r="N203" s="20">
        <f>ROUND($Q$203/$K$203,2)</f>
        <v>0</v>
      </c>
      <c r="O203" s="20">
        <f>ROUND($O$204+$O$205+$O$206+$O$207+$O$208,2)</f>
        <v>0</v>
      </c>
      <c r="P203" s="20">
        <f>ROUND($P$204+$P$205+$P$206+$P$207+$P$208,2)</f>
        <v>0</v>
      </c>
      <c r="Q203" s="20">
        <f>ROUND($Q$204+$Q$205+$Q$206+$Q$207+$Q$208,2)</f>
        <v>0</v>
      </c>
      <c r="R203" s="21" t="s">
        <v>312</v>
      </c>
      <c r="S203" s="64"/>
    </row>
    <row r="204" spans="1:19" s="22" customFormat="1" ht="11.1" customHeight="1" outlineLevel="7" x14ac:dyDescent="0.2">
      <c r="A204" s="23"/>
      <c r="B204" s="73" t="s">
        <v>22</v>
      </c>
      <c r="C204" s="24" t="s">
        <v>257</v>
      </c>
      <c r="D204" s="24"/>
      <c r="E204" s="24"/>
      <c r="F204" s="24"/>
      <c r="G204" s="24"/>
      <c r="H204" s="25">
        <v>2</v>
      </c>
      <c r="I204" s="25">
        <f>$H$204</f>
        <v>2</v>
      </c>
      <c r="J204" s="25">
        <v>1</v>
      </c>
      <c r="K204" s="26">
        <f>ROUND($I$204*$J$204,3)</f>
        <v>2</v>
      </c>
      <c r="L204" s="59"/>
      <c r="M204" s="57"/>
      <c r="N204" s="51">
        <f>ROUND($M$204+$L$204,2)</f>
        <v>0</v>
      </c>
      <c r="O204" s="26">
        <f>ROUND($I$204*$L$204,2)</f>
        <v>0</v>
      </c>
      <c r="P204" s="26">
        <f>ROUND($K$204*$M$204,2)</f>
        <v>0</v>
      </c>
      <c r="Q204" s="26">
        <f>ROUND($P$204+$O$204,2)</f>
        <v>0</v>
      </c>
      <c r="R204" s="26"/>
      <c r="S204" s="65"/>
    </row>
    <row r="205" spans="1:19" s="1" customFormat="1" ht="11.1" customHeight="1" outlineLevel="7" x14ac:dyDescent="0.2">
      <c r="A205" s="10"/>
      <c r="B205" s="71" t="s">
        <v>313</v>
      </c>
      <c r="C205" s="11" t="s">
        <v>49</v>
      </c>
      <c r="D205" s="11"/>
      <c r="E205" s="11"/>
      <c r="F205" s="11"/>
      <c r="G205" s="11"/>
      <c r="H205" s="12">
        <v>2</v>
      </c>
      <c r="I205" s="12">
        <f>$H$205</f>
        <v>2</v>
      </c>
      <c r="J205" s="14">
        <v>1</v>
      </c>
      <c r="K205" s="13">
        <f>ROUND($I$205*$J$205,3)</f>
        <v>2</v>
      </c>
      <c r="L205" s="53"/>
      <c r="M205" s="53"/>
      <c r="N205" s="13">
        <f>ROUND($M$205+$L$205,2)</f>
        <v>0</v>
      </c>
      <c r="O205" s="13">
        <f>ROUND($I$205*$L$205,2)</f>
        <v>0</v>
      </c>
      <c r="P205" s="13">
        <f>ROUND($K$205*$M$205,2)</f>
        <v>0</v>
      </c>
      <c r="Q205" s="13">
        <f>ROUND($P$205+$O$205,2)</f>
        <v>0</v>
      </c>
      <c r="R205" s="15" t="s">
        <v>314</v>
      </c>
      <c r="S205" s="63"/>
    </row>
    <row r="206" spans="1:19" s="1" customFormat="1" ht="11.1" customHeight="1" outlineLevel="7" x14ac:dyDescent="0.2">
      <c r="A206" s="10"/>
      <c r="B206" s="71" t="s">
        <v>268</v>
      </c>
      <c r="C206" s="11" t="s">
        <v>49</v>
      </c>
      <c r="D206" s="11"/>
      <c r="E206" s="11"/>
      <c r="F206" s="11"/>
      <c r="G206" s="11"/>
      <c r="H206" s="12">
        <v>2</v>
      </c>
      <c r="I206" s="12">
        <f>$H$206</f>
        <v>2</v>
      </c>
      <c r="J206" s="14">
        <v>1</v>
      </c>
      <c r="K206" s="13">
        <f>ROUND($I$206*$J$206,3)</f>
        <v>2</v>
      </c>
      <c r="L206" s="53"/>
      <c r="M206" s="53"/>
      <c r="N206" s="13">
        <f>ROUND($M$206+$L$206,2)</f>
        <v>0</v>
      </c>
      <c r="O206" s="13">
        <f>ROUND($I$206*$L$206,2)</f>
        <v>0</v>
      </c>
      <c r="P206" s="13">
        <f>ROUND($K$206*$M$206,2)</f>
        <v>0</v>
      </c>
      <c r="Q206" s="13">
        <f>ROUND($P$206+$O$206,2)</f>
        <v>0</v>
      </c>
      <c r="R206" s="15" t="s">
        <v>314</v>
      </c>
      <c r="S206" s="63"/>
    </row>
    <row r="207" spans="1:19" s="1" customFormat="1" ht="21.95" customHeight="1" outlineLevel="7" x14ac:dyDescent="0.2">
      <c r="A207" s="10"/>
      <c r="B207" s="71" t="s">
        <v>219</v>
      </c>
      <c r="C207" s="11" t="s">
        <v>49</v>
      </c>
      <c r="D207" s="11"/>
      <c r="E207" s="11"/>
      <c r="F207" s="11"/>
      <c r="G207" s="11"/>
      <c r="H207" s="12">
        <v>110</v>
      </c>
      <c r="I207" s="12">
        <f>$H$207</f>
        <v>110</v>
      </c>
      <c r="J207" s="14">
        <v>1</v>
      </c>
      <c r="K207" s="13">
        <f>ROUND($I$207*$J$207,3)</f>
        <v>110</v>
      </c>
      <c r="L207" s="53"/>
      <c r="M207" s="53"/>
      <c r="N207" s="13">
        <f>ROUND($M$207+$L$207,2)</f>
        <v>0</v>
      </c>
      <c r="O207" s="13">
        <f>ROUND($I$207*$L$207,2)</f>
        <v>0</v>
      </c>
      <c r="P207" s="13">
        <f>ROUND($K$207*$M$207,2)</f>
        <v>0</v>
      </c>
      <c r="Q207" s="13">
        <f>ROUND($P$207+$O$207,2)</f>
        <v>0</v>
      </c>
      <c r="R207" s="15" t="s">
        <v>315</v>
      </c>
      <c r="S207" s="63"/>
    </row>
    <row r="208" spans="1:19" s="1" customFormat="1" ht="11.1" customHeight="1" outlineLevel="7" x14ac:dyDescent="0.2">
      <c r="A208" s="10"/>
      <c r="B208" s="71" t="s">
        <v>255</v>
      </c>
      <c r="C208" s="11" t="s">
        <v>49</v>
      </c>
      <c r="D208" s="11"/>
      <c r="E208" s="11"/>
      <c r="F208" s="11"/>
      <c r="G208" s="11"/>
      <c r="H208" s="12">
        <v>10</v>
      </c>
      <c r="I208" s="12">
        <f>$H$208</f>
        <v>10</v>
      </c>
      <c r="J208" s="14">
        <v>1</v>
      </c>
      <c r="K208" s="13">
        <f>ROUND($I$208*$J$208,3)</f>
        <v>10</v>
      </c>
      <c r="L208" s="53"/>
      <c r="M208" s="53"/>
      <c r="N208" s="13">
        <f>ROUND($M$208+$L$208,2)</f>
        <v>0</v>
      </c>
      <c r="O208" s="13">
        <f>ROUND($I$208*$L$208,2)</f>
        <v>0</v>
      </c>
      <c r="P208" s="13">
        <f>ROUND($K$208*$M$208,2)</f>
        <v>0</v>
      </c>
      <c r="Q208" s="13">
        <f>ROUND($P$208+$O$208,2)</f>
        <v>0</v>
      </c>
      <c r="R208" s="15" t="s">
        <v>316</v>
      </c>
      <c r="S208" s="63"/>
    </row>
    <row r="209" spans="1:19" s="16" customFormat="1" ht="72.95" customHeight="1" outlineLevel="6" x14ac:dyDescent="0.15">
      <c r="A209" s="17">
        <v>110</v>
      </c>
      <c r="B209" s="72" t="s">
        <v>317</v>
      </c>
      <c r="C209" s="18" t="s">
        <v>257</v>
      </c>
      <c r="D209" s="18"/>
      <c r="E209" s="18"/>
      <c r="F209" s="18"/>
      <c r="G209" s="18"/>
      <c r="H209" s="19">
        <v>2</v>
      </c>
      <c r="I209" s="19">
        <v>2</v>
      </c>
      <c r="J209" s="20"/>
      <c r="K209" s="20">
        <f>$K$210</f>
        <v>2</v>
      </c>
      <c r="L209" s="55"/>
      <c r="M209" s="55"/>
      <c r="N209" s="20">
        <f>ROUND($Q$209/$K$209,2)</f>
        <v>0</v>
      </c>
      <c r="O209" s="20">
        <f>ROUND($O$210+$O$211+$O$212+$O$213,2)</f>
        <v>0</v>
      </c>
      <c r="P209" s="20">
        <f>ROUND($P$210+$P$211+$P$212+$P$213,2)</f>
        <v>0</v>
      </c>
      <c r="Q209" s="20">
        <f>ROUND($Q$210+$Q$211+$Q$212+$Q$213,2)</f>
        <v>0</v>
      </c>
      <c r="R209" s="21" t="s">
        <v>318</v>
      </c>
      <c r="S209" s="64"/>
    </row>
    <row r="210" spans="1:19" s="22" customFormat="1" ht="11.1" customHeight="1" outlineLevel="7" x14ac:dyDescent="0.2">
      <c r="A210" s="23"/>
      <c r="B210" s="73" t="s">
        <v>22</v>
      </c>
      <c r="C210" s="24" t="s">
        <v>257</v>
      </c>
      <c r="D210" s="24"/>
      <c r="E210" s="24"/>
      <c r="F210" s="24"/>
      <c r="G210" s="24"/>
      <c r="H210" s="25">
        <v>2</v>
      </c>
      <c r="I210" s="25">
        <f>$H$210</f>
        <v>2</v>
      </c>
      <c r="J210" s="25">
        <v>1</v>
      </c>
      <c r="K210" s="26">
        <f>ROUND($I$210*$J$210,3)</f>
        <v>2</v>
      </c>
      <c r="L210" s="59"/>
      <c r="M210" s="57"/>
      <c r="N210" s="51">
        <f>ROUND($M$210+$L$210,2)</f>
        <v>0</v>
      </c>
      <c r="O210" s="26">
        <f>ROUND($I$210*$L$210,2)</f>
        <v>0</v>
      </c>
      <c r="P210" s="26">
        <f>ROUND($K$210*$M$210,2)</f>
        <v>0</v>
      </c>
      <c r="Q210" s="26">
        <f>ROUND($P$210+$O$210,2)</f>
        <v>0</v>
      </c>
      <c r="R210" s="26"/>
      <c r="S210" s="65"/>
    </row>
    <row r="211" spans="1:19" s="1" customFormat="1" ht="21.95" customHeight="1" outlineLevel="7" x14ac:dyDescent="0.2">
      <c r="A211" s="10"/>
      <c r="B211" s="71" t="s">
        <v>319</v>
      </c>
      <c r="C211" s="11" t="s">
        <v>49</v>
      </c>
      <c r="D211" s="11"/>
      <c r="E211" s="11"/>
      <c r="F211" s="11"/>
      <c r="G211" s="11"/>
      <c r="H211" s="12">
        <v>6</v>
      </c>
      <c r="I211" s="12">
        <f>$H$211</f>
        <v>6</v>
      </c>
      <c r="J211" s="14">
        <v>1</v>
      </c>
      <c r="K211" s="13">
        <f>ROUND($I$211*$J$211,3)</f>
        <v>6</v>
      </c>
      <c r="L211" s="53"/>
      <c r="M211" s="53"/>
      <c r="N211" s="13">
        <f>ROUND($M$211+$L$211,2)</f>
        <v>0</v>
      </c>
      <c r="O211" s="13">
        <f>ROUND($I$211*$L$211,2)</f>
        <v>0</v>
      </c>
      <c r="P211" s="13">
        <f>ROUND($K$211*$M$211,2)</f>
        <v>0</v>
      </c>
      <c r="Q211" s="13">
        <f>ROUND($P$211+$O$211,2)</f>
        <v>0</v>
      </c>
      <c r="R211" s="15"/>
      <c r="S211" s="63"/>
    </row>
    <row r="212" spans="1:19" s="1" customFormat="1" ht="11.1" customHeight="1" outlineLevel="7" x14ac:dyDescent="0.2">
      <c r="A212" s="10"/>
      <c r="B212" s="71" t="s">
        <v>320</v>
      </c>
      <c r="C212" s="11" t="s">
        <v>49</v>
      </c>
      <c r="D212" s="11"/>
      <c r="E212" s="11"/>
      <c r="F212" s="11"/>
      <c r="G212" s="11"/>
      <c r="H212" s="12">
        <v>2</v>
      </c>
      <c r="I212" s="12">
        <f>$H$212</f>
        <v>2</v>
      </c>
      <c r="J212" s="14">
        <v>1</v>
      </c>
      <c r="K212" s="13">
        <f>ROUND($I$212*$J$212,3)</f>
        <v>2</v>
      </c>
      <c r="L212" s="53"/>
      <c r="M212" s="53"/>
      <c r="N212" s="13">
        <f>ROUND($M$212+$L$212,2)</f>
        <v>0</v>
      </c>
      <c r="O212" s="13">
        <f>ROUND($I$212*$L$212,2)</f>
        <v>0</v>
      </c>
      <c r="P212" s="13">
        <f>ROUND($K$212*$M$212,2)</f>
        <v>0</v>
      </c>
      <c r="Q212" s="13">
        <f>ROUND($P$212+$O$212,2)</f>
        <v>0</v>
      </c>
      <c r="R212" s="15"/>
      <c r="S212" s="63"/>
    </row>
    <row r="213" spans="1:19" s="1" customFormat="1" ht="21.95" customHeight="1" outlineLevel="7" x14ac:dyDescent="0.2">
      <c r="A213" s="10"/>
      <c r="B213" s="71" t="s">
        <v>245</v>
      </c>
      <c r="C213" s="11" t="s">
        <v>49</v>
      </c>
      <c r="D213" s="11"/>
      <c r="E213" s="11"/>
      <c r="F213" s="11"/>
      <c r="G213" s="11"/>
      <c r="H213" s="12">
        <v>6</v>
      </c>
      <c r="I213" s="12">
        <f>$H$213</f>
        <v>6</v>
      </c>
      <c r="J213" s="14">
        <v>1</v>
      </c>
      <c r="K213" s="13">
        <f>ROUND($I$213*$J$213,3)</f>
        <v>6</v>
      </c>
      <c r="L213" s="53"/>
      <c r="M213" s="53"/>
      <c r="N213" s="13">
        <f>ROUND($M$213+$L$213,2)</f>
        <v>0</v>
      </c>
      <c r="O213" s="13">
        <f>ROUND($I$213*$L$213,2)</f>
        <v>0</v>
      </c>
      <c r="P213" s="13">
        <f>ROUND($K$213*$M$213,2)</f>
        <v>0</v>
      </c>
      <c r="Q213" s="13">
        <f>ROUND($P$213+$O$213,2)</f>
        <v>0</v>
      </c>
      <c r="R213" s="15"/>
      <c r="S213" s="63"/>
    </row>
    <row r="214" spans="1:19" s="16" customFormat="1" ht="93" customHeight="1" outlineLevel="6" x14ac:dyDescent="0.15">
      <c r="A214" s="17">
        <v>111</v>
      </c>
      <c r="B214" s="72" t="s">
        <v>321</v>
      </c>
      <c r="C214" s="18" t="s">
        <v>257</v>
      </c>
      <c r="D214" s="18"/>
      <c r="E214" s="18"/>
      <c r="F214" s="18"/>
      <c r="G214" s="18"/>
      <c r="H214" s="19">
        <v>34</v>
      </c>
      <c r="I214" s="19">
        <v>34</v>
      </c>
      <c r="J214" s="20"/>
      <c r="K214" s="20">
        <f>$K$215</f>
        <v>34</v>
      </c>
      <c r="L214" s="55"/>
      <c r="M214" s="55"/>
      <c r="N214" s="20">
        <f>ROUND($Q$214/$K$214,2)</f>
        <v>0</v>
      </c>
      <c r="O214" s="20">
        <f>ROUND($O$215+$O$216+$O$217+$O$218,2)</f>
        <v>0</v>
      </c>
      <c r="P214" s="20">
        <f>ROUND($P$215+$P$216+$P$217+$P$218,2)</f>
        <v>0</v>
      </c>
      <c r="Q214" s="20">
        <f>ROUND($Q$215+$Q$216+$Q$217+$Q$218,2)</f>
        <v>0</v>
      </c>
      <c r="R214" s="21" t="s">
        <v>322</v>
      </c>
      <c r="S214" s="64"/>
    </row>
    <row r="215" spans="1:19" s="22" customFormat="1" ht="11.1" customHeight="1" outlineLevel="7" x14ac:dyDescent="0.2">
      <c r="A215" s="23"/>
      <c r="B215" s="73" t="s">
        <v>22</v>
      </c>
      <c r="C215" s="24" t="s">
        <v>257</v>
      </c>
      <c r="D215" s="24"/>
      <c r="E215" s="24"/>
      <c r="F215" s="24"/>
      <c r="G215" s="24"/>
      <c r="H215" s="25">
        <v>34</v>
      </c>
      <c r="I215" s="25">
        <f>$H$215</f>
        <v>34</v>
      </c>
      <c r="J215" s="25">
        <v>1</v>
      </c>
      <c r="K215" s="26">
        <f>ROUND($I$215*$J$215,3)</f>
        <v>34</v>
      </c>
      <c r="L215" s="59"/>
      <c r="M215" s="57"/>
      <c r="N215" s="51">
        <f>ROUND($M$215+$L$215,2)</f>
        <v>0</v>
      </c>
      <c r="O215" s="26">
        <f>ROUND($I$215*$L$215,2)</f>
        <v>0</v>
      </c>
      <c r="P215" s="26">
        <f>ROUND($K$215*$M$215,2)</f>
        <v>0</v>
      </c>
      <c r="Q215" s="26">
        <f>ROUND($P$215+$O$215,2)</f>
        <v>0</v>
      </c>
      <c r="R215" s="26"/>
      <c r="S215" s="65"/>
    </row>
    <row r="216" spans="1:19" s="1" customFormat="1" ht="21.95" customHeight="1" outlineLevel="7" x14ac:dyDescent="0.2">
      <c r="A216" s="10"/>
      <c r="B216" s="71" t="s">
        <v>319</v>
      </c>
      <c r="C216" s="11" t="s">
        <v>49</v>
      </c>
      <c r="D216" s="11"/>
      <c r="E216" s="11"/>
      <c r="F216" s="11"/>
      <c r="G216" s="11"/>
      <c r="H216" s="12">
        <v>136</v>
      </c>
      <c r="I216" s="12">
        <f>$H$216</f>
        <v>136</v>
      </c>
      <c r="J216" s="14">
        <v>1</v>
      </c>
      <c r="K216" s="13">
        <f>ROUND($I$216*$J$216,3)</f>
        <v>136</v>
      </c>
      <c r="L216" s="53"/>
      <c r="M216" s="53"/>
      <c r="N216" s="13">
        <f>ROUND($M$216+$L$216,2)</f>
        <v>0</v>
      </c>
      <c r="O216" s="13">
        <f>ROUND($I$216*$L$216,2)</f>
        <v>0</v>
      </c>
      <c r="P216" s="13">
        <f>ROUND($K$216*$M$216,2)</f>
        <v>0</v>
      </c>
      <c r="Q216" s="13">
        <f>ROUND($P$216+$O$216,2)</f>
        <v>0</v>
      </c>
      <c r="R216" s="15"/>
      <c r="S216" s="63"/>
    </row>
    <row r="217" spans="1:19" s="1" customFormat="1" ht="11.1" customHeight="1" outlineLevel="7" x14ac:dyDescent="0.2">
      <c r="A217" s="10"/>
      <c r="B217" s="71" t="s">
        <v>323</v>
      </c>
      <c r="C217" s="11" t="s">
        <v>49</v>
      </c>
      <c r="D217" s="11"/>
      <c r="E217" s="11"/>
      <c r="F217" s="11"/>
      <c r="G217" s="11"/>
      <c r="H217" s="12">
        <v>34</v>
      </c>
      <c r="I217" s="12">
        <f>$H$217</f>
        <v>34</v>
      </c>
      <c r="J217" s="14">
        <v>1</v>
      </c>
      <c r="K217" s="13">
        <f>ROUND($I$217*$J$217,3)</f>
        <v>34</v>
      </c>
      <c r="L217" s="53"/>
      <c r="M217" s="53"/>
      <c r="N217" s="13">
        <f>ROUND($M$217+$L$217,2)</f>
        <v>0</v>
      </c>
      <c r="O217" s="13">
        <f>ROUND($I$217*$L$217,2)</f>
        <v>0</v>
      </c>
      <c r="P217" s="13">
        <f>ROUND($K$217*$M$217,2)</f>
        <v>0</v>
      </c>
      <c r="Q217" s="13">
        <f>ROUND($P$217+$O$217,2)</f>
        <v>0</v>
      </c>
      <c r="R217" s="15"/>
      <c r="S217" s="63"/>
    </row>
    <row r="218" spans="1:19" s="1" customFormat="1" ht="21.95" customHeight="1" outlineLevel="7" x14ac:dyDescent="0.2">
      <c r="A218" s="10"/>
      <c r="B218" s="71" t="s">
        <v>245</v>
      </c>
      <c r="C218" s="11" t="s">
        <v>49</v>
      </c>
      <c r="D218" s="11"/>
      <c r="E218" s="11"/>
      <c r="F218" s="11"/>
      <c r="G218" s="11"/>
      <c r="H218" s="12">
        <v>136</v>
      </c>
      <c r="I218" s="12">
        <f>$H$218</f>
        <v>136</v>
      </c>
      <c r="J218" s="14">
        <v>1</v>
      </c>
      <c r="K218" s="13">
        <f>ROUND($I$218*$J$218,3)</f>
        <v>136</v>
      </c>
      <c r="L218" s="53"/>
      <c r="M218" s="53"/>
      <c r="N218" s="13">
        <f>ROUND($M$218+$L$218,2)</f>
        <v>0</v>
      </c>
      <c r="O218" s="13">
        <f>ROUND($I$218*$L$218,2)</f>
        <v>0</v>
      </c>
      <c r="P218" s="13">
        <f>ROUND($K$218*$M$218,2)</f>
        <v>0</v>
      </c>
      <c r="Q218" s="13">
        <f>ROUND($P$218+$O$218,2)</f>
        <v>0</v>
      </c>
      <c r="R218" s="15"/>
      <c r="S218" s="63"/>
    </row>
    <row r="219" spans="1:19" s="16" customFormat="1" ht="83.1" customHeight="1" outlineLevel="6" x14ac:dyDescent="0.15">
      <c r="A219" s="17">
        <v>112</v>
      </c>
      <c r="B219" s="72" t="s">
        <v>324</v>
      </c>
      <c r="C219" s="18" t="s">
        <v>257</v>
      </c>
      <c r="D219" s="18"/>
      <c r="E219" s="18"/>
      <c r="F219" s="18"/>
      <c r="G219" s="18"/>
      <c r="H219" s="19">
        <v>22</v>
      </c>
      <c r="I219" s="19">
        <v>22</v>
      </c>
      <c r="J219" s="20"/>
      <c r="K219" s="20">
        <f>$K$220</f>
        <v>22</v>
      </c>
      <c r="L219" s="55"/>
      <c r="M219" s="55"/>
      <c r="N219" s="20">
        <f>ROUND($Q$219/$K$219,2)</f>
        <v>0</v>
      </c>
      <c r="O219" s="20">
        <f>ROUND($O$220+$O$221+$O$222+$O$223,2)</f>
        <v>0</v>
      </c>
      <c r="P219" s="20">
        <f>ROUND($P$220+$P$221+$P$222+$P$223,2)</f>
        <v>0</v>
      </c>
      <c r="Q219" s="20">
        <f>ROUND($Q$220+$Q$221+$Q$222+$Q$223,2)</f>
        <v>0</v>
      </c>
      <c r="R219" s="21" t="s">
        <v>325</v>
      </c>
      <c r="S219" s="64"/>
    </row>
    <row r="220" spans="1:19" s="22" customFormat="1" ht="11.1" customHeight="1" outlineLevel="7" x14ac:dyDescent="0.2">
      <c r="A220" s="23"/>
      <c r="B220" s="73" t="s">
        <v>22</v>
      </c>
      <c r="C220" s="24" t="s">
        <v>257</v>
      </c>
      <c r="D220" s="24"/>
      <c r="E220" s="24"/>
      <c r="F220" s="24"/>
      <c r="G220" s="24"/>
      <c r="H220" s="25">
        <v>22</v>
      </c>
      <c r="I220" s="25">
        <f>$H$220</f>
        <v>22</v>
      </c>
      <c r="J220" s="25">
        <v>1</v>
      </c>
      <c r="K220" s="26">
        <f>ROUND($I$220*$J$220,3)</f>
        <v>22</v>
      </c>
      <c r="L220" s="59"/>
      <c r="M220" s="57"/>
      <c r="N220" s="51">
        <f>ROUND($M$220+$L$220,2)</f>
        <v>0</v>
      </c>
      <c r="O220" s="26">
        <f>ROUND($I$220*$L$220,2)</f>
        <v>0</v>
      </c>
      <c r="P220" s="26">
        <f>ROUND($K$220*$M$220,2)</f>
        <v>0</v>
      </c>
      <c r="Q220" s="26">
        <f>ROUND($P$220+$O$220,2)</f>
        <v>0</v>
      </c>
      <c r="R220" s="26"/>
      <c r="S220" s="65"/>
    </row>
    <row r="221" spans="1:19" s="1" customFormat="1" ht="21.95" customHeight="1" outlineLevel="7" x14ac:dyDescent="0.2">
      <c r="A221" s="10"/>
      <c r="B221" s="71" t="s">
        <v>319</v>
      </c>
      <c r="C221" s="11" t="s">
        <v>49</v>
      </c>
      <c r="D221" s="11"/>
      <c r="E221" s="11"/>
      <c r="F221" s="11"/>
      <c r="G221" s="11"/>
      <c r="H221" s="12">
        <v>110</v>
      </c>
      <c r="I221" s="12">
        <f>$H$221</f>
        <v>110</v>
      </c>
      <c r="J221" s="14">
        <v>1</v>
      </c>
      <c r="K221" s="13">
        <f>ROUND($I$221*$J$221,3)</f>
        <v>110</v>
      </c>
      <c r="L221" s="53"/>
      <c r="M221" s="53"/>
      <c r="N221" s="13">
        <f>ROUND($M$221+$L$221,2)</f>
        <v>0</v>
      </c>
      <c r="O221" s="13">
        <f>ROUND($I$221*$L$221,2)</f>
        <v>0</v>
      </c>
      <c r="P221" s="13">
        <f>ROUND($K$221*$M$221,2)</f>
        <v>0</v>
      </c>
      <c r="Q221" s="13">
        <f>ROUND($P$221+$O$221,2)</f>
        <v>0</v>
      </c>
      <c r="R221" s="15"/>
      <c r="S221" s="63"/>
    </row>
    <row r="222" spans="1:19" s="1" customFormat="1" ht="11.1" customHeight="1" outlineLevel="7" x14ac:dyDescent="0.2">
      <c r="A222" s="10"/>
      <c r="B222" s="71" t="s">
        <v>326</v>
      </c>
      <c r="C222" s="11" t="s">
        <v>49</v>
      </c>
      <c r="D222" s="11"/>
      <c r="E222" s="11"/>
      <c r="F222" s="11"/>
      <c r="G222" s="11"/>
      <c r="H222" s="12">
        <v>22</v>
      </c>
      <c r="I222" s="12">
        <f>$H$222</f>
        <v>22</v>
      </c>
      <c r="J222" s="14">
        <v>1</v>
      </c>
      <c r="K222" s="13">
        <f>ROUND($I$222*$J$222,3)</f>
        <v>22</v>
      </c>
      <c r="L222" s="53"/>
      <c r="M222" s="53"/>
      <c r="N222" s="13">
        <f>ROUND($M$222+$L$222,2)</f>
        <v>0</v>
      </c>
      <c r="O222" s="13">
        <f>ROUND($I$222*$L$222,2)</f>
        <v>0</v>
      </c>
      <c r="P222" s="13">
        <f>ROUND($K$222*$M$222,2)</f>
        <v>0</v>
      </c>
      <c r="Q222" s="13">
        <f>ROUND($P$222+$O$222,2)</f>
        <v>0</v>
      </c>
      <c r="R222" s="15"/>
      <c r="S222" s="63"/>
    </row>
    <row r="223" spans="1:19" s="1" customFormat="1" ht="21.95" customHeight="1" outlineLevel="7" x14ac:dyDescent="0.2">
      <c r="A223" s="10"/>
      <c r="B223" s="71" t="s">
        <v>245</v>
      </c>
      <c r="C223" s="11" t="s">
        <v>49</v>
      </c>
      <c r="D223" s="11"/>
      <c r="E223" s="11"/>
      <c r="F223" s="11"/>
      <c r="G223" s="11"/>
      <c r="H223" s="12">
        <v>110</v>
      </c>
      <c r="I223" s="12">
        <f>$H$223</f>
        <v>110</v>
      </c>
      <c r="J223" s="14">
        <v>1</v>
      </c>
      <c r="K223" s="13">
        <f>ROUND($I$223*$J$223,3)</f>
        <v>110</v>
      </c>
      <c r="L223" s="53"/>
      <c r="M223" s="53"/>
      <c r="N223" s="13">
        <f>ROUND($M$223+$L$223,2)</f>
        <v>0</v>
      </c>
      <c r="O223" s="13">
        <f>ROUND($I$223*$L$223,2)</f>
        <v>0</v>
      </c>
      <c r="P223" s="13">
        <f>ROUND($K$223*$M$223,2)</f>
        <v>0</v>
      </c>
      <c r="Q223" s="13">
        <f>ROUND($P$223+$O$223,2)</f>
        <v>0</v>
      </c>
      <c r="R223" s="15"/>
      <c r="S223" s="63"/>
    </row>
    <row r="224" spans="1:19" s="16" customFormat="1" ht="51.95" customHeight="1" outlineLevel="6" x14ac:dyDescent="0.15">
      <c r="A224" s="17">
        <v>113</v>
      </c>
      <c r="B224" s="72" t="s">
        <v>327</v>
      </c>
      <c r="C224" s="18" t="s">
        <v>49</v>
      </c>
      <c r="D224" s="18"/>
      <c r="E224" s="18"/>
      <c r="F224" s="18"/>
      <c r="G224" s="18"/>
      <c r="H224" s="19">
        <v>90</v>
      </c>
      <c r="I224" s="19">
        <v>90</v>
      </c>
      <c r="J224" s="20"/>
      <c r="K224" s="20">
        <f>$K$225</f>
        <v>90</v>
      </c>
      <c r="L224" s="55"/>
      <c r="M224" s="55"/>
      <c r="N224" s="20">
        <f>ROUND($Q$224/$K$224,2)</f>
        <v>0</v>
      </c>
      <c r="O224" s="20">
        <f>ROUND($O$225+$O$226,2)</f>
        <v>0</v>
      </c>
      <c r="P224" s="20">
        <f>ROUND($P$225+$P$226,2)</f>
        <v>0</v>
      </c>
      <c r="Q224" s="20">
        <f>ROUND($Q$225+$Q$226,2)</f>
        <v>0</v>
      </c>
      <c r="R224" s="21" t="s">
        <v>328</v>
      </c>
      <c r="S224" s="64"/>
    </row>
    <row r="225" spans="1:19" s="22" customFormat="1" ht="11.1" customHeight="1" outlineLevel="7" x14ac:dyDescent="0.2">
      <c r="A225" s="23"/>
      <c r="B225" s="73" t="s">
        <v>22</v>
      </c>
      <c r="C225" s="24" t="s">
        <v>49</v>
      </c>
      <c r="D225" s="24"/>
      <c r="E225" s="24"/>
      <c r="F225" s="24"/>
      <c r="G225" s="24"/>
      <c r="H225" s="25">
        <v>90</v>
      </c>
      <c r="I225" s="25">
        <f>$H$225</f>
        <v>90</v>
      </c>
      <c r="J225" s="25">
        <v>1</v>
      </c>
      <c r="K225" s="26">
        <f>ROUND($I$225*$J$225,3)</f>
        <v>90</v>
      </c>
      <c r="L225" s="56"/>
      <c r="M225" s="57"/>
      <c r="N225" s="49">
        <f>ROUND($M$225+$L$225,2)</f>
        <v>0</v>
      </c>
      <c r="O225" s="26">
        <f>ROUND($I$225*$L$225,2)</f>
        <v>0</v>
      </c>
      <c r="P225" s="26">
        <f>ROUND($K$225*$M$225,2)</f>
        <v>0</v>
      </c>
      <c r="Q225" s="26">
        <f>ROUND($P$225+$O$225,2)</f>
        <v>0</v>
      </c>
      <c r="R225" s="26"/>
      <c r="S225" s="65"/>
    </row>
    <row r="226" spans="1:19" s="1" customFormat="1" ht="21.95" customHeight="1" outlineLevel="7" x14ac:dyDescent="0.2">
      <c r="A226" s="10"/>
      <c r="B226" s="71" t="s">
        <v>254</v>
      </c>
      <c r="C226" s="11" t="s">
        <v>49</v>
      </c>
      <c r="D226" s="11"/>
      <c r="E226" s="11"/>
      <c r="F226" s="11"/>
      <c r="G226" s="11"/>
      <c r="H226" s="12">
        <v>90</v>
      </c>
      <c r="I226" s="12">
        <f>$H$226</f>
        <v>90</v>
      </c>
      <c r="J226" s="14">
        <v>1</v>
      </c>
      <c r="K226" s="13">
        <f>ROUND($I$226*$J$226,3)</f>
        <v>90</v>
      </c>
      <c r="L226" s="53"/>
      <c r="M226" s="53"/>
      <c r="N226" s="13">
        <f>ROUND($M$226+$L$226,2)</f>
        <v>0</v>
      </c>
      <c r="O226" s="13">
        <f>ROUND($I$226*$L$226,2)</f>
        <v>0</v>
      </c>
      <c r="P226" s="13">
        <f>ROUND($K$226*$M$226,2)</f>
        <v>0</v>
      </c>
      <c r="Q226" s="13">
        <f>ROUND($P$226+$O$226,2)</f>
        <v>0</v>
      </c>
      <c r="R226" s="15"/>
      <c r="S226" s="63"/>
    </row>
    <row r="227" spans="1:19" s="1" customFormat="1" ht="12" customHeight="1" outlineLevel="6" x14ac:dyDescent="0.2">
      <c r="A227" s="7"/>
      <c r="B227" s="70" t="s">
        <v>329</v>
      </c>
      <c r="C227" s="8"/>
      <c r="D227" s="8"/>
      <c r="E227" s="8"/>
      <c r="F227" s="8"/>
      <c r="G227" s="8"/>
      <c r="H227" s="9"/>
      <c r="I227" s="9"/>
      <c r="J227" s="9"/>
      <c r="K227" s="9"/>
      <c r="L227" s="54"/>
      <c r="M227" s="54"/>
      <c r="N227" s="9"/>
      <c r="O227" s="9">
        <f>ROUND($O$228+$O$229+$O$230+$O$231+$O$232,2)</f>
        <v>0</v>
      </c>
      <c r="P227" s="9">
        <f>ROUND($P$228+$P$229+$P$230+$P$231+$P$232,2)</f>
        <v>0</v>
      </c>
      <c r="Q227" s="9">
        <f>ROUND($Q$228+$Q$229+$Q$230+$Q$231+$Q$232,2)</f>
        <v>0</v>
      </c>
      <c r="R227" s="9"/>
      <c r="S227" s="54"/>
    </row>
    <row r="228" spans="1:19" s="1" customFormat="1" ht="21.95" customHeight="1" outlineLevel="7" x14ac:dyDescent="0.2">
      <c r="A228" s="10"/>
      <c r="B228" s="71" t="s">
        <v>330</v>
      </c>
      <c r="C228" s="11" t="s">
        <v>257</v>
      </c>
      <c r="D228" s="11"/>
      <c r="E228" s="11"/>
      <c r="F228" s="11"/>
      <c r="G228" s="11"/>
      <c r="H228" s="12">
        <v>2</v>
      </c>
      <c r="I228" s="12">
        <f>$H$228</f>
        <v>2</v>
      </c>
      <c r="J228" s="14">
        <v>1</v>
      </c>
      <c r="K228" s="13">
        <f>ROUND($I$228*$J$228,3)</f>
        <v>2</v>
      </c>
      <c r="L228" s="52"/>
      <c r="M228" s="53"/>
      <c r="N228" s="48">
        <f>ROUND($M$228+$L$228,2)</f>
        <v>0</v>
      </c>
      <c r="O228" s="13">
        <f>ROUND($I$228*$L$228,2)</f>
        <v>0</v>
      </c>
      <c r="P228" s="13">
        <f>ROUND($K$228*$M$228,2)</f>
        <v>0</v>
      </c>
      <c r="Q228" s="13">
        <f>ROUND($P$228+$O$228,2)</f>
        <v>0</v>
      </c>
      <c r="R228" s="15" t="s">
        <v>331</v>
      </c>
      <c r="S228" s="63"/>
    </row>
    <row r="229" spans="1:19" s="1" customFormat="1" ht="21.95" customHeight="1" outlineLevel="7" x14ac:dyDescent="0.2">
      <c r="A229" s="10"/>
      <c r="B229" s="71" t="s">
        <v>332</v>
      </c>
      <c r="C229" s="11" t="s">
        <v>257</v>
      </c>
      <c r="D229" s="11"/>
      <c r="E229" s="11"/>
      <c r="F229" s="11"/>
      <c r="G229" s="11"/>
      <c r="H229" s="12">
        <v>2</v>
      </c>
      <c r="I229" s="12">
        <f>$H$229</f>
        <v>2</v>
      </c>
      <c r="J229" s="14">
        <v>1</v>
      </c>
      <c r="K229" s="13">
        <f>ROUND($I$229*$J$229,3)</f>
        <v>2</v>
      </c>
      <c r="L229" s="52"/>
      <c r="M229" s="53"/>
      <c r="N229" s="48">
        <f>ROUND($M$229+$L$229,2)</f>
        <v>0</v>
      </c>
      <c r="O229" s="13">
        <f>ROUND($I$229*$L$229,2)</f>
        <v>0</v>
      </c>
      <c r="P229" s="13">
        <f>ROUND($K$229*$M$229,2)</f>
        <v>0</v>
      </c>
      <c r="Q229" s="13">
        <f>ROUND($P$229+$O$229,2)</f>
        <v>0</v>
      </c>
      <c r="R229" s="15" t="s">
        <v>333</v>
      </c>
      <c r="S229" s="63"/>
    </row>
    <row r="230" spans="1:19" s="1" customFormat="1" ht="21.95" customHeight="1" outlineLevel="7" x14ac:dyDescent="0.2">
      <c r="A230" s="10"/>
      <c r="B230" s="71" t="s">
        <v>334</v>
      </c>
      <c r="C230" s="11" t="s">
        <v>257</v>
      </c>
      <c r="D230" s="11"/>
      <c r="E230" s="11"/>
      <c r="F230" s="11"/>
      <c r="G230" s="11"/>
      <c r="H230" s="12">
        <v>1</v>
      </c>
      <c r="I230" s="12">
        <f>$H$230</f>
        <v>1</v>
      </c>
      <c r="J230" s="14">
        <v>1</v>
      </c>
      <c r="K230" s="13">
        <f>ROUND($I$230*$J$230,3)</f>
        <v>1</v>
      </c>
      <c r="L230" s="52"/>
      <c r="M230" s="53"/>
      <c r="N230" s="48">
        <f>ROUND($M$230+$L$230,2)</f>
        <v>0</v>
      </c>
      <c r="O230" s="13">
        <f>ROUND($I$230*$L$230,2)</f>
        <v>0</v>
      </c>
      <c r="P230" s="13">
        <f>ROUND($K$230*$M$230,2)</f>
        <v>0</v>
      </c>
      <c r="Q230" s="13">
        <f>ROUND($P$230+$O$230,2)</f>
        <v>0</v>
      </c>
      <c r="R230" s="15" t="s">
        <v>335</v>
      </c>
      <c r="S230" s="63"/>
    </row>
    <row r="231" spans="1:19" s="1" customFormat="1" ht="21.95" customHeight="1" outlineLevel="7" x14ac:dyDescent="0.2">
      <c r="A231" s="10"/>
      <c r="B231" s="71" t="s">
        <v>336</v>
      </c>
      <c r="C231" s="11" t="s">
        <v>257</v>
      </c>
      <c r="D231" s="11"/>
      <c r="E231" s="11"/>
      <c r="F231" s="11"/>
      <c r="G231" s="11"/>
      <c r="H231" s="12">
        <v>2</v>
      </c>
      <c r="I231" s="12">
        <f>$H$231</f>
        <v>2</v>
      </c>
      <c r="J231" s="14">
        <v>1</v>
      </c>
      <c r="K231" s="13">
        <f>ROUND($I$231*$J$231,3)</f>
        <v>2</v>
      </c>
      <c r="L231" s="52"/>
      <c r="M231" s="53"/>
      <c r="N231" s="48">
        <f>ROUND($M$231+$L$231,2)</f>
        <v>0</v>
      </c>
      <c r="O231" s="13">
        <f>ROUND($I$231*$L$231,2)</f>
        <v>0</v>
      </c>
      <c r="P231" s="13">
        <f>ROUND($K$231*$M$231,2)</f>
        <v>0</v>
      </c>
      <c r="Q231" s="13">
        <f>ROUND($P$231+$O$231,2)</f>
        <v>0</v>
      </c>
      <c r="R231" s="15" t="s">
        <v>337</v>
      </c>
      <c r="S231" s="63"/>
    </row>
    <row r="232" spans="1:19" s="1" customFormat="1" ht="21.95" customHeight="1" outlineLevel="7" x14ac:dyDescent="0.2">
      <c r="A232" s="10"/>
      <c r="B232" s="71" t="s">
        <v>338</v>
      </c>
      <c r="C232" s="11" t="s">
        <v>257</v>
      </c>
      <c r="D232" s="11"/>
      <c r="E232" s="11"/>
      <c r="F232" s="11"/>
      <c r="G232" s="11"/>
      <c r="H232" s="12">
        <v>2</v>
      </c>
      <c r="I232" s="12">
        <f>$H$232</f>
        <v>2</v>
      </c>
      <c r="J232" s="14">
        <v>1</v>
      </c>
      <c r="K232" s="13">
        <f>ROUND($I$232*$J$232,3)</f>
        <v>2</v>
      </c>
      <c r="L232" s="52"/>
      <c r="M232" s="53"/>
      <c r="N232" s="48">
        <f>ROUND($M$232+$L$232,2)</f>
        <v>0</v>
      </c>
      <c r="O232" s="13">
        <f>ROUND($I$232*$L$232,2)</f>
        <v>0</v>
      </c>
      <c r="P232" s="13">
        <f>ROUND($K$232*$M$232,2)</f>
        <v>0</v>
      </c>
      <c r="Q232" s="13">
        <f>ROUND($P$232+$O$232,2)</f>
        <v>0</v>
      </c>
      <c r="R232" s="15" t="s">
        <v>339</v>
      </c>
      <c r="S232" s="63"/>
    </row>
    <row r="233" spans="1:19" s="4" customFormat="1" ht="12" customHeight="1" x14ac:dyDescent="0.2">
      <c r="A233" s="28"/>
      <c r="B233" s="74" t="s">
        <v>340</v>
      </c>
      <c r="C233" s="29"/>
      <c r="D233" s="29"/>
      <c r="E233" s="29"/>
      <c r="F233" s="29"/>
      <c r="G233" s="29"/>
      <c r="H233" s="29"/>
      <c r="I233" s="29"/>
      <c r="J233" s="29"/>
      <c r="K233" s="29"/>
      <c r="L233" s="60"/>
      <c r="M233" s="60"/>
      <c r="N233" s="29"/>
      <c r="O233" s="30"/>
      <c r="P233" s="30"/>
      <c r="Q233" s="30">
        <f>ROUND($Q$13,2)</f>
        <v>0</v>
      </c>
      <c r="R233" s="30"/>
      <c r="S233" s="66"/>
    </row>
    <row r="234" spans="1:19" s="1" customFormat="1" ht="11.1" customHeight="1" x14ac:dyDescent="0.2">
      <c r="A234" s="31"/>
      <c r="B234" s="75" t="s">
        <v>341</v>
      </c>
      <c r="C234" s="32"/>
      <c r="D234" s="32"/>
      <c r="E234" s="32"/>
      <c r="F234" s="32"/>
      <c r="G234" s="32"/>
      <c r="H234" s="32"/>
      <c r="I234" s="32"/>
      <c r="J234" s="32"/>
      <c r="K234" s="32"/>
      <c r="L234" s="61"/>
      <c r="M234" s="61"/>
      <c r="N234" s="32"/>
      <c r="O234" s="32"/>
      <c r="Q234" s="13"/>
      <c r="R234" s="13"/>
      <c r="S234" s="67"/>
    </row>
    <row r="235" spans="1:19" s="22" customFormat="1" ht="11.1" customHeight="1" x14ac:dyDescent="0.2">
      <c r="A235" s="33"/>
      <c r="B235" s="76" t="s">
        <v>342</v>
      </c>
      <c r="C235" s="34"/>
      <c r="D235" s="34"/>
      <c r="E235" s="34"/>
      <c r="F235" s="34"/>
      <c r="G235" s="34"/>
      <c r="H235" s="34"/>
      <c r="I235" s="34"/>
      <c r="J235" s="34"/>
      <c r="K235" s="34"/>
      <c r="L235" s="62"/>
      <c r="M235" s="62"/>
      <c r="N235" s="34"/>
      <c r="O235" s="34"/>
      <c r="P235" s="34"/>
      <c r="Q235" s="35">
        <f>ROUND($P$13,2)</f>
        <v>0</v>
      </c>
      <c r="R235" s="36"/>
      <c r="S235" s="65"/>
    </row>
    <row r="236" spans="1:19" s="22" customFormat="1" ht="11.1" customHeight="1" x14ac:dyDescent="0.2">
      <c r="A236" s="33"/>
      <c r="B236" s="76" t="s">
        <v>343</v>
      </c>
      <c r="C236" s="34"/>
      <c r="D236" s="34"/>
      <c r="E236" s="34"/>
      <c r="F236" s="34"/>
      <c r="G236" s="34"/>
      <c r="H236" s="34"/>
      <c r="I236" s="34"/>
      <c r="J236" s="34"/>
      <c r="K236" s="34"/>
      <c r="L236" s="62"/>
      <c r="M236" s="62"/>
      <c r="N236" s="34"/>
      <c r="O236" s="34"/>
      <c r="P236" s="34"/>
      <c r="Q236" s="37">
        <f>ROUND($O$13,2)</f>
        <v>0</v>
      </c>
      <c r="R236" s="26"/>
      <c r="S236" s="65"/>
    </row>
    <row r="237" spans="1:19" s="22" customFormat="1" ht="11.1" customHeight="1" x14ac:dyDescent="0.2">
      <c r="A237" s="33"/>
      <c r="B237" s="76" t="s">
        <v>344</v>
      </c>
      <c r="C237" s="34"/>
      <c r="D237" s="34"/>
      <c r="E237" s="34"/>
      <c r="F237" s="34"/>
      <c r="G237" s="34"/>
      <c r="H237" s="34"/>
      <c r="I237" s="34"/>
      <c r="J237" s="34"/>
      <c r="K237" s="34"/>
      <c r="L237" s="62"/>
      <c r="M237" s="62"/>
      <c r="N237" s="34"/>
      <c r="O237" s="34"/>
      <c r="P237" s="34"/>
      <c r="Q237" s="37">
        <f>ROUND(($Q$233)*0.166666666666666,2)</f>
        <v>0</v>
      </c>
      <c r="R237" s="26"/>
      <c r="S237" s="65"/>
    </row>
    <row r="238" spans="1:19" s="1" customFormat="1" ht="44.1" customHeight="1" x14ac:dyDescent="0.2">
      <c r="A238" s="32"/>
      <c r="B238" s="77" t="s">
        <v>345</v>
      </c>
      <c r="C238" s="32"/>
      <c r="D238" s="32"/>
      <c r="E238" s="32"/>
      <c r="F238" s="32"/>
      <c r="G238" s="32"/>
      <c r="H238" s="32"/>
      <c r="I238" s="32"/>
      <c r="J238" s="32"/>
      <c r="K238" s="32"/>
      <c r="L238" s="61"/>
      <c r="M238" s="61"/>
      <c r="N238" s="32"/>
      <c r="O238" s="34">
        <f>ROUND($O$239+$O$240+$O$241+$O$242+$O$243+$O$244+$O$245+$O$246+$O$247+$O$248+$O$249+$O$250,2)</f>
        <v>0</v>
      </c>
      <c r="P238" s="34">
        <f>ROUND($P$239+$P$240+$P$241+$P$242+$P$243+$P$244+$P$245+$P$246+$P$247+$P$248+$P$249+$P$250,2)</f>
        <v>0</v>
      </c>
      <c r="Q238" s="34">
        <f>ROUND($Q$239+$Q$240+$Q$241+$Q$242+$Q$243+$Q$244+$Q$245+$Q$246+$Q$247+$Q$248+$Q$249+$Q$250,2)</f>
        <v>0</v>
      </c>
      <c r="R238" s="32"/>
      <c r="S238" s="61"/>
    </row>
    <row r="239" spans="1:19" s="1" customFormat="1" ht="11.1" customHeight="1" x14ac:dyDescent="0.2">
      <c r="A239" s="53"/>
      <c r="B239" s="53"/>
      <c r="C239" s="53"/>
      <c r="D239" s="61"/>
      <c r="E239" s="61"/>
      <c r="F239" s="61"/>
      <c r="G239" s="61"/>
      <c r="H239" s="53"/>
      <c r="I239" s="67">
        <f>$F$239+$G$239+$H$239</f>
        <v>0</v>
      </c>
      <c r="J239" s="68">
        <v>1</v>
      </c>
      <c r="K239" s="67">
        <f>ROUND($I$239*$J$239,3)</f>
        <v>0</v>
      </c>
      <c r="L239" s="53"/>
      <c r="M239" s="53"/>
      <c r="N239" s="67">
        <f>ROUND($M$239+$L$239,2)</f>
        <v>0</v>
      </c>
      <c r="O239" s="67">
        <f>ROUND($I$239*$L$239,2)</f>
        <v>0</v>
      </c>
      <c r="P239" s="67">
        <f>ROUND($K$239*$M$239,2)</f>
        <v>0</v>
      </c>
      <c r="Q239" s="67">
        <f>ROUND($P$239+$O$239,2)</f>
        <v>0</v>
      </c>
      <c r="R239" s="61"/>
      <c r="S239" s="53"/>
    </row>
    <row r="240" spans="1:19" s="1" customFormat="1" ht="11.1" customHeight="1" x14ac:dyDescent="0.2">
      <c r="A240" s="53"/>
      <c r="B240" s="53"/>
      <c r="C240" s="53"/>
      <c r="D240" s="61"/>
      <c r="E240" s="61"/>
      <c r="F240" s="61"/>
      <c r="G240" s="61"/>
      <c r="H240" s="53"/>
      <c r="I240" s="67">
        <f>$F$240+$G$240+$H$240</f>
        <v>0</v>
      </c>
      <c r="J240" s="68">
        <v>1</v>
      </c>
      <c r="K240" s="67">
        <f>ROUND($I$240*$J$240,3)</f>
        <v>0</v>
      </c>
      <c r="L240" s="53"/>
      <c r="M240" s="53"/>
      <c r="N240" s="67">
        <f>ROUND($M$240+$L$240,2)</f>
        <v>0</v>
      </c>
      <c r="O240" s="67">
        <f>ROUND($I$240*$L$240,2)</f>
        <v>0</v>
      </c>
      <c r="P240" s="67">
        <f>ROUND($K$240*$M$240,2)</f>
        <v>0</v>
      </c>
      <c r="Q240" s="67">
        <f>ROUND($P$240+$O$240,2)</f>
        <v>0</v>
      </c>
      <c r="R240" s="61"/>
      <c r="S240" s="53"/>
    </row>
    <row r="241" spans="1:19" s="1" customFormat="1" ht="11.1" customHeight="1" x14ac:dyDescent="0.2">
      <c r="A241" s="53"/>
      <c r="B241" s="53"/>
      <c r="C241" s="53"/>
      <c r="D241" s="61"/>
      <c r="E241" s="61"/>
      <c r="F241" s="61"/>
      <c r="G241" s="61"/>
      <c r="H241" s="53"/>
      <c r="I241" s="67">
        <f>$F$241+$G$241+$H$241</f>
        <v>0</v>
      </c>
      <c r="J241" s="68">
        <v>1</v>
      </c>
      <c r="K241" s="67">
        <f>ROUND($I$241*$J$241,3)</f>
        <v>0</v>
      </c>
      <c r="L241" s="53"/>
      <c r="M241" s="53"/>
      <c r="N241" s="67">
        <f>ROUND($M$241+$L$241,2)</f>
        <v>0</v>
      </c>
      <c r="O241" s="67">
        <f>ROUND($I$241*$L$241,2)</f>
        <v>0</v>
      </c>
      <c r="P241" s="67">
        <f>ROUND($K$241*$M$241,2)</f>
        <v>0</v>
      </c>
      <c r="Q241" s="67">
        <f>ROUND($P$241+$O$241,2)</f>
        <v>0</v>
      </c>
      <c r="R241" s="61"/>
      <c r="S241" s="53"/>
    </row>
    <row r="242" spans="1:19" s="1" customFormat="1" ht="11.1" customHeight="1" x14ac:dyDescent="0.2">
      <c r="A242" s="53"/>
      <c r="B242" s="53"/>
      <c r="C242" s="53"/>
      <c r="D242" s="61"/>
      <c r="E242" s="61"/>
      <c r="F242" s="61"/>
      <c r="G242" s="61"/>
      <c r="H242" s="53"/>
      <c r="I242" s="67">
        <f>$F$242+$G$242+$H$242</f>
        <v>0</v>
      </c>
      <c r="J242" s="68">
        <v>1</v>
      </c>
      <c r="K242" s="67">
        <f>ROUND($I$242*$J$242,3)</f>
        <v>0</v>
      </c>
      <c r="L242" s="53"/>
      <c r="M242" s="53"/>
      <c r="N242" s="67">
        <f>ROUND($M$242+$L$242,2)</f>
        <v>0</v>
      </c>
      <c r="O242" s="67">
        <f>ROUND($I$242*$L$242,2)</f>
        <v>0</v>
      </c>
      <c r="P242" s="67">
        <f>ROUND($K$242*$M$242,2)</f>
        <v>0</v>
      </c>
      <c r="Q242" s="67">
        <f>ROUND($P$242+$O$242,2)</f>
        <v>0</v>
      </c>
      <c r="R242" s="61"/>
      <c r="S242" s="53"/>
    </row>
    <row r="243" spans="1:19" s="1" customFormat="1" ht="11.1" customHeight="1" x14ac:dyDescent="0.2">
      <c r="A243" s="53"/>
      <c r="B243" s="53"/>
      <c r="C243" s="53"/>
      <c r="D243" s="61"/>
      <c r="E243" s="61"/>
      <c r="F243" s="61"/>
      <c r="G243" s="61"/>
      <c r="H243" s="53"/>
      <c r="I243" s="67">
        <f>$F$243+$G$243+$H$243</f>
        <v>0</v>
      </c>
      <c r="J243" s="68">
        <v>1</v>
      </c>
      <c r="K243" s="67">
        <f>ROUND($I$243*$J$243,3)</f>
        <v>0</v>
      </c>
      <c r="L243" s="53"/>
      <c r="M243" s="53"/>
      <c r="N243" s="67">
        <f>ROUND($M$243+$L$243,2)</f>
        <v>0</v>
      </c>
      <c r="O243" s="67">
        <f>ROUND($I$243*$L$243,2)</f>
        <v>0</v>
      </c>
      <c r="P243" s="67">
        <f>ROUND($K$243*$M$243,2)</f>
        <v>0</v>
      </c>
      <c r="Q243" s="67">
        <f>ROUND($P$243+$O$243,2)</f>
        <v>0</v>
      </c>
      <c r="R243" s="61"/>
      <c r="S243" s="53"/>
    </row>
    <row r="244" spans="1:19" s="1" customFormat="1" ht="11.1" customHeight="1" x14ac:dyDescent="0.2">
      <c r="A244" s="53"/>
      <c r="B244" s="53"/>
      <c r="C244" s="53"/>
      <c r="D244" s="61"/>
      <c r="E244" s="61"/>
      <c r="F244" s="61"/>
      <c r="G244" s="61"/>
      <c r="H244" s="53"/>
      <c r="I244" s="67">
        <f>$F$244+$G$244+$H$244</f>
        <v>0</v>
      </c>
      <c r="J244" s="68">
        <v>1</v>
      </c>
      <c r="K244" s="67">
        <f>ROUND($I$244*$J$244,3)</f>
        <v>0</v>
      </c>
      <c r="L244" s="53"/>
      <c r="M244" s="53"/>
      <c r="N244" s="67">
        <f>ROUND($M$244+$L$244,2)</f>
        <v>0</v>
      </c>
      <c r="O244" s="67">
        <f>ROUND($I$244*$L$244,2)</f>
        <v>0</v>
      </c>
      <c r="P244" s="67">
        <f>ROUND($K$244*$M$244,2)</f>
        <v>0</v>
      </c>
      <c r="Q244" s="67">
        <f>ROUND($P$244+$O$244,2)</f>
        <v>0</v>
      </c>
      <c r="R244" s="61"/>
      <c r="S244" s="53"/>
    </row>
    <row r="245" spans="1:19" s="1" customFormat="1" ht="11.1" customHeight="1" x14ac:dyDescent="0.2">
      <c r="A245" s="53"/>
      <c r="B245" s="53"/>
      <c r="C245" s="53"/>
      <c r="D245" s="61"/>
      <c r="E245" s="61"/>
      <c r="F245" s="61"/>
      <c r="G245" s="61"/>
      <c r="H245" s="53"/>
      <c r="I245" s="67">
        <f>$F$245+$G$245+$H$245</f>
        <v>0</v>
      </c>
      <c r="J245" s="68">
        <v>1</v>
      </c>
      <c r="K245" s="67">
        <f>ROUND($I$245*$J$245,3)</f>
        <v>0</v>
      </c>
      <c r="L245" s="53"/>
      <c r="M245" s="53"/>
      <c r="N245" s="67">
        <f>ROUND($M$245+$L$245,2)</f>
        <v>0</v>
      </c>
      <c r="O245" s="67">
        <f>ROUND($I$245*$L$245,2)</f>
        <v>0</v>
      </c>
      <c r="P245" s="67">
        <f>ROUND($K$245*$M$245,2)</f>
        <v>0</v>
      </c>
      <c r="Q245" s="67">
        <f>ROUND($P$245+$O$245,2)</f>
        <v>0</v>
      </c>
      <c r="R245" s="61"/>
      <c r="S245" s="53"/>
    </row>
    <row r="246" spans="1:19" s="1" customFormat="1" ht="11.1" customHeight="1" x14ac:dyDescent="0.2">
      <c r="A246" s="53"/>
      <c r="B246" s="53"/>
      <c r="C246" s="53"/>
      <c r="D246" s="61"/>
      <c r="E246" s="61"/>
      <c r="F246" s="61"/>
      <c r="G246" s="61"/>
      <c r="H246" s="53"/>
      <c r="I246" s="67">
        <f>$F$246+$G$246+$H$246</f>
        <v>0</v>
      </c>
      <c r="J246" s="68">
        <v>1</v>
      </c>
      <c r="K246" s="67">
        <f>ROUND($I$246*$J$246,3)</f>
        <v>0</v>
      </c>
      <c r="L246" s="53"/>
      <c r="M246" s="53"/>
      <c r="N246" s="67">
        <f>ROUND($M$246+$L$246,2)</f>
        <v>0</v>
      </c>
      <c r="O246" s="67">
        <f>ROUND($I$246*$L$246,2)</f>
        <v>0</v>
      </c>
      <c r="P246" s="67">
        <f>ROUND($K$246*$M$246,2)</f>
        <v>0</v>
      </c>
      <c r="Q246" s="67">
        <f>ROUND($P$246+$O$246,2)</f>
        <v>0</v>
      </c>
      <c r="R246" s="61"/>
      <c r="S246" s="53"/>
    </row>
    <row r="247" spans="1:19" s="1" customFormat="1" ht="11.1" customHeight="1" x14ac:dyDescent="0.2">
      <c r="A247" s="53"/>
      <c r="B247" s="53"/>
      <c r="C247" s="53"/>
      <c r="D247" s="61"/>
      <c r="E247" s="61"/>
      <c r="F247" s="61"/>
      <c r="G247" s="61"/>
      <c r="H247" s="53"/>
      <c r="I247" s="67">
        <f>$F$247+$G$247+$H$247</f>
        <v>0</v>
      </c>
      <c r="J247" s="68">
        <v>1</v>
      </c>
      <c r="K247" s="67">
        <f>ROUND($I$247*$J$247,3)</f>
        <v>0</v>
      </c>
      <c r="L247" s="53"/>
      <c r="M247" s="53"/>
      <c r="N247" s="67">
        <f>ROUND($M$247+$L$247,2)</f>
        <v>0</v>
      </c>
      <c r="O247" s="67">
        <f>ROUND($I$247*$L$247,2)</f>
        <v>0</v>
      </c>
      <c r="P247" s="67">
        <f>ROUND($K$247*$M$247,2)</f>
        <v>0</v>
      </c>
      <c r="Q247" s="67">
        <f>ROUND($P$247+$O$247,2)</f>
        <v>0</v>
      </c>
      <c r="R247" s="61"/>
      <c r="S247" s="53"/>
    </row>
    <row r="248" spans="1:19" s="1" customFormat="1" ht="11.1" customHeight="1" x14ac:dyDescent="0.2">
      <c r="A248" s="53"/>
      <c r="B248" s="53"/>
      <c r="C248" s="53"/>
      <c r="D248" s="61"/>
      <c r="E248" s="61"/>
      <c r="F248" s="61"/>
      <c r="G248" s="61"/>
      <c r="H248" s="53"/>
      <c r="I248" s="67">
        <f>$F$248+$G$248+$H$248</f>
        <v>0</v>
      </c>
      <c r="J248" s="68">
        <v>1</v>
      </c>
      <c r="K248" s="67">
        <f>ROUND($I$248*$J$248,3)</f>
        <v>0</v>
      </c>
      <c r="L248" s="53"/>
      <c r="M248" s="53"/>
      <c r="N248" s="67">
        <f>ROUND($M$248+$L$248,2)</f>
        <v>0</v>
      </c>
      <c r="O248" s="67">
        <f>ROUND($I$248*$L$248,2)</f>
        <v>0</v>
      </c>
      <c r="P248" s="67">
        <f>ROUND($K$248*$M$248,2)</f>
        <v>0</v>
      </c>
      <c r="Q248" s="67">
        <f>ROUND($P$248+$O$248,2)</f>
        <v>0</v>
      </c>
      <c r="R248" s="61"/>
      <c r="S248" s="53"/>
    </row>
    <row r="249" spans="1:19" s="1" customFormat="1" ht="11.1" customHeight="1" x14ac:dyDescent="0.2">
      <c r="A249" s="53"/>
      <c r="B249" s="53"/>
      <c r="C249" s="53"/>
      <c r="D249" s="61"/>
      <c r="E249" s="61"/>
      <c r="F249" s="61"/>
      <c r="G249" s="61"/>
      <c r="H249" s="53"/>
      <c r="I249" s="67">
        <f>$F$249+$G$249+$H$249</f>
        <v>0</v>
      </c>
      <c r="J249" s="68">
        <v>1</v>
      </c>
      <c r="K249" s="67">
        <f>ROUND($I$249*$J$249,3)</f>
        <v>0</v>
      </c>
      <c r="L249" s="53"/>
      <c r="M249" s="53"/>
      <c r="N249" s="67">
        <f>ROUND($M$249+$L$249,2)</f>
        <v>0</v>
      </c>
      <c r="O249" s="67">
        <f>ROUND($I$249*$L$249,2)</f>
        <v>0</v>
      </c>
      <c r="P249" s="67">
        <f>ROUND($K$249*$M$249,2)</f>
        <v>0</v>
      </c>
      <c r="Q249" s="67">
        <f>ROUND($P$249+$O$249,2)</f>
        <v>0</v>
      </c>
      <c r="R249" s="61"/>
      <c r="S249" s="53"/>
    </row>
    <row r="250" spans="1:19" s="1" customFormat="1" ht="11.1" customHeight="1" x14ac:dyDescent="0.2">
      <c r="A250" s="53"/>
      <c r="B250" s="53"/>
      <c r="C250" s="53"/>
      <c r="D250" s="61"/>
      <c r="E250" s="61"/>
      <c r="F250" s="61"/>
      <c r="G250" s="61"/>
      <c r="H250" s="53"/>
      <c r="I250" s="67">
        <f>$F$250+$G$250+$H$250</f>
        <v>0</v>
      </c>
      <c r="J250" s="68">
        <v>1</v>
      </c>
      <c r="K250" s="67">
        <f>ROUND($I$250*$J$250,3)</f>
        <v>0</v>
      </c>
      <c r="L250" s="53"/>
      <c r="M250" s="53"/>
      <c r="N250" s="67">
        <f>ROUND($M$250+$L$250,2)</f>
        <v>0</v>
      </c>
      <c r="O250" s="67">
        <f>ROUND($I$250*$L$250,2)</f>
        <v>0</v>
      </c>
      <c r="P250" s="67">
        <f>ROUND($K$250*$M$250,2)</f>
        <v>0</v>
      </c>
      <c r="Q250" s="67">
        <f>ROUND($P$250+$O$250,2)</f>
        <v>0</v>
      </c>
      <c r="R250" s="61"/>
      <c r="S250" s="53"/>
    </row>
    <row r="251" spans="1:19" s="1" customFormat="1" ht="11.1" customHeight="1" x14ac:dyDescent="0.2">
      <c r="A251" s="69"/>
      <c r="B251" s="69"/>
      <c r="C251" s="69"/>
      <c r="D251" s="69"/>
      <c r="E251" s="69"/>
      <c r="F251" s="69"/>
      <c r="G251" s="69"/>
      <c r="H251" s="69"/>
      <c r="I251" s="69"/>
      <c r="J251" s="69"/>
      <c r="K251" s="69"/>
      <c r="L251" s="69"/>
      <c r="M251" s="69"/>
      <c r="N251" s="69"/>
      <c r="O251" s="69"/>
      <c r="P251" s="69"/>
      <c r="Q251" s="69"/>
      <c r="R251" s="69"/>
      <c r="S251" s="69"/>
    </row>
    <row r="252" spans="1:19" s="1" customFormat="1" ht="11.1" customHeight="1" x14ac:dyDescent="0.2">
      <c r="A252" s="22" t="s">
        <v>346</v>
      </c>
      <c r="B252" s="69"/>
    </row>
    <row r="253" spans="1:19" s="1" customFormat="1" ht="11.1" customHeight="1" x14ac:dyDescent="0.2">
      <c r="B253" s="69"/>
    </row>
    <row r="254" spans="1:19" s="1" customFormat="1" ht="11.1" customHeight="1" x14ac:dyDescent="0.2">
      <c r="A254" s="38"/>
      <c r="B254" s="69" t="s">
        <v>347</v>
      </c>
    </row>
    <row r="255" spans="1:19" s="1" customFormat="1" ht="11.1" customHeight="1" x14ac:dyDescent="0.2">
      <c r="A255" s="1" t="s">
        <v>348</v>
      </c>
      <c r="B255" s="69"/>
    </row>
    <row r="256" spans="1:19" ht="11.45" customHeight="1" x14ac:dyDescent="0.2">
      <c r="B256" s="69"/>
    </row>
    <row r="257" spans="2:2" ht="11.45" customHeight="1" x14ac:dyDescent="0.2">
      <c r="B257" s="69"/>
    </row>
  </sheetData>
  <sheetProtection algorithmName="SHA-512" hashValue="hgYJwfZEcGAIUYB9fb0E0/E3IuTNcskP5OxA555CIeSIs/ur8yWaFlNa1RZXL2nEj6Qxjmzy6fSdVqKou7KnJw==" saltValue="XnnVKwJBwPyFTB5lspk3tg==" spinCount="100000" sheet="1" objects="1" scenarios="1" selectLockedCells="1"/>
  <mergeCells count="18">
    <mergeCell ref="Q10:Q11"/>
    <mergeCell ref="R10:R11"/>
    <mergeCell ref="S10:S11"/>
    <mergeCell ref="I10:I11"/>
    <mergeCell ref="J10:J11"/>
    <mergeCell ref="K10:K11"/>
    <mergeCell ref="L10:N10"/>
    <mergeCell ref="O10:P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2025-07-03T06:12:08Z</dcterms:modified>
</cp:coreProperties>
</file>