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7. Маяк Курган\2. ГП-7\Двери\претенденту Двери ГП-7 ЖК Маяк\"/>
    </mc:Choice>
  </mc:AlternateContent>
  <xr:revisionPtr revIDLastSave="0" documentId="13_ncr:1_{E30D65BD-ADEC-47E9-B586-3290CEFC994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X43" i="1" l="1"/>
  <c r="W43" i="1"/>
  <c r="R43" i="1"/>
  <c r="T43" i="1" s="1"/>
  <c r="Y43" i="1" s="1"/>
  <c r="Z43" i="1" s="1"/>
  <c r="W42" i="1"/>
  <c r="R42" i="1"/>
  <c r="X42" i="1" s="1"/>
  <c r="X41" i="1"/>
  <c r="W41" i="1"/>
  <c r="R41" i="1"/>
  <c r="T41" i="1" s="1"/>
  <c r="Y41" i="1" s="1"/>
  <c r="Z41" i="1" s="1"/>
  <c r="W40" i="1"/>
  <c r="R40" i="1"/>
  <c r="X40" i="1" s="1"/>
  <c r="X39" i="1"/>
  <c r="W39" i="1"/>
  <c r="R39" i="1"/>
  <c r="T39" i="1" s="1"/>
  <c r="Y39" i="1" s="1"/>
  <c r="Z39" i="1" s="1"/>
  <c r="W38" i="1"/>
  <c r="R38" i="1"/>
  <c r="X38" i="1" s="1"/>
  <c r="X37" i="1"/>
  <c r="W37" i="1"/>
  <c r="R37" i="1"/>
  <c r="T37" i="1" s="1"/>
  <c r="Y37" i="1" s="1"/>
  <c r="W36" i="1"/>
  <c r="R36" i="1"/>
  <c r="X36" i="1" s="1"/>
  <c r="X35" i="1"/>
  <c r="W35" i="1"/>
  <c r="R35" i="1"/>
  <c r="T35" i="1" s="1"/>
  <c r="Y35" i="1" s="1"/>
  <c r="W34" i="1"/>
  <c r="R34" i="1"/>
  <c r="X34" i="1" s="1"/>
  <c r="X33" i="1"/>
  <c r="W33" i="1"/>
  <c r="R33" i="1"/>
  <c r="T33" i="1" s="1"/>
  <c r="Y33" i="1" s="1"/>
  <c r="Z33" i="1" s="1"/>
  <c r="W32" i="1"/>
  <c r="R32" i="1"/>
  <c r="X32" i="1" s="1"/>
  <c r="X25" i="1"/>
  <c r="W25" i="1"/>
  <c r="T25" i="1"/>
  <c r="Y25" i="1" s="1"/>
  <c r="R25" i="1"/>
  <c r="X24" i="1"/>
  <c r="W24" i="1"/>
  <c r="R24" i="1"/>
  <c r="T24" i="1" s="1"/>
  <c r="Y24" i="1" s="1"/>
  <c r="Z24" i="1" s="1"/>
  <c r="X23" i="1"/>
  <c r="W23" i="1"/>
  <c r="T23" i="1"/>
  <c r="Y23" i="1" s="1"/>
  <c r="R23" i="1"/>
  <c r="X22" i="1"/>
  <c r="W19" i="1"/>
  <c r="R19" i="1"/>
  <c r="X19" i="1" s="1"/>
  <c r="X18" i="1"/>
  <c r="W18" i="1"/>
  <c r="R18" i="1"/>
  <c r="T18" i="1" s="1"/>
  <c r="Y18" i="1" s="1"/>
  <c r="Z18" i="1" s="1"/>
  <c r="W17" i="1"/>
  <c r="R17" i="1"/>
  <c r="X16" i="1"/>
  <c r="W16" i="1"/>
  <c r="R16" i="1"/>
  <c r="T16" i="1" s="1"/>
  <c r="Y16" i="1" s="1"/>
  <c r="X20" i="1" l="1"/>
  <c r="Z35" i="1"/>
  <c r="Z37" i="1"/>
  <c r="Z25" i="1"/>
  <c r="Z16" i="1"/>
  <c r="Y20" i="1"/>
  <c r="Y21" i="1"/>
  <c r="Y22" i="1"/>
  <c r="Z23" i="1"/>
  <c r="X31" i="1"/>
  <c r="X17" i="1"/>
  <c r="X15" i="1" s="1"/>
  <c r="T17" i="1"/>
  <c r="Y17" i="1" s="1"/>
  <c r="T19" i="1"/>
  <c r="Y19" i="1" s="1"/>
  <c r="Z19" i="1" s="1"/>
  <c r="X21" i="1"/>
  <c r="T32" i="1"/>
  <c r="Y32" i="1" s="1"/>
  <c r="T34" i="1"/>
  <c r="Y34" i="1" s="1"/>
  <c r="Z34" i="1" s="1"/>
  <c r="T36" i="1"/>
  <c r="Y36" i="1" s="1"/>
  <c r="Z36" i="1" s="1"/>
  <c r="T38" i="1"/>
  <c r="Y38" i="1" s="1"/>
  <c r="Z38" i="1" s="1"/>
  <c r="T40" i="1"/>
  <c r="Y40" i="1" s="1"/>
  <c r="Z40" i="1" s="1"/>
  <c r="T42" i="1"/>
  <c r="Y42" i="1" s="1"/>
  <c r="Z42" i="1" s="1"/>
  <c r="Z17" i="1" l="1"/>
  <c r="Y31" i="1"/>
  <c r="Z32" i="1"/>
  <c r="Z31" i="1" s="1"/>
  <c r="X13" i="1"/>
  <c r="Z29" i="1" s="1"/>
  <c r="X14" i="1"/>
  <c r="Z21" i="1"/>
  <c r="Z22" i="1"/>
  <c r="Z20" i="1"/>
  <c r="Y14" i="1"/>
  <c r="Y15" i="1"/>
  <c r="Y13" i="1"/>
  <c r="Z28" i="1" s="1"/>
  <c r="Z13" i="1"/>
  <c r="Z26" i="1" s="1"/>
  <c r="Z30" i="1" s="1"/>
  <c r="Z14" i="1"/>
  <c r="Z15" i="1"/>
</calcChain>
</file>

<file path=xl/sharedStrings.xml><?xml version="1.0" encoding="utf-8"?>
<sst xmlns="http://schemas.openxmlformats.org/spreadsheetml/2006/main" count="100" uniqueCount="92">
  <si>
    <t>Приложение</t>
  </si>
  <si>
    <t>К договору</t>
  </si>
  <si>
    <t>Расшифровка стоимости работ</t>
  </si>
  <si>
    <t>Маяк ГП-7, Этап 1</t>
  </si>
  <si>
    <t>Двери входные в квартиры, межкомнатные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</si>
  <si>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</si>
  <si>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</si>
  <si>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</si>
  <si>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</si>
  <si>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</si>
  <si>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</si>
  <si>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</si>
  <si>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</si>
  <si>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</si>
  <si>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</si>
  <si>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</si>
  <si>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</si>
  <si>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</si>
  <si>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</si>
  <si>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</si>
  <si>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</si>
  <si>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7.1</t>
  </si>
  <si>
    <t xml:space="preserve"> 7.2</t>
  </si>
  <si>
    <t xml:space="preserve"> 7.3</t>
  </si>
  <si>
    <t xml:space="preserve"> 7.4</t>
  </si>
  <si>
    <t xml:space="preserve"> 7.5</t>
  </si>
  <si>
    <t xml:space="preserve"> 7.6</t>
  </si>
  <si>
    <t xml:space="preserve"> 7.7</t>
  </si>
  <si>
    <t xml:space="preserve"> 7.8</t>
  </si>
  <si>
    <t xml:space="preserve"> 7.9</t>
  </si>
  <si>
    <t xml:space="preserve"> 7.10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</si>
  <si>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</si>
  <si>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</si>
  <si>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</si>
  <si>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</si>
  <si>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</si>
  <si>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</si>
  <si>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</si>
  <si>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</si>
  <si>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</si>
  <si>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</si>
  <si>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</si>
  <si>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</si>
  <si>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</si>
  <si>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</si>
  <si>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</si>
  <si>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</si>
  <si>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</si>
  <si>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</si>
  <si>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</si>
  <si>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</si>
  <si>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</si>
  <si>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</si>
  <si>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</si>
  <si>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</si>
  <si>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</si>
  <si>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</si>
  <si>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</si>
  <si>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</si>
  <si>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</si>
  <si>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</si>
  <si>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</si>
  <si>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</si>
  <si>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Внутренняя отделка</t>
  </si>
  <si>
    <t>Двери межкомнатные</t>
  </si>
  <si>
    <t>Дверной блок межк.однопол.расп.лев,выс. 21 дм и шир. 9,0 дм кл.прочн. Мд1,кл. звук.31, глух.,без порога ДМ 1 Рл 21х9,0 Г ПрБ Мд1 МДФ</t>
  </si>
  <si>
    <t>шт</t>
  </si>
  <si>
    <t>СО: 1. Позиция по проекту: Д-3
2. ГОСТ 475-2016;
3. Цвет: Лиственница;
4. Фурнитура: ручка с защелкой;
5. Производитель/Тип: Дверная Линия, Грация-1 ДГ;
6. Покрытие: ПВХ
7. Остекление: без остекления. В стоимости материала учтен минимальный добор
ФОТ вкл. полный комплекс работ по монтажу в тч расходные материалы такие как пена монтажная и пр. \ ОС: Недостаточно вводных данных для точного определения вида материала и его характеристик</t>
  </si>
  <si>
    <t>Дверной блок межк.однопол.расп.прав,выс. 21 дм и ширин. 9,0 дм кл.прочн. Мд1,кл.звук.31,глух.,без пор. ДМ 1 Рп 21х9,0 Г Прб Мд1 МДФ</t>
  </si>
  <si>
    <t>СО: 1. Позиция по проекту: Д-4
2. ГОСТ 475-2016;
3. Цвет: Лиственница;
4. Фурнитура: ручка с защелкой;
5. Производитель/Тип: Дверная Линия, Грация-1 ДГ;
6. Покрытие: ПВХ
7. Остекление: без остекления. В стоимости материала учтен минимальный добор
ФОТ вкл. полный комплекс работ по монтажу в тч расходные материалы такие как пена монтажная и пр. \ ОС: Недостаточно вводных данных для точного определения вида материала и его характеристик</t>
  </si>
  <si>
    <t>Дверной блок межк.однопол.расп.лев,выс. 21 дм и шир. 8,0 дм кл.прочн. Мд1,кл.звук.31,глух.,с порогом ДС 1 Рл 21х8,0 Г Пр Мд1 МДФ</t>
  </si>
  <si>
    <t>СО: 1. Позиция по проекту: Д-6
2. ГОСТ 475-2016;
3. Цвет: Лиственница;
4. Фурнитура: ручка с защелкой;
5. Производитель/Тип: Дверная Линия, Грация-1 ДГ;
6. Покрытие: ПВХ
7. Остекление: без остекления. В стоимости материала учтен минимальный добор
ФОТ вкл. полный комплекс работ по монтажу в тч расходные материалы такие как пена монтажная и пр. \ ОС: Недостаточно вводных данных для точного определения вида материала и его характеристик</t>
  </si>
  <si>
    <t>Дверной блок межк.однопол.расп.прав,выс. 21 дм и шир. 8,0 дм кл.прочн. Мд1,кл.звук.31,глух.,с порогом ДС 1 Рп 21х8,0 Г Пр Мд1 МДФ</t>
  </si>
  <si>
    <t>СО: 1. Позиция по проекту: Д-7
2. ГОСТ 475-2016;
3. Цвет: Лиственница;
4. Фурнитура: ручка с защелкой;
5. Производитель/Тип: Дверная Линия, Грация-1 ДГ;
6. Покрытие: ПВХ
7. Остекление: без остекления. В стоимости материала учтен минимальный добор
ФОТ вкл. полный комплекс работ по монтажу в тч расходные материалы такие как пена монтажная и пр. \ ОС: Недостаточно вводных данных для точного определения вида материала и его характеристик</t>
  </si>
  <si>
    <t>Двери</t>
  </si>
  <si>
    <t>Двери подъездные</t>
  </si>
  <si>
    <t>Дверные блоки стальные входные</t>
  </si>
  <si>
    <t>Ограничитель открывания дверной</t>
  </si>
  <si>
    <t>СО: Упор дверной Armadillo настенный DH033ZA SN, расстановка упоров см. дизайн проект \ ОС: Недостаточно вводных данных для точного определения вида материала и его характеристик</t>
  </si>
  <si>
    <t>Дверной блок стальной внутренний однопольный, с порогом, правого открывания наружу ДСВ Оп Прг Пр Н 2100-1000</t>
  </si>
  <si>
    <t>СО: 1. Позиция по проекту: Д-9
2. ГОСТ 31173-2016;
3. Глазок дверной: Fuaro VIEWER4 DVQ
70х130/16 BL-24 (черный). Артикул: 42155;
4. Декоративная накладка: 
4.1 Armadillo на сувальдный зам. PS Protector. Артикул: 42987 (1 шт. на дверной блок); 
4.2. Armadillo на ЦМ ET Protector. Артикул: 42991 (1 шт. на дверной блок);
6. Ручка раздельная: Fuaro Straight DM BL-24 черный. ID товара: 42929;
7. Полимерно-порошковая окраска RAL 9004.
(Двери входные в квартиры выполнить металлическими с двойным уплотнением, второго класса взломостойкости в соответствии с ГОСТ 31173-2016, с толщиной полотна не менее 75 мм., толщина металла не менее 1,5 мм. Дверь окрасить в
заводских условиях порошковой краской, цвет принять в соответствии с дизайн проектом. Двери оборудовать глазком, 2
замками, ограничителем по полу. Утеплитель в двери каменная вата (не применять в качестве наполнителя пенопласт и ППУ)
ФОТ вкл. полный комплекс работ по монтажу в тч расходные материалы такие как пена монтажная и пр. \ ОС: Недо</t>
  </si>
  <si>
    <t>Дверной блок внутренний стальной однопольный, с порогом, левого открывания наружу ДСВ Оп Прг Л Н 2100-1000.</t>
  </si>
  <si>
    <t>СО: 1. Позиция по проекту: Д-8
2. ГОСТ 31173-2016;
3. Глазок дверной: Fuaro VIEWER4 DVQ
70х130/16 BL-24 (черный). Артикул: 42155;
4. Декоративная накладка: 
4.1 Armadillo на сувальдный зам. PS Protector. Артикул: 42987 (1 шт. на дверной блок); 
4.2. Armadillo на ЦМ ET Protector. Артикул: 42991 (1 шт. на дверной блок);
6. Ручка раздельная: Fuaro Straight DM BL-24 черный. ID товара: 42929;
7. Полимерно-порошковая окраска RAL 9004.
(Двери входные в квартиры выполнить металлическими с двойным уплотнением, второго класса взломостойкости в соответствии с ГОСТ 31173-2016, с толщиной полотна не менее 75 мм., толщина металла не менее 1,5 мм. Дверь окрасить в
заводских условиях порошковой краской, цвет принять в соответствии с дизайн проектом. Двери оборудовать глазком, 2
замками, ограничителем по полу. Утеплитель в двери каменная вата (не применять в качестве наполнителя пенопласт и ППУ)
ФОТ вкл. полный комплекс работ по монтажу в тч расходные материалы такие как пена монтажная и пр. \ ОС: Недо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</si>
  <si>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</si>
  <si>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</si>
  <si>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</si>
  <si>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</si>
  <si>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</si>
  <si>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</si>
  <si>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Котенко Анастасия Евгеньевна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</si>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</sst>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F0E68C"/>
        <bgColor auto="1"/>
      </patternFill>
    </fill>
    <fill>
      <patternFill patternType="solid">
        <fgColor rgb="FFE1E1E1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4" fillId="6" borderId="8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5" borderId="0" xfId="0" applyFont="1" applyFill="1" applyAlignment="1">
      <alignment horizontal="left"/>
    </xf>
    <xf numFmtId="4" fontId="1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4" fontId="1" fillId="5" borderId="5" xfId="0" applyNumberFormat="1" applyFont="1" applyFill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2" fontId="1" fillId="5" borderId="5" xfId="0" applyNumberFormat="1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1" fillId="5" borderId="5" xfId="0" applyFont="1" applyFill="1" applyBorder="1" applyAlignment="1" applyProtection="1">
      <alignment horizontal="righ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48"/>
  <sheetViews>
    <sheetView tabSelected="1" topLeftCell="J25" workbookViewId="0">
      <selection activeCell="U32" sqref="U32"/>
    </sheetView>
  </sheetViews>
  <sheetFormatPr defaultColWidth="10.5" defaultRowHeight="11.45" customHeight="1" outlineLevelRow="5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39" t="s">
        <v>2</v>
      </c>
      <c r="B6" s="39"/>
      <c r="C6" s="39"/>
      <c r="D6" s="39"/>
      <c r="E6" s="39"/>
      <c r="F6" s="39"/>
      <c r="G6" s="39"/>
    </row>
    <row r="7" spans="1:28" s="2" customFormat="1" ht="12.95" customHeight="1" x14ac:dyDescent="0.2">
      <c r="A7" s="40" t="s">
        <v>3</v>
      </c>
      <c r="B7" s="40"/>
      <c r="C7" s="40"/>
      <c r="D7" s="40"/>
      <c r="E7" s="40"/>
      <c r="F7" s="40"/>
      <c r="G7" s="40"/>
    </row>
    <row r="8" spans="1:28" s="2" customFormat="1" ht="12.95" customHeight="1" x14ac:dyDescent="0.2">
      <c r="A8" s="40" t="s">
        <v>4</v>
      </c>
      <c r="B8" s="40"/>
      <c r="C8" s="40"/>
      <c r="D8" s="40"/>
      <c r="E8" s="40"/>
      <c r="F8" s="40"/>
      <c r="G8" s="40"/>
    </row>
    <row r="9" spans="1:28" s="1" customFormat="1" ht="11.1" customHeight="1" x14ac:dyDescent="0.2"/>
    <row r="10" spans="1:28" s="4" customFormat="1" ht="30" customHeight="1" x14ac:dyDescent="0.2">
      <c r="A10" s="41" t="s">
        <v>5</v>
      </c>
      <c r="B10" s="37" t="s">
        <v>6</v>
      </c>
      <c r="C10" s="41" t="s">
        <v>7</v>
      </c>
      <c r="D10" s="43" t="s">
        <v>8</v>
      </c>
      <c r="E10" s="43" t="s">
        <v>9</v>
      </c>
      <c r="F10" s="43" t="s">
        <v>10</v>
      </c>
      <c r="G10" s="41" t="s">
        <v>11</v>
      </c>
      <c r="H10" s="36" t="s">
        <v>12</v>
      </c>
      <c r="I10" s="36"/>
      <c r="J10" s="36"/>
      <c r="K10" s="36"/>
      <c r="L10" s="36"/>
      <c r="M10" s="36"/>
      <c r="N10" s="36"/>
      <c r="O10" s="36"/>
      <c r="P10" s="36"/>
      <c r="Q10" s="36"/>
      <c r="R10" s="37" t="s">
        <v>13</v>
      </c>
      <c r="S10" s="37" t="s">
        <v>14</v>
      </c>
      <c r="T10" s="37" t="s">
        <v>15</v>
      </c>
      <c r="U10" s="36" t="s">
        <v>16</v>
      </c>
      <c r="V10" s="36"/>
      <c r="W10" s="36"/>
      <c r="X10" s="36" t="s">
        <v>17</v>
      </c>
      <c r="Y10" s="36"/>
      <c r="Z10" s="37" t="s">
        <v>18</v>
      </c>
      <c r="AA10" s="37" t="s">
        <v>19</v>
      </c>
      <c r="AB10" s="37" t="s">
        <v>20</v>
      </c>
    </row>
    <row r="11" spans="1:28" s="4" customFormat="1" ht="36.950000000000003" customHeight="1" x14ac:dyDescent="0.2">
      <c r="A11" s="42"/>
      <c r="B11" s="38"/>
      <c r="C11" s="42"/>
      <c r="D11" s="44"/>
      <c r="E11" s="44"/>
      <c r="F11" s="44"/>
      <c r="G11" s="42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38"/>
      <c r="S11" s="38"/>
      <c r="T11" s="38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38"/>
      <c r="AA11" s="38"/>
      <c r="AB11" s="38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8" t="s">
        <v>62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ROUND($X$16+$X$17+$X$18+$X$19+$X$23+$X$24+$X$25,2)</f>
        <v>0</v>
      </c>
      <c r="Y13" s="10">
        <f>ROUND($Y$16+$Y$17+$Y$18+$Y$19+$Y$23+$Y$24+$Y$25,2)</f>
        <v>0</v>
      </c>
      <c r="Z13" s="10">
        <f>ROUND($Z$16+$Z$17+$Z$18+$Z$19+$Z$23+$Z$24+$Z$25,2)</f>
        <v>0</v>
      </c>
      <c r="AA13" s="10"/>
      <c r="AB13" s="10"/>
    </row>
    <row r="14" spans="1:28" s="1" customFormat="1" ht="12" customHeight="1" outlineLevel="2" x14ac:dyDescent="0.2">
      <c r="A14" s="7"/>
      <c r="B14" s="8" t="s">
        <v>63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ROUND($X$16+$X$17+$X$18+$X$19,2)</f>
        <v>0</v>
      </c>
      <c r="Y14" s="10">
        <f>ROUND($Y$16+$Y$17+$Y$18+$Y$19,2)</f>
        <v>0</v>
      </c>
      <c r="Z14" s="10">
        <f>ROUND($Z$16+$Z$17+$Z$18+$Z$19,2)</f>
        <v>0</v>
      </c>
      <c r="AA14" s="10"/>
      <c r="AB14" s="10"/>
    </row>
    <row r="15" spans="1:28" s="1" customFormat="1" ht="12" customHeight="1" outlineLevel="3" x14ac:dyDescent="0.2">
      <c r="A15" s="7"/>
      <c r="B15" s="8" t="s">
        <v>64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ROUND($X$16+$X$17+$X$18+$X$19,2)</f>
        <v>0</v>
      </c>
      <c r="Y15" s="10">
        <f>ROUND($Y$16+$Y$17+$Y$18+$Y$19,2)</f>
        <v>0</v>
      </c>
      <c r="Z15" s="10">
        <f>ROUND($Z$16+$Z$17+$Z$18+$Z$19,2)</f>
        <v>0</v>
      </c>
      <c r="AA15" s="10"/>
      <c r="AB15" s="10"/>
    </row>
    <row r="16" spans="1:28" s="1" customFormat="1" ht="165.95" customHeight="1" outlineLevel="4" x14ac:dyDescent="0.2">
      <c r="A16" s="11"/>
      <c r="B16" s="12" t="s">
        <v>65</v>
      </c>
      <c r="C16" s="13" t="s">
        <v>66</v>
      </c>
      <c r="D16" s="13"/>
      <c r="E16" s="13"/>
      <c r="F16" s="13"/>
      <c r="G16" s="13"/>
      <c r="H16" s="14">
        <v>25</v>
      </c>
      <c r="I16" s="14">
        <v>20</v>
      </c>
      <c r="J16" s="14">
        <v>27</v>
      </c>
      <c r="K16" s="14">
        <v>30</v>
      </c>
      <c r="L16" s="14">
        <v>17</v>
      </c>
      <c r="M16" s="14">
        <v>24</v>
      </c>
      <c r="N16" s="14">
        <v>11</v>
      </c>
      <c r="O16" s="14">
        <v>31</v>
      </c>
      <c r="P16" s="14">
        <v>15</v>
      </c>
      <c r="Q16" s="14">
        <v>30</v>
      </c>
      <c r="R16" s="14">
        <f>$H$16+$I$16+$J$16+$K$16+$L$16+$M$16+$N$16+$O$16+$P$16+$Q$16</f>
        <v>230</v>
      </c>
      <c r="S16" s="16">
        <v>1</v>
      </c>
      <c r="T16" s="15">
        <f>ROUND($R$16*$S$16,3)</f>
        <v>230</v>
      </c>
      <c r="U16" s="45"/>
      <c r="V16" s="46"/>
      <c r="W16" s="34">
        <f>ROUND($V$16+$U$16,2)</f>
        <v>0</v>
      </c>
      <c r="X16" s="15">
        <f>ROUND($R$16*$U$16,2)</f>
        <v>0</v>
      </c>
      <c r="Y16" s="15">
        <f>ROUND($T$16*$V$16,2)</f>
        <v>0</v>
      </c>
      <c r="Z16" s="15">
        <f>ROUND($Y$16+$X$16,2)</f>
        <v>0</v>
      </c>
      <c r="AA16" s="52" t="s">
        <v>67</v>
      </c>
      <c r="AB16" s="52"/>
    </row>
    <row r="17" spans="1:28" s="1" customFormat="1" ht="165.95" customHeight="1" outlineLevel="4" x14ac:dyDescent="0.2">
      <c r="A17" s="11"/>
      <c r="B17" s="12" t="s">
        <v>68</v>
      </c>
      <c r="C17" s="13" t="s">
        <v>66</v>
      </c>
      <c r="D17" s="13"/>
      <c r="E17" s="13"/>
      <c r="F17" s="13"/>
      <c r="G17" s="13"/>
      <c r="H17" s="14">
        <v>27</v>
      </c>
      <c r="I17" s="14">
        <v>17</v>
      </c>
      <c r="J17" s="14">
        <v>25</v>
      </c>
      <c r="K17" s="14">
        <v>30</v>
      </c>
      <c r="L17" s="14">
        <v>15</v>
      </c>
      <c r="M17" s="14">
        <v>31</v>
      </c>
      <c r="N17" s="14">
        <v>14</v>
      </c>
      <c r="O17" s="14">
        <v>24</v>
      </c>
      <c r="P17" s="14">
        <v>17</v>
      </c>
      <c r="Q17" s="14">
        <v>30</v>
      </c>
      <c r="R17" s="14">
        <f>$H$17+$I$17+$J$17+$K$17+$L$17+$M$17+$N$17+$O$17+$P$17+$Q$17</f>
        <v>230</v>
      </c>
      <c r="S17" s="16">
        <v>1</v>
      </c>
      <c r="T17" s="15">
        <f>ROUND($R$17*$S$17,3)</f>
        <v>230</v>
      </c>
      <c r="U17" s="45"/>
      <c r="V17" s="46"/>
      <c r="W17" s="34">
        <f>ROUND($V$17+$U$17,2)</f>
        <v>0</v>
      </c>
      <c r="X17" s="15">
        <f>ROUND($R$17*$U$17,2)</f>
        <v>0</v>
      </c>
      <c r="Y17" s="15">
        <f>ROUND($T$17*$V$17,2)</f>
        <v>0</v>
      </c>
      <c r="Z17" s="15">
        <f>ROUND($Y$17+$X$17,2)</f>
        <v>0</v>
      </c>
      <c r="AA17" s="52" t="s">
        <v>69</v>
      </c>
      <c r="AB17" s="52"/>
    </row>
    <row r="18" spans="1:28" s="1" customFormat="1" ht="165.95" customHeight="1" outlineLevel="4" x14ac:dyDescent="0.2">
      <c r="A18" s="11"/>
      <c r="B18" s="12" t="s">
        <v>70</v>
      </c>
      <c r="C18" s="13" t="s">
        <v>66</v>
      </c>
      <c r="D18" s="13"/>
      <c r="E18" s="13"/>
      <c r="F18" s="13"/>
      <c r="G18" s="13"/>
      <c r="H18" s="14">
        <v>25</v>
      </c>
      <c r="I18" s="14">
        <v>25</v>
      </c>
      <c r="J18" s="14">
        <v>37</v>
      </c>
      <c r="K18" s="14">
        <v>12</v>
      </c>
      <c r="L18" s="14">
        <v>21</v>
      </c>
      <c r="M18" s="14">
        <v>32</v>
      </c>
      <c r="N18" s="14">
        <v>20</v>
      </c>
      <c r="O18" s="14">
        <v>17</v>
      </c>
      <c r="P18" s="14">
        <v>24</v>
      </c>
      <c r="Q18" s="14">
        <v>60</v>
      </c>
      <c r="R18" s="14">
        <f>$H$18+$I$18+$J$18+$K$18+$L$18+$M$18+$N$18+$O$18+$P$18+$Q$18</f>
        <v>273</v>
      </c>
      <c r="S18" s="16">
        <v>1</v>
      </c>
      <c r="T18" s="15">
        <f>ROUND($R$18*$S$18,3)</f>
        <v>273</v>
      </c>
      <c r="U18" s="45"/>
      <c r="V18" s="46"/>
      <c r="W18" s="34">
        <f>ROUND($V$18+$U$18,2)</f>
        <v>0</v>
      </c>
      <c r="X18" s="15">
        <f>ROUND($R$18*$U$18,2)</f>
        <v>0</v>
      </c>
      <c r="Y18" s="15">
        <f>ROUND($T$18*$V$18,2)</f>
        <v>0</v>
      </c>
      <c r="Z18" s="15">
        <f>ROUND($Y$18+$X$18,2)</f>
        <v>0</v>
      </c>
      <c r="AA18" s="52" t="s">
        <v>71</v>
      </c>
      <c r="AB18" s="52"/>
    </row>
    <row r="19" spans="1:28" s="1" customFormat="1" ht="165.95" customHeight="1" outlineLevel="4" x14ac:dyDescent="0.2">
      <c r="A19" s="11"/>
      <c r="B19" s="12" t="s">
        <v>72</v>
      </c>
      <c r="C19" s="13" t="s">
        <v>66</v>
      </c>
      <c r="D19" s="13"/>
      <c r="E19" s="13"/>
      <c r="F19" s="13"/>
      <c r="G19" s="13"/>
      <c r="H19" s="14">
        <v>31</v>
      </c>
      <c r="I19" s="14">
        <v>29</v>
      </c>
      <c r="J19" s="14">
        <v>19</v>
      </c>
      <c r="K19" s="14">
        <v>60</v>
      </c>
      <c r="L19" s="14">
        <v>24</v>
      </c>
      <c r="M19" s="14">
        <v>17</v>
      </c>
      <c r="N19" s="14">
        <v>18</v>
      </c>
      <c r="O19" s="14">
        <v>32</v>
      </c>
      <c r="P19" s="14">
        <v>21</v>
      </c>
      <c r="Q19" s="14">
        <v>12</v>
      </c>
      <c r="R19" s="14">
        <f>$H$19+$I$19+$J$19+$K$19+$L$19+$M$19+$N$19+$O$19+$P$19+$Q$19</f>
        <v>263</v>
      </c>
      <c r="S19" s="16">
        <v>1</v>
      </c>
      <c r="T19" s="15">
        <f>ROUND($R$19*$S$19,3)</f>
        <v>263</v>
      </c>
      <c r="U19" s="45"/>
      <c r="V19" s="46"/>
      <c r="W19" s="34">
        <f>ROUND($V$19+$U$19,2)</f>
        <v>0</v>
      </c>
      <c r="X19" s="15">
        <f>ROUND($R$19*$U$19,2)</f>
        <v>0</v>
      </c>
      <c r="Y19" s="15">
        <f>ROUND($T$19*$V$19,2)</f>
        <v>0</v>
      </c>
      <c r="Z19" s="15">
        <f>ROUND($Y$19+$X$19,2)</f>
        <v>0</v>
      </c>
      <c r="AA19" s="52" t="s">
        <v>73</v>
      </c>
      <c r="AB19" s="52"/>
    </row>
    <row r="20" spans="1:28" s="1" customFormat="1" ht="12" customHeight="1" outlineLevel="2" x14ac:dyDescent="0.2">
      <c r="A20" s="7"/>
      <c r="B20" s="8" t="s">
        <v>74</v>
      </c>
      <c r="C20" s="9"/>
      <c r="D20" s="9"/>
      <c r="E20" s="9"/>
      <c r="F20" s="9"/>
      <c r="G20" s="9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47"/>
      <c r="V20" s="47"/>
      <c r="W20" s="10"/>
      <c r="X20" s="10">
        <f>ROUND($X$23+$X$24+$X$25,2)</f>
        <v>0</v>
      </c>
      <c r="Y20" s="10">
        <f>ROUND($Y$23+$Y$24+$Y$25,2)</f>
        <v>0</v>
      </c>
      <c r="Z20" s="10">
        <f>ROUND($Z$23+$Z$24+$Z$25,2)</f>
        <v>0</v>
      </c>
      <c r="AA20" s="47"/>
      <c r="AB20" s="47"/>
    </row>
    <row r="21" spans="1:28" s="1" customFormat="1" ht="12" customHeight="1" outlineLevel="3" x14ac:dyDescent="0.2">
      <c r="A21" s="7"/>
      <c r="B21" s="8" t="s">
        <v>75</v>
      </c>
      <c r="C21" s="9"/>
      <c r="D21" s="9"/>
      <c r="E21" s="9"/>
      <c r="F21" s="9"/>
      <c r="G21" s="9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47"/>
      <c r="V21" s="47"/>
      <c r="W21" s="10"/>
      <c r="X21" s="10">
        <f>ROUND($X$23+$X$24+$X$25,2)</f>
        <v>0</v>
      </c>
      <c r="Y21" s="10">
        <f>ROUND($Y$23+$Y$24+$Y$25,2)</f>
        <v>0</v>
      </c>
      <c r="Z21" s="10">
        <f>ROUND($Z$23+$Z$24+$Z$25,2)</f>
        <v>0</v>
      </c>
      <c r="AA21" s="47"/>
      <c r="AB21" s="47"/>
    </row>
    <row r="22" spans="1:28" s="1" customFormat="1" ht="12" customHeight="1" outlineLevel="4" x14ac:dyDescent="0.2">
      <c r="A22" s="7"/>
      <c r="B22" s="8" t="s">
        <v>76</v>
      </c>
      <c r="C22" s="9"/>
      <c r="D22" s="9"/>
      <c r="E22" s="9"/>
      <c r="F22" s="9"/>
      <c r="G22" s="9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47"/>
      <c r="V22" s="47"/>
      <c r="W22" s="10"/>
      <c r="X22" s="10">
        <f>ROUND($X$23+$X$24+$X$25,2)</f>
        <v>0</v>
      </c>
      <c r="Y22" s="10">
        <f>ROUND($Y$23+$Y$24+$Y$25,2)</f>
        <v>0</v>
      </c>
      <c r="Z22" s="10">
        <f>ROUND($Z$23+$Z$24+$Z$25,2)</f>
        <v>0</v>
      </c>
      <c r="AA22" s="47"/>
      <c r="AB22" s="47"/>
    </row>
    <row r="23" spans="1:28" s="1" customFormat="1" ht="56.1" customHeight="1" outlineLevel="5" x14ac:dyDescent="0.2">
      <c r="A23" s="11"/>
      <c r="B23" s="12" t="s">
        <v>77</v>
      </c>
      <c r="C23" s="13" t="s">
        <v>66</v>
      </c>
      <c r="D23" s="13"/>
      <c r="E23" s="13"/>
      <c r="F23" s="13"/>
      <c r="G23" s="13"/>
      <c r="H23" s="14">
        <v>12</v>
      </c>
      <c r="I23" s="14">
        <v>12</v>
      </c>
      <c r="J23" s="14">
        <v>12</v>
      </c>
      <c r="K23" s="14">
        <v>12</v>
      </c>
      <c r="L23" s="14">
        <v>6</v>
      </c>
      <c r="M23" s="14">
        <v>8</v>
      </c>
      <c r="N23" s="14">
        <v>8</v>
      </c>
      <c r="O23" s="14">
        <v>8</v>
      </c>
      <c r="P23" s="14">
        <v>6</v>
      </c>
      <c r="Q23" s="14">
        <v>12</v>
      </c>
      <c r="R23" s="14">
        <f>$H$23+$I$23+$J$23+$K$23+$L$23+$M$23+$N$23+$O$23+$P$23+$Q$23</f>
        <v>96</v>
      </c>
      <c r="S23" s="16">
        <v>1</v>
      </c>
      <c r="T23" s="15">
        <f>ROUND($R$23*$S$23,3)</f>
        <v>96</v>
      </c>
      <c r="U23" s="48"/>
      <c r="V23" s="46"/>
      <c r="W23" s="35">
        <f>ROUND($V$23+$U$23,2)</f>
        <v>0</v>
      </c>
      <c r="X23" s="15">
        <f>ROUND($R$23*$U$23,2)</f>
        <v>0</v>
      </c>
      <c r="Y23" s="15">
        <f>ROUND($T$23*$V$23,2)</f>
        <v>0</v>
      </c>
      <c r="Z23" s="15">
        <f>ROUND($Y$23+$X$23,2)</f>
        <v>0</v>
      </c>
      <c r="AA23" s="52" t="s">
        <v>78</v>
      </c>
      <c r="AB23" s="52"/>
    </row>
    <row r="24" spans="1:28" s="1" customFormat="1" ht="354" customHeight="1" outlineLevel="5" x14ac:dyDescent="0.2">
      <c r="A24" s="11"/>
      <c r="B24" s="12" t="s">
        <v>79</v>
      </c>
      <c r="C24" s="13" t="s">
        <v>66</v>
      </c>
      <c r="D24" s="13"/>
      <c r="E24" s="13"/>
      <c r="F24" s="13"/>
      <c r="G24" s="13"/>
      <c r="H24" s="14">
        <v>16</v>
      </c>
      <c r="I24" s="14">
        <v>13</v>
      </c>
      <c r="J24" s="14">
        <v>12</v>
      </c>
      <c r="K24" s="14">
        <v>14</v>
      </c>
      <c r="L24" s="14">
        <v>11</v>
      </c>
      <c r="M24" s="14">
        <v>12</v>
      </c>
      <c r="N24" s="14">
        <v>10</v>
      </c>
      <c r="O24" s="14">
        <v>16</v>
      </c>
      <c r="P24" s="14">
        <v>13</v>
      </c>
      <c r="Q24" s="14">
        <v>28</v>
      </c>
      <c r="R24" s="14">
        <f>$H$24+$I$24+$J$24+$K$24+$L$24+$M$24+$N$24+$O$24+$P$24+$Q$24</f>
        <v>145</v>
      </c>
      <c r="S24" s="16">
        <v>1</v>
      </c>
      <c r="T24" s="15">
        <f>ROUND($R$24*$S$24,3)</f>
        <v>145</v>
      </c>
      <c r="U24" s="45"/>
      <c r="V24" s="46"/>
      <c r="W24" s="34">
        <f>ROUND($V$24+$U$24,2)</f>
        <v>0</v>
      </c>
      <c r="X24" s="15">
        <f>ROUND($R$24*$U$24,2)</f>
        <v>0</v>
      </c>
      <c r="Y24" s="15">
        <f>ROUND($T$24*$V$24,2)</f>
        <v>0</v>
      </c>
      <c r="Z24" s="15">
        <f>ROUND($Y$24+$X$24,2)</f>
        <v>0</v>
      </c>
      <c r="AA24" s="52" t="s">
        <v>80</v>
      </c>
      <c r="AB24" s="52"/>
    </row>
    <row r="25" spans="1:28" s="1" customFormat="1" ht="354" customHeight="1" outlineLevel="5" x14ac:dyDescent="0.2">
      <c r="A25" s="11"/>
      <c r="B25" s="12" t="s">
        <v>81</v>
      </c>
      <c r="C25" s="13" t="s">
        <v>66</v>
      </c>
      <c r="D25" s="13"/>
      <c r="E25" s="13"/>
      <c r="F25" s="13"/>
      <c r="G25" s="13"/>
      <c r="H25" s="14">
        <v>13</v>
      </c>
      <c r="I25" s="14">
        <v>16</v>
      </c>
      <c r="J25" s="14">
        <v>17</v>
      </c>
      <c r="K25" s="14">
        <v>28</v>
      </c>
      <c r="L25" s="14">
        <v>13</v>
      </c>
      <c r="M25" s="14">
        <v>16</v>
      </c>
      <c r="N25" s="14">
        <v>9</v>
      </c>
      <c r="O25" s="14">
        <v>12</v>
      </c>
      <c r="P25" s="14">
        <v>11</v>
      </c>
      <c r="Q25" s="14">
        <v>14</v>
      </c>
      <c r="R25" s="14">
        <f>$H$25+$I$25+$J$25+$K$25+$L$25+$M$25+$N$25+$O$25+$P$25+$Q$25</f>
        <v>149</v>
      </c>
      <c r="S25" s="16">
        <v>1</v>
      </c>
      <c r="T25" s="15">
        <f>ROUND($R$25*$S$25,3)</f>
        <v>149</v>
      </c>
      <c r="U25" s="45"/>
      <c r="V25" s="46"/>
      <c r="W25" s="34">
        <f>ROUND($V$25+$U$25,2)</f>
        <v>0</v>
      </c>
      <c r="X25" s="15">
        <f>ROUND($R$25*$U$25,2)</f>
        <v>0</v>
      </c>
      <c r="Y25" s="15">
        <f>ROUND($T$25*$V$25,2)</f>
        <v>0</v>
      </c>
      <c r="Z25" s="15">
        <f>ROUND($Y$25+$X$25,2)</f>
        <v>0</v>
      </c>
      <c r="AA25" s="52" t="s">
        <v>82</v>
      </c>
      <c r="AB25" s="52"/>
    </row>
    <row r="26" spans="1:28" s="4" customFormat="1" ht="12" customHeight="1" x14ac:dyDescent="0.2">
      <c r="A26" s="17"/>
      <c r="B26" s="18" t="s">
        <v>83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20"/>
      <c r="Y26" s="20"/>
      <c r="Z26" s="20">
        <f>ROUND($Z$13,2)</f>
        <v>0</v>
      </c>
      <c r="AA26" s="20"/>
      <c r="AB26" s="20"/>
    </row>
    <row r="27" spans="1:28" s="1" customFormat="1" ht="11.1" customHeight="1" x14ac:dyDescent="0.2">
      <c r="A27" s="21"/>
      <c r="B27" s="22" t="s">
        <v>84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Z27" s="15"/>
      <c r="AA27" s="15"/>
      <c r="AB27" s="15"/>
    </row>
    <row r="28" spans="1:28" s="24" customFormat="1" ht="11.1" customHeight="1" x14ac:dyDescent="0.2">
      <c r="A28" s="25"/>
      <c r="B28" s="26" t="s">
        <v>85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8">
        <f>ROUND($Y$13,2)</f>
        <v>0</v>
      </c>
      <c r="AA28" s="29"/>
      <c r="AB28" s="29"/>
    </row>
    <row r="29" spans="1:28" s="24" customFormat="1" ht="11.1" customHeight="1" x14ac:dyDescent="0.2">
      <c r="A29" s="25"/>
      <c r="B29" s="26" t="s">
        <v>86</v>
      </c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30">
        <f>ROUND($X$13,2)</f>
        <v>0</v>
      </c>
      <c r="AA29" s="31"/>
      <c r="AB29" s="31"/>
    </row>
    <row r="30" spans="1:28" s="24" customFormat="1" ht="11.1" customHeight="1" x14ac:dyDescent="0.2">
      <c r="A30" s="25"/>
      <c r="B30" s="26" t="s">
        <v>87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30">
        <f>ROUND(($Z$26)*0.166666666666666,2)</f>
        <v>0</v>
      </c>
      <c r="AA30" s="31"/>
      <c r="AB30" s="31"/>
    </row>
    <row r="31" spans="1:28" s="1" customFormat="1" ht="44.1" customHeight="1" x14ac:dyDescent="0.2">
      <c r="A31" s="23"/>
      <c r="B31" s="32" t="s">
        <v>88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7">
        <f>ROUND($X$32+$X$33+$X$34+$X$35+$X$36+$X$37+$X$38+$X$39+$X$40+$X$41+$X$42+$X$43,2)</f>
        <v>0</v>
      </c>
      <c r="Y31" s="27">
        <f>ROUND($Y$32+$Y$33+$Y$34+$Y$35+$Y$36+$Y$37+$Y$38+$Y$39+$Y$40+$Y$41+$Y$42+$Y$43,2)</f>
        <v>0</v>
      </c>
      <c r="Z31" s="27">
        <f>ROUND($Z$32+$Z$33+$Z$34+$Z$35+$Z$36+$Z$37+$Z$38+$Z$39+$Z$40+$Z$41+$Z$42+$Z$43,2)</f>
        <v>0</v>
      </c>
      <c r="AA31" s="23"/>
      <c r="AB31" s="23"/>
    </row>
    <row r="32" spans="1:28" s="1" customFormat="1" ht="11.1" customHeight="1" x14ac:dyDescent="0.2">
      <c r="A32" s="46"/>
      <c r="B32" s="46"/>
      <c r="C32" s="46"/>
      <c r="D32" s="49"/>
      <c r="E32" s="49"/>
      <c r="F32" s="49"/>
      <c r="G32" s="49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50">
        <f>$F$32+$G$32+$H$32+$I$32+$J$32+$K$32+$L$32+$M$32+$N$32+$O$32+$P$32+$Q$32</f>
        <v>0</v>
      </c>
      <c r="S32" s="51">
        <v>1</v>
      </c>
      <c r="T32" s="50">
        <f>ROUND($R$32*$S$32,3)</f>
        <v>0</v>
      </c>
      <c r="U32" s="46"/>
      <c r="V32" s="46"/>
      <c r="W32" s="50">
        <f>ROUND($V$32+$U$32,2)</f>
        <v>0</v>
      </c>
      <c r="X32" s="50">
        <f>ROUND($R$32*$U$32,2)</f>
        <v>0</v>
      </c>
      <c r="Y32" s="50">
        <f>ROUND($T$32*$V$32,2)</f>
        <v>0</v>
      </c>
      <c r="Z32" s="50">
        <f>ROUND($Y$32+$X$32,2)</f>
        <v>0</v>
      </c>
      <c r="AA32" s="49"/>
      <c r="AB32" s="46"/>
    </row>
    <row r="33" spans="1:28" s="1" customFormat="1" ht="11.1" customHeight="1" x14ac:dyDescent="0.2">
      <c r="A33" s="46"/>
      <c r="B33" s="46"/>
      <c r="C33" s="46"/>
      <c r="D33" s="49"/>
      <c r="E33" s="49"/>
      <c r="F33" s="49"/>
      <c r="G33" s="49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50">
        <f>$F$33+$G$33+$H$33+$I$33+$J$33+$K$33+$L$33+$M$33+$N$33+$O$33+$P$33+$Q$33</f>
        <v>0</v>
      </c>
      <c r="S33" s="51">
        <v>1</v>
      </c>
      <c r="T33" s="50">
        <f>ROUND($R$33*$S$33,3)</f>
        <v>0</v>
      </c>
      <c r="U33" s="46"/>
      <c r="V33" s="46"/>
      <c r="W33" s="50">
        <f>ROUND($V$33+$U$33,2)</f>
        <v>0</v>
      </c>
      <c r="X33" s="50">
        <f>ROUND($R$33*$U$33,2)</f>
        <v>0</v>
      </c>
      <c r="Y33" s="50">
        <f>ROUND($T$33*$V$33,2)</f>
        <v>0</v>
      </c>
      <c r="Z33" s="50">
        <f>ROUND($Y$33+$X$33,2)</f>
        <v>0</v>
      </c>
      <c r="AA33" s="49"/>
      <c r="AB33" s="46"/>
    </row>
    <row r="34" spans="1:28" s="1" customFormat="1" ht="11.1" customHeight="1" x14ac:dyDescent="0.2">
      <c r="A34" s="46"/>
      <c r="B34" s="46"/>
      <c r="C34" s="46"/>
      <c r="D34" s="49"/>
      <c r="E34" s="49"/>
      <c r="F34" s="49"/>
      <c r="G34" s="49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50">
        <f>$F$34+$G$34+$H$34+$I$34+$J$34+$K$34+$L$34+$M$34+$N$34+$O$34+$P$34+$Q$34</f>
        <v>0</v>
      </c>
      <c r="S34" s="51">
        <v>1</v>
      </c>
      <c r="T34" s="50">
        <f>ROUND($R$34*$S$34,3)</f>
        <v>0</v>
      </c>
      <c r="U34" s="46"/>
      <c r="V34" s="46"/>
      <c r="W34" s="50">
        <f>ROUND($V$34+$U$34,2)</f>
        <v>0</v>
      </c>
      <c r="X34" s="50">
        <f>ROUND($R$34*$U$34,2)</f>
        <v>0</v>
      </c>
      <c r="Y34" s="50">
        <f>ROUND($T$34*$V$34,2)</f>
        <v>0</v>
      </c>
      <c r="Z34" s="50">
        <f>ROUND($Y$34+$X$34,2)</f>
        <v>0</v>
      </c>
      <c r="AA34" s="49"/>
      <c r="AB34" s="46"/>
    </row>
    <row r="35" spans="1:28" s="1" customFormat="1" ht="11.1" customHeight="1" x14ac:dyDescent="0.2">
      <c r="A35" s="46"/>
      <c r="B35" s="46"/>
      <c r="C35" s="46"/>
      <c r="D35" s="49"/>
      <c r="E35" s="49"/>
      <c r="F35" s="49"/>
      <c r="G35" s="49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50">
        <f>$F$35+$G$35+$H$35+$I$35+$J$35+$K$35+$L$35+$M$35+$N$35+$O$35+$P$35+$Q$35</f>
        <v>0</v>
      </c>
      <c r="S35" s="51">
        <v>1</v>
      </c>
      <c r="T35" s="50">
        <f>ROUND($R$35*$S$35,3)</f>
        <v>0</v>
      </c>
      <c r="U35" s="46"/>
      <c r="V35" s="46"/>
      <c r="W35" s="50">
        <f>ROUND($V$35+$U$35,2)</f>
        <v>0</v>
      </c>
      <c r="X35" s="50">
        <f>ROUND($R$35*$U$35,2)</f>
        <v>0</v>
      </c>
      <c r="Y35" s="50">
        <f>ROUND($T$35*$V$35,2)</f>
        <v>0</v>
      </c>
      <c r="Z35" s="50">
        <f>ROUND($Y$35+$X$35,2)</f>
        <v>0</v>
      </c>
      <c r="AA35" s="49"/>
      <c r="AB35" s="46"/>
    </row>
    <row r="36" spans="1:28" s="1" customFormat="1" ht="11.1" customHeight="1" x14ac:dyDescent="0.2">
      <c r="A36" s="46"/>
      <c r="B36" s="46"/>
      <c r="C36" s="46"/>
      <c r="D36" s="49"/>
      <c r="E36" s="49"/>
      <c r="F36" s="49"/>
      <c r="G36" s="49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50">
        <f>$F$36+$G$36+$H$36+$I$36+$J$36+$K$36+$L$36+$M$36+$N$36+$O$36+$P$36+$Q$36</f>
        <v>0</v>
      </c>
      <c r="S36" s="51">
        <v>1</v>
      </c>
      <c r="T36" s="50">
        <f>ROUND($R$36*$S$36,3)</f>
        <v>0</v>
      </c>
      <c r="U36" s="46"/>
      <c r="V36" s="46"/>
      <c r="W36" s="50">
        <f>ROUND($V$36+$U$36,2)</f>
        <v>0</v>
      </c>
      <c r="X36" s="50">
        <f>ROUND($R$36*$U$36,2)</f>
        <v>0</v>
      </c>
      <c r="Y36" s="50">
        <f>ROUND($T$36*$V$36,2)</f>
        <v>0</v>
      </c>
      <c r="Z36" s="50">
        <f>ROUND($Y$36+$X$36,2)</f>
        <v>0</v>
      </c>
      <c r="AA36" s="49"/>
      <c r="AB36" s="46"/>
    </row>
    <row r="37" spans="1:28" s="1" customFormat="1" ht="11.1" customHeight="1" x14ac:dyDescent="0.2">
      <c r="A37" s="46"/>
      <c r="B37" s="46"/>
      <c r="C37" s="46"/>
      <c r="D37" s="49"/>
      <c r="E37" s="49"/>
      <c r="F37" s="49"/>
      <c r="G37" s="49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50">
        <f>$F$37+$G$37+$H$37+$I$37+$J$37+$K$37+$L$37+$M$37+$N$37+$O$37+$P$37+$Q$37</f>
        <v>0</v>
      </c>
      <c r="S37" s="51">
        <v>1</v>
      </c>
      <c r="T37" s="50">
        <f>ROUND($R$37*$S$37,3)</f>
        <v>0</v>
      </c>
      <c r="U37" s="46"/>
      <c r="V37" s="46"/>
      <c r="W37" s="50">
        <f>ROUND($V$37+$U$37,2)</f>
        <v>0</v>
      </c>
      <c r="X37" s="50">
        <f>ROUND($R$37*$U$37,2)</f>
        <v>0</v>
      </c>
      <c r="Y37" s="50">
        <f>ROUND($T$37*$V$37,2)</f>
        <v>0</v>
      </c>
      <c r="Z37" s="50">
        <f>ROUND($Y$37+$X$37,2)</f>
        <v>0</v>
      </c>
      <c r="AA37" s="49"/>
      <c r="AB37" s="46"/>
    </row>
    <row r="38" spans="1:28" s="1" customFormat="1" ht="11.1" customHeight="1" x14ac:dyDescent="0.2">
      <c r="A38" s="46"/>
      <c r="B38" s="46"/>
      <c r="C38" s="46"/>
      <c r="D38" s="49"/>
      <c r="E38" s="49"/>
      <c r="F38" s="49"/>
      <c r="G38" s="49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50">
        <f>$F$38+$G$38+$H$38+$I$38+$J$38+$K$38+$L$38+$M$38+$N$38+$O$38+$P$38+$Q$38</f>
        <v>0</v>
      </c>
      <c r="S38" s="51">
        <v>1</v>
      </c>
      <c r="T38" s="50">
        <f>ROUND($R$38*$S$38,3)</f>
        <v>0</v>
      </c>
      <c r="U38" s="46"/>
      <c r="V38" s="46"/>
      <c r="W38" s="50">
        <f>ROUND($V$38+$U$38,2)</f>
        <v>0</v>
      </c>
      <c r="X38" s="50">
        <f>ROUND($R$38*$U$38,2)</f>
        <v>0</v>
      </c>
      <c r="Y38" s="50">
        <f>ROUND($T$38*$V$38,2)</f>
        <v>0</v>
      </c>
      <c r="Z38" s="50">
        <f>ROUND($Y$38+$X$38,2)</f>
        <v>0</v>
      </c>
      <c r="AA38" s="49"/>
      <c r="AB38" s="46"/>
    </row>
    <row r="39" spans="1:28" s="1" customFormat="1" ht="11.1" customHeight="1" x14ac:dyDescent="0.2">
      <c r="A39" s="46"/>
      <c r="B39" s="46"/>
      <c r="C39" s="46"/>
      <c r="D39" s="49"/>
      <c r="E39" s="49"/>
      <c r="F39" s="49"/>
      <c r="G39" s="49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50">
        <f>$F$39+$G$39+$H$39+$I$39+$J$39+$K$39+$L$39+$M$39+$N$39+$O$39+$P$39+$Q$39</f>
        <v>0</v>
      </c>
      <c r="S39" s="51">
        <v>1</v>
      </c>
      <c r="T39" s="50">
        <f>ROUND($R$39*$S$39,3)</f>
        <v>0</v>
      </c>
      <c r="U39" s="46"/>
      <c r="V39" s="46"/>
      <c r="W39" s="50">
        <f>ROUND($V$39+$U$39,2)</f>
        <v>0</v>
      </c>
      <c r="X39" s="50">
        <f>ROUND($R$39*$U$39,2)</f>
        <v>0</v>
      </c>
      <c r="Y39" s="50">
        <f>ROUND($T$39*$V$39,2)</f>
        <v>0</v>
      </c>
      <c r="Z39" s="50">
        <f>ROUND($Y$39+$X$39,2)</f>
        <v>0</v>
      </c>
      <c r="AA39" s="49"/>
      <c r="AB39" s="46"/>
    </row>
    <row r="40" spans="1:28" s="1" customFormat="1" ht="11.1" customHeight="1" x14ac:dyDescent="0.2">
      <c r="A40" s="46"/>
      <c r="B40" s="46"/>
      <c r="C40" s="46"/>
      <c r="D40" s="49"/>
      <c r="E40" s="49"/>
      <c r="F40" s="49"/>
      <c r="G40" s="49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50">
        <f>$F$40+$G$40+$H$40+$I$40+$J$40+$K$40+$L$40+$M$40+$N$40+$O$40+$P$40+$Q$40</f>
        <v>0</v>
      </c>
      <c r="S40" s="51">
        <v>1</v>
      </c>
      <c r="T40" s="50">
        <f>ROUND($R$40*$S$40,3)</f>
        <v>0</v>
      </c>
      <c r="U40" s="46"/>
      <c r="V40" s="46"/>
      <c r="W40" s="50">
        <f>ROUND($V$40+$U$40,2)</f>
        <v>0</v>
      </c>
      <c r="X40" s="50">
        <f>ROUND($R$40*$U$40,2)</f>
        <v>0</v>
      </c>
      <c r="Y40" s="50">
        <f>ROUND($T$40*$V$40,2)</f>
        <v>0</v>
      </c>
      <c r="Z40" s="50">
        <f>ROUND($Y$40+$X$40,2)</f>
        <v>0</v>
      </c>
      <c r="AA40" s="49"/>
      <c r="AB40" s="46"/>
    </row>
    <row r="41" spans="1:28" s="1" customFormat="1" ht="11.1" customHeight="1" x14ac:dyDescent="0.2">
      <c r="A41" s="46"/>
      <c r="B41" s="46"/>
      <c r="C41" s="46"/>
      <c r="D41" s="49"/>
      <c r="E41" s="49"/>
      <c r="F41" s="49"/>
      <c r="G41" s="49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50">
        <f>$F$41+$G$41+$H$41+$I$41+$J$41+$K$41+$L$41+$M$41+$N$41+$O$41+$P$41+$Q$41</f>
        <v>0</v>
      </c>
      <c r="S41" s="51">
        <v>1</v>
      </c>
      <c r="T41" s="50">
        <f>ROUND($R$41*$S$41,3)</f>
        <v>0</v>
      </c>
      <c r="U41" s="46"/>
      <c r="V41" s="46"/>
      <c r="W41" s="50">
        <f>ROUND($V$41+$U$41,2)</f>
        <v>0</v>
      </c>
      <c r="X41" s="50">
        <f>ROUND($R$41*$U$41,2)</f>
        <v>0</v>
      </c>
      <c r="Y41" s="50">
        <f>ROUND($T$41*$V$41,2)</f>
        <v>0</v>
      </c>
      <c r="Z41" s="50">
        <f>ROUND($Y$41+$X$41,2)</f>
        <v>0</v>
      </c>
      <c r="AA41" s="49"/>
      <c r="AB41" s="46"/>
    </row>
    <row r="42" spans="1:28" s="1" customFormat="1" ht="11.1" customHeight="1" x14ac:dyDescent="0.2">
      <c r="A42" s="46"/>
      <c r="B42" s="46"/>
      <c r="C42" s="46"/>
      <c r="D42" s="49"/>
      <c r="E42" s="49"/>
      <c r="F42" s="49"/>
      <c r="G42" s="49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50">
        <f>$F$42+$G$42+$H$42+$I$42+$J$42+$K$42+$L$42+$M$42+$N$42+$O$42+$P$42+$Q$42</f>
        <v>0</v>
      </c>
      <c r="S42" s="51">
        <v>1</v>
      </c>
      <c r="T42" s="50">
        <f>ROUND($R$42*$S$42,3)</f>
        <v>0</v>
      </c>
      <c r="U42" s="46"/>
      <c r="V42" s="46"/>
      <c r="W42" s="50">
        <f>ROUND($V$42+$U$42,2)</f>
        <v>0</v>
      </c>
      <c r="X42" s="50">
        <f>ROUND($R$42*$U$42,2)</f>
        <v>0</v>
      </c>
      <c r="Y42" s="50">
        <f>ROUND($T$42*$V$42,2)</f>
        <v>0</v>
      </c>
      <c r="Z42" s="50">
        <f>ROUND($Y$42+$X$42,2)</f>
        <v>0</v>
      </c>
      <c r="AA42" s="49"/>
      <c r="AB42" s="46"/>
    </row>
    <row r="43" spans="1:28" s="1" customFormat="1" ht="11.1" customHeight="1" x14ac:dyDescent="0.2">
      <c r="A43" s="46"/>
      <c r="B43" s="46"/>
      <c r="C43" s="46"/>
      <c r="D43" s="49"/>
      <c r="E43" s="49"/>
      <c r="F43" s="49"/>
      <c r="G43" s="49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50">
        <f>$F$43+$G$43+$H$43+$I$43+$J$43+$K$43+$L$43+$M$43+$N$43+$O$43+$P$43+$Q$43</f>
        <v>0</v>
      </c>
      <c r="S43" s="51">
        <v>1</v>
      </c>
      <c r="T43" s="50">
        <f>ROUND($R$43*$S$43,3)</f>
        <v>0</v>
      </c>
      <c r="U43" s="46"/>
      <c r="V43" s="46"/>
      <c r="W43" s="50">
        <f>ROUND($V$43+$U$43,2)</f>
        <v>0</v>
      </c>
      <c r="X43" s="50">
        <f>ROUND($R$43*$U$43,2)</f>
        <v>0</v>
      </c>
      <c r="Y43" s="50">
        <f>ROUND($T$43*$V$43,2)</f>
        <v>0</v>
      </c>
      <c r="Z43" s="50">
        <f>ROUND($Y$43+$X$43,2)</f>
        <v>0</v>
      </c>
      <c r="AA43" s="49"/>
      <c r="AB43" s="46"/>
    </row>
    <row r="44" spans="1:28" s="1" customFormat="1" ht="11.1" customHeight="1" x14ac:dyDescent="0.2"/>
    <row r="45" spans="1:28" s="1" customFormat="1" ht="11.1" customHeight="1" x14ac:dyDescent="0.2">
      <c r="A45" s="24" t="s">
        <v>89</v>
      </c>
    </row>
    <row r="46" spans="1:28" s="1" customFormat="1" ht="11.1" customHeight="1" x14ac:dyDescent="0.2"/>
    <row r="47" spans="1:28" s="1" customFormat="1" ht="11.1" customHeight="1" x14ac:dyDescent="0.2">
      <c r="A47" s="33"/>
      <c r="B47" s="1" t="s">
        <v>90</v>
      </c>
    </row>
    <row r="48" spans="1:28" s="1" customFormat="1" ht="11.1" customHeight="1" x14ac:dyDescent="0.2">
      <c r="A48" s="1" t="s">
        <v>91</v>
      </c>
    </row>
  </sheetData>
  <sheetProtection algorithmName="SHA-512" hashValue="z/oz420OWjny1QIqGqi9OeycjyeS37J18nD/PFvfuuDQdFOmLVcuMXP/mN3F38KUP9wRGQk1YQLJHXhqnTaMqw==" saltValue="yUcOlG4Nw7RngfbEbw/oLg==" spinCount="100000" sheet="1" objects="1" scenarios="1" selectLockedCells="1"/>
  <mergeCells count="19"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Бармина Наталья Сергеевна</cp:lastModifiedBy>
  <dcterms:modified xsi:type="dcterms:W3CDTF">2025-06-19T05:06:59Z</dcterms:modified>
</cp:coreProperties>
</file>