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2. ГП-3\Озеленение\претенденту Озеленение ГП-3 ЖК Ритмы\"/>
    </mc:Choice>
  </mc:AlternateContent>
  <xr:revisionPtr revIDLastSave="0" documentId="13_ncr:1_{A1CB5971-5102-4A70-AFFE-DD048B3F91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2" i="1" l="1"/>
  <c r="N92" i="1"/>
  <c r="I92" i="1"/>
  <c r="K92" i="1" s="1"/>
  <c r="P92" i="1" s="1"/>
  <c r="Q92" i="1" s="1"/>
  <c r="N91" i="1"/>
  <c r="I91" i="1"/>
  <c r="O91" i="1" s="1"/>
  <c r="O90" i="1"/>
  <c r="N90" i="1"/>
  <c r="I90" i="1"/>
  <c r="K90" i="1" s="1"/>
  <c r="P90" i="1" s="1"/>
  <c r="Q90" i="1" s="1"/>
  <c r="N89" i="1"/>
  <c r="I89" i="1"/>
  <c r="O89" i="1" s="1"/>
  <c r="O88" i="1"/>
  <c r="N88" i="1"/>
  <c r="I88" i="1"/>
  <c r="K88" i="1" s="1"/>
  <c r="P88" i="1" s="1"/>
  <c r="Q88" i="1" s="1"/>
  <c r="N87" i="1"/>
  <c r="I87" i="1"/>
  <c r="O87" i="1" s="1"/>
  <c r="O86" i="1"/>
  <c r="N86" i="1"/>
  <c r="I86" i="1"/>
  <c r="K86" i="1" s="1"/>
  <c r="P86" i="1" s="1"/>
  <c r="N85" i="1"/>
  <c r="I85" i="1"/>
  <c r="O85" i="1" s="1"/>
  <c r="O84" i="1"/>
  <c r="N84" i="1"/>
  <c r="I84" i="1"/>
  <c r="K84" i="1" s="1"/>
  <c r="P84" i="1" s="1"/>
  <c r="N83" i="1"/>
  <c r="I83" i="1"/>
  <c r="O83" i="1" s="1"/>
  <c r="O82" i="1"/>
  <c r="N82" i="1"/>
  <c r="I82" i="1"/>
  <c r="K82" i="1" s="1"/>
  <c r="P82" i="1" s="1"/>
  <c r="Q82" i="1" s="1"/>
  <c r="N81" i="1"/>
  <c r="I81" i="1"/>
  <c r="O81" i="1" s="1"/>
  <c r="O74" i="1"/>
  <c r="Q74" i="1" s="1"/>
  <c r="N74" i="1"/>
  <c r="K74" i="1"/>
  <c r="P74" i="1" s="1"/>
  <c r="I74" i="1"/>
  <c r="N73" i="1"/>
  <c r="I73" i="1"/>
  <c r="K73" i="1" s="1"/>
  <c r="P73" i="1" s="1"/>
  <c r="O71" i="1"/>
  <c r="N71" i="1"/>
  <c r="I71" i="1"/>
  <c r="K71" i="1" s="1"/>
  <c r="P71" i="1" s="1"/>
  <c r="N70" i="1"/>
  <c r="I70" i="1"/>
  <c r="O70" i="1" s="1"/>
  <c r="O69" i="1" s="1"/>
  <c r="N67" i="1"/>
  <c r="I67" i="1"/>
  <c r="K67" i="1" s="1"/>
  <c r="P67" i="1" s="1"/>
  <c r="N66" i="1"/>
  <c r="K66" i="1"/>
  <c r="K65" i="1" s="1"/>
  <c r="I66" i="1"/>
  <c r="O66" i="1" s="1"/>
  <c r="O64" i="1"/>
  <c r="N64" i="1"/>
  <c r="I64" i="1"/>
  <c r="K64" i="1" s="1"/>
  <c r="P64" i="1" s="1"/>
  <c r="O63" i="1"/>
  <c r="N63" i="1"/>
  <c r="K63" i="1"/>
  <c r="P63" i="1" s="1"/>
  <c r="I63" i="1"/>
  <c r="K62" i="1"/>
  <c r="O60" i="1"/>
  <c r="N60" i="1"/>
  <c r="I60" i="1"/>
  <c r="K60" i="1" s="1"/>
  <c r="P60" i="1" s="1"/>
  <c r="Q59" i="1"/>
  <c r="O59" i="1"/>
  <c r="N59" i="1"/>
  <c r="K59" i="1"/>
  <c r="P59" i="1" s="1"/>
  <c r="I59" i="1"/>
  <c r="K58" i="1"/>
  <c r="N56" i="1"/>
  <c r="I56" i="1"/>
  <c r="O56" i="1" s="1"/>
  <c r="O55" i="1"/>
  <c r="N55" i="1"/>
  <c r="K55" i="1"/>
  <c r="P55" i="1" s="1"/>
  <c r="I55" i="1"/>
  <c r="O52" i="1"/>
  <c r="N52" i="1"/>
  <c r="K52" i="1"/>
  <c r="P52" i="1" s="1"/>
  <c r="I52" i="1"/>
  <c r="O51" i="1"/>
  <c r="Q51" i="1" s="1"/>
  <c r="N51" i="1"/>
  <c r="K51" i="1"/>
  <c r="P51" i="1" s="1"/>
  <c r="I51" i="1"/>
  <c r="N50" i="1"/>
  <c r="I50" i="1"/>
  <c r="O50" i="1" s="1"/>
  <c r="O49" i="1"/>
  <c r="N49" i="1"/>
  <c r="K49" i="1"/>
  <c r="P49" i="1" s="1"/>
  <c r="Q49" i="1" s="1"/>
  <c r="I49" i="1"/>
  <c r="O48" i="1"/>
  <c r="N48" i="1"/>
  <c r="I48" i="1"/>
  <c r="K48" i="1" s="1"/>
  <c r="P48" i="1" s="1"/>
  <c r="Q48" i="1" s="1"/>
  <c r="Q47" i="1"/>
  <c r="O47" i="1"/>
  <c r="N47" i="1"/>
  <c r="K47" i="1"/>
  <c r="P47" i="1" s="1"/>
  <c r="I47" i="1"/>
  <c r="O46" i="1"/>
  <c r="N46" i="1"/>
  <c r="I46" i="1"/>
  <c r="K46" i="1" s="1"/>
  <c r="P46" i="1" s="1"/>
  <c r="Q46" i="1" s="1"/>
  <c r="O45" i="1"/>
  <c r="Q45" i="1" s="1"/>
  <c r="N45" i="1"/>
  <c r="K45" i="1"/>
  <c r="P45" i="1" s="1"/>
  <c r="I45" i="1"/>
  <c r="O44" i="1"/>
  <c r="N44" i="1"/>
  <c r="K44" i="1"/>
  <c r="P44" i="1" s="1"/>
  <c r="I44" i="1"/>
  <c r="O43" i="1"/>
  <c r="Q43" i="1" s="1"/>
  <c r="N43" i="1"/>
  <c r="K43" i="1"/>
  <c r="P43" i="1" s="1"/>
  <c r="I43" i="1"/>
  <c r="N42" i="1"/>
  <c r="I42" i="1"/>
  <c r="O42" i="1" s="1"/>
  <c r="O41" i="1"/>
  <c r="N41" i="1"/>
  <c r="K41" i="1"/>
  <c r="P41" i="1" s="1"/>
  <c r="Q41" i="1" s="1"/>
  <c r="I41" i="1"/>
  <c r="N39" i="1"/>
  <c r="I39" i="1"/>
  <c r="O39" i="1" s="1"/>
  <c r="P38" i="1"/>
  <c r="O38" i="1"/>
  <c r="N38" i="1"/>
  <c r="I38" i="1"/>
  <c r="K38" i="1" s="1"/>
  <c r="N37" i="1"/>
  <c r="I37" i="1"/>
  <c r="O37" i="1" s="1"/>
  <c r="P36" i="1"/>
  <c r="N36" i="1"/>
  <c r="I36" i="1"/>
  <c r="K36" i="1" s="1"/>
  <c r="N35" i="1"/>
  <c r="I35" i="1"/>
  <c r="O35" i="1" s="1"/>
  <c r="O33" i="1"/>
  <c r="N33" i="1"/>
  <c r="K33" i="1"/>
  <c r="P33" i="1" s="1"/>
  <c r="I33" i="1"/>
  <c r="O32" i="1"/>
  <c r="Q32" i="1" s="1"/>
  <c r="N32" i="1"/>
  <c r="K32" i="1"/>
  <c r="P32" i="1" s="1"/>
  <c r="I32" i="1"/>
  <c r="N31" i="1"/>
  <c r="I31" i="1"/>
  <c r="O31" i="1" s="1"/>
  <c r="O30" i="1"/>
  <c r="N30" i="1"/>
  <c r="K30" i="1"/>
  <c r="P30" i="1" s="1"/>
  <c r="Q30" i="1" s="1"/>
  <c r="I30" i="1"/>
  <c r="O29" i="1"/>
  <c r="N29" i="1"/>
  <c r="I29" i="1"/>
  <c r="K29" i="1" s="1"/>
  <c r="P29" i="1" s="1"/>
  <c r="Q29" i="1" s="1"/>
  <c r="Q28" i="1"/>
  <c r="O28" i="1"/>
  <c r="N28" i="1"/>
  <c r="K28" i="1"/>
  <c r="P28" i="1" s="1"/>
  <c r="I28" i="1"/>
  <c r="O27" i="1"/>
  <c r="N27" i="1"/>
  <c r="I27" i="1"/>
  <c r="K27" i="1" s="1"/>
  <c r="P27" i="1" s="1"/>
  <c r="Q27" i="1" s="1"/>
  <c r="O26" i="1"/>
  <c r="Q26" i="1" s="1"/>
  <c r="N26" i="1"/>
  <c r="K26" i="1"/>
  <c r="P26" i="1" s="1"/>
  <c r="I26" i="1"/>
  <c r="O25" i="1"/>
  <c r="N25" i="1"/>
  <c r="K25" i="1"/>
  <c r="P25" i="1" s="1"/>
  <c r="I25" i="1"/>
  <c r="O24" i="1"/>
  <c r="Q24" i="1" s="1"/>
  <c r="N24" i="1"/>
  <c r="K24" i="1"/>
  <c r="P24" i="1" s="1"/>
  <c r="I24" i="1"/>
  <c r="N23" i="1"/>
  <c r="I23" i="1"/>
  <c r="O23" i="1" s="1"/>
  <c r="N19" i="1"/>
  <c r="K19" i="1"/>
  <c r="P19" i="1" s="1"/>
  <c r="I19" i="1"/>
  <c r="O19" i="1" s="1"/>
  <c r="O16" i="1" s="1"/>
  <c r="P18" i="1"/>
  <c r="O18" i="1"/>
  <c r="N18" i="1"/>
  <c r="I18" i="1"/>
  <c r="K18" i="1" s="1"/>
  <c r="K17" i="1"/>
  <c r="Q25" i="1" l="1"/>
  <c r="Q44" i="1"/>
  <c r="O54" i="1"/>
  <c r="Q60" i="1"/>
  <c r="Q58" i="1" s="1"/>
  <c r="N58" i="1" s="1"/>
  <c r="Q64" i="1"/>
  <c r="Q84" i="1"/>
  <c r="Q33" i="1"/>
  <c r="Q52" i="1"/>
  <c r="Q55" i="1"/>
  <c r="Q53" i="1" s="1"/>
  <c r="O80" i="1"/>
  <c r="Q86" i="1"/>
  <c r="O58" i="1"/>
  <c r="O22" i="1"/>
  <c r="O40" i="1"/>
  <c r="P62" i="1"/>
  <c r="Q19" i="1"/>
  <c r="P17" i="1"/>
  <c r="P58" i="1"/>
  <c r="P72" i="1"/>
  <c r="O17" i="1"/>
  <c r="O15" i="1"/>
  <c r="K23" i="1"/>
  <c r="K31" i="1"/>
  <c r="P31" i="1" s="1"/>
  <c r="Q31" i="1" s="1"/>
  <c r="K35" i="1"/>
  <c r="Q38" i="1"/>
  <c r="K42" i="1"/>
  <c r="P42" i="1" s="1"/>
  <c r="Q42" i="1" s="1"/>
  <c r="K50" i="1"/>
  <c r="P50" i="1" s="1"/>
  <c r="Q50" i="1" s="1"/>
  <c r="K56" i="1"/>
  <c r="P56" i="1" s="1"/>
  <c r="Q56" i="1" s="1"/>
  <c r="Q54" i="1" s="1"/>
  <c r="N54" i="1" s="1"/>
  <c r="Q63" i="1"/>
  <c r="K72" i="1"/>
  <c r="K81" i="1"/>
  <c r="P81" i="1" s="1"/>
  <c r="K83" i="1"/>
  <c r="P83" i="1" s="1"/>
  <c r="Q83" i="1" s="1"/>
  <c r="K85" i="1"/>
  <c r="P85" i="1" s="1"/>
  <c r="Q85" i="1" s="1"/>
  <c r="K87" i="1"/>
  <c r="P87" i="1" s="1"/>
  <c r="Q87" i="1" s="1"/>
  <c r="K89" i="1"/>
  <c r="P89" i="1" s="1"/>
  <c r="Q89" i="1" s="1"/>
  <c r="K91" i="1"/>
  <c r="P91" i="1" s="1"/>
  <c r="Q91" i="1" s="1"/>
  <c r="Q18" i="1"/>
  <c r="P16" i="1"/>
  <c r="K37" i="1"/>
  <c r="P37" i="1" s="1"/>
  <c r="Q37" i="1" s="1"/>
  <c r="O53" i="1"/>
  <c r="P57" i="1"/>
  <c r="O62" i="1"/>
  <c r="P66" i="1"/>
  <c r="O67" i="1"/>
  <c r="O65" i="1" s="1"/>
  <c r="K70" i="1"/>
  <c r="Q71" i="1"/>
  <c r="O73" i="1"/>
  <c r="P15" i="1"/>
  <c r="O36" i="1"/>
  <c r="O34" i="1" s="1"/>
  <c r="K39" i="1"/>
  <c r="P39" i="1" s="1"/>
  <c r="Q39" i="1" s="1"/>
  <c r="K40" i="1"/>
  <c r="K54" i="1"/>
  <c r="Q57" i="1"/>
  <c r="O57" i="1"/>
  <c r="P61" i="1"/>
  <c r="O21" i="1" l="1"/>
  <c r="Q40" i="1"/>
  <c r="N40" i="1" s="1"/>
  <c r="Q62" i="1"/>
  <c r="N62" i="1" s="1"/>
  <c r="K34" i="1"/>
  <c r="P35" i="1"/>
  <c r="Q66" i="1"/>
  <c r="P65" i="1"/>
  <c r="P80" i="1"/>
  <c r="Q81" i="1"/>
  <c r="Q80" i="1" s="1"/>
  <c r="P54" i="1"/>
  <c r="P40" i="1"/>
  <c r="P23" i="1"/>
  <c r="K22" i="1"/>
  <c r="Q36" i="1"/>
  <c r="O13" i="1"/>
  <c r="Q78" i="1" s="1"/>
  <c r="O20" i="1"/>
  <c r="O72" i="1"/>
  <c r="O68" i="1"/>
  <c r="O61" i="1"/>
  <c r="Q67" i="1"/>
  <c r="K69" i="1"/>
  <c r="P70" i="1"/>
  <c r="Q17" i="1"/>
  <c r="N17" i="1" s="1"/>
  <c r="Q16" i="1"/>
  <c r="Q15" i="1"/>
  <c r="P53" i="1"/>
  <c r="Q73" i="1"/>
  <c r="Q72" i="1" s="1"/>
  <c r="N72" i="1" s="1"/>
  <c r="O14" i="1"/>
  <c r="Q61" i="1" l="1"/>
  <c r="P22" i="1"/>
  <c r="P20" i="1"/>
  <c r="P21" i="1"/>
  <c r="Q23" i="1"/>
  <c r="P14" i="1"/>
  <c r="P13" i="1"/>
  <c r="Q77" i="1" s="1"/>
  <c r="P34" i="1"/>
  <c r="Q35" i="1"/>
  <c r="Q34" i="1" s="1"/>
  <c r="N34" i="1" s="1"/>
  <c r="P69" i="1"/>
  <c r="Q70" i="1"/>
  <c r="P68" i="1"/>
  <c r="Q65" i="1"/>
  <c r="N65" i="1" s="1"/>
  <c r="Q69" i="1" l="1"/>
  <c r="N69" i="1" s="1"/>
  <c r="Q68" i="1"/>
  <c r="Q21" i="1"/>
  <c r="Q22" i="1"/>
  <c r="N22" i="1" s="1"/>
  <c r="Q20" i="1"/>
  <c r="Q14" i="1"/>
  <c r="Q13" i="1"/>
  <c r="Q75" i="1" s="1"/>
  <c r="Q79" i="1" s="1"/>
</calcChain>
</file>

<file path=xl/sharedStrings.xml><?xml version="1.0" encoding="utf-8"?>
<sst xmlns="http://schemas.openxmlformats.org/spreadsheetml/2006/main" count="209" uniqueCount="121">
  <si>
    <t>Приложение</t>
  </si>
  <si>
    <t>К договору</t>
  </si>
  <si>
    <t>Расшифровка стоимости работ</t>
  </si>
  <si>
    <t>Ритмы ГП-3</t>
  </si>
  <si>
    <t>Озеленение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</si>
  <si>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</si>
  <si>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</si>
  <si>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</si>
  <si>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</si>
  <si>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</si>
  <si>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</si>
  <si>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</si>
  <si>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</si>
  <si>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</si>
  <si>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</si>
  <si>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</si>
  <si>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</si>
  <si>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</si>
  <si>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</si>
  <si>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</si>
  <si>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</si>
  <si>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ГП- 3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</si>
  <si>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</si>
  <si>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</si>
  <si>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</si>
  <si>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</si>
  <si>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</si>
  <si>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</si>
  <si>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</si>
  <si>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</si>
  <si>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</si>
  <si>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</si>
  <si>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</si>
  <si>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</si>
  <si>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</si>
  <si>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</si>
  <si>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</si>
  <si>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</si>
  <si>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</si>
  <si>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</si>
  <si>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</si>
  <si>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</si>
  <si>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</si>
  <si>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</si>
  <si>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</si>
  <si>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Внутреннее благоустройство</t>
  </si>
  <si>
    <t>Благоустройство двора (проезды, парковочные места, тротуары)</t>
  </si>
  <si>
    <t>Установка камня бортового</t>
  </si>
  <si>
    <t>Установка пластикового борта</t>
  </si>
  <si>
    <t>м.п.</t>
  </si>
  <si>
    <t>Бордюр пластиковый</t>
  </si>
  <si>
    <t>СО: Бордюр PRO SP Б-300.06.09-ПП, пластиковый черный, L3000 \ ОС: Недостаточно вводных данных для точного определения вида материала и его характеристик</t>
  </si>
  <si>
    <t>Озеленение</t>
  </si>
  <si>
    <t>Посадка многолетних насаждений</t>
  </si>
  <si>
    <t>Посадка деревьев с последующим уходом до момента передачи в УК</t>
  </si>
  <si>
    <t>шт</t>
  </si>
  <si>
    <t>в т.ч. внесение удобрений при посадке, добавление  плодородного грунта, установка растяжек на деревья, полив деревьев до  передачи в УК или собсвеннику, но не более 30 дней. В ФОТ включить все сопутствующие работы и расходные материалы для завершения комплекса работ, в т.ч. удобрения и торфогрунт, колышки и шнур (для установки растяжек). Включая технику и засыпку чернозема в посадочные ямы при посадке</t>
  </si>
  <si>
    <t>Ель обыкновенная 4,5-5,0 м</t>
  </si>
  <si>
    <t>ОС: Недостаточно вводных данных для точного определения вида материала и его характеристик</t>
  </si>
  <si>
    <t>Ель обыкновенная 3,5-4,0 м</t>
  </si>
  <si>
    <t>Ель обыкновенная 2,0-3,0 м</t>
  </si>
  <si>
    <t>Черемуха Маака 3,0-3,5 м</t>
  </si>
  <si>
    <t>Рябина обыкновенная 3,0-3,5 м</t>
  </si>
  <si>
    <t>Липа мелколистная 3,0-3,5 м</t>
  </si>
  <si>
    <t>Черемуха Обыкновенная 2,5-3,0 м</t>
  </si>
  <si>
    <t>Яблоня ягодная 2,5-3,0 м</t>
  </si>
  <si>
    <t>Сосна обыкновенная 2,5-3,0 м</t>
  </si>
  <si>
    <t>Яблоня Недзвецкого 2,0-2,5 м</t>
  </si>
  <si>
    <t>Посадка многолетников с последующим уходом до момента передачи в УК</t>
  </si>
  <si>
    <t>в т.ч. внесение удобрений при посадке, добавление  плодородного грунта, укладка коры, полив до  передачи в УК или собсвеннику, но не более 30 дней. В ФОТ включить все сопутствующие работы и расходные материалы для завершения комплекса работ, в т.ч. удобрения и торфогрунт. Включая технику и засыпку плодородного грунта, толщ. 30 см</t>
  </si>
  <si>
    <t>Вейник остроцветковый "Карл Форстер" P9</t>
  </si>
  <si>
    <t>Щучка дернистая P9</t>
  </si>
  <si>
    <t>Кровохлебка лекарственная С2</t>
  </si>
  <si>
    <t>Котовник Фассена "Сикс Хиллс Гиант" С2</t>
  </si>
  <si>
    <t>Посадка кустарников с последующим уходом до момента передачи в УК</t>
  </si>
  <si>
    <t>в т.ч. внесение удобрений при посадке, добавление  плодородного грунта, укладка коры, полив кустарников до  передачи в УК или собсвеннику, но не более 30 дней. В ФОТ включить все сопутствующие работы и расходные материалы для завершения комплекса работ, в т.ч. удобрения и торфогрунт. Включая технику и засыпку плодородного грунта, толщ. 30 см</t>
  </si>
  <si>
    <t>Калина обыкновенная 1,5-1,75 м</t>
  </si>
  <si>
    <t>Боярышник обыкновенный 1,5-1,7 м</t>
  </si>
  <si>
    <t>Сирень обыкновенная 1,25-1,5 м</t>
  </si>
  <si>
    <t>Сирень венгерская 1,25-1,5 м</t>
  </si>
  <si>
    <t>Рябинник рябинолистный 0,4-0,6 м</t>
  </si>
  <si>
    <t>Дерен белый Сибирика C3 0,4-0,6 м</t>
  </si>
  <si>
    <t>Пузыреплодник калинолистный "Амбер джубели" 0,4-0,6 м</t>
  </si>
  <si>
    <t>Гортензия Лаймлайт 0,4-0,6 м</t>
  </si>
  <si>
    <t>Спирея серая Грефшейм 0,2-0,4 м</t>
  </si>
  <si>
    <t>Кизильник блестящий 0,4-0,6 м</t>
  </si>
  <si>
    <t>Сосна горная 0,3-0,4 м</t>
  </si>
  <si>
    <t>Создание геопластики</t>
  </si>
  <si>
    <t>м3</t>
  </si>
  <si>
    <t>Включена работа погрузчика, координация работ по планировке грунта техникой, создание геопластики. Выполнение принимается по фактически выполненному объему работ, подтвержденному исполнит. геодез. съемкой, приняты по РД 01-01/2025_ЭЛП л. геопластика.</t>
  </si>
  <si>
    <t>Местный грунт</t>
  </si>
  <si>
    <t>СО: местный, не покупной \ ОС: Недостаточно вводных данных для точного определения вида материала и его характеристик</t>
  </si>
  <si>
    <t>Устройство покрытия из мульчи</t>
  </si>
  <si>
    <t>м2</t>
  </si>
  <si>
    <t>Кора</t>
  </si>
  <si>
    <t>мешок</t>
  </si>
  <si>
    <t>СО: расход 1 мешок/ 1м2 \ ОС: Недостаточно вводных данных для точного определения вида материала и его характеристик</t>
  </si>
  <si>
    <t>Устройство посевного газона</t>
  </si>
  <si>
    <t>Посев газона с последующим уходом до момента передачи в УК</t>
  </si>
  <si>
    <t>в т.ч.  внесение удобрений при посадке, уход за газоном  (полив)  до момента передачи в УК или собственнику, но не более 30 дней. В ФОТ включить все сопутствующие работы и расходные материалы для завершения комплекса работ, в т.ч. удобрения</t>
  </si>
  <si>
    <t>Семена газонных трав</t>
  </si>
  <si>
    <t>кг</t>
  </si>
  <si>
    <t>Подготовка основания под посевной газон</t>
  </si>
  <si>
    <t>уборка мусора, камней, противосорняковая обработка, выравнивание основания для посевного газона, перенос грунта</t>
  </si>
  <si>
    <t>Растительный грунт</t>
  </si>
  <si>
    <t>СО: толщина 5 см \ ОС: Недостаточно вводных данных для точного определения вида материала и его характеристик</t>
  </si>
  <si>
    <t>Устройство рулонного газона</t>
  </si>
  <si>
    <t>Устройство рулонного газона с последующим уходом до момента передачи в УК</t>
  </si>
  <si>
    <t>Рулонный газон</t>
  </si>
  <si>
    <t>Подготовка основания под рулонный газон</t>
  </si>
  <si>
    <t>противосорняковая обработка, выравнивание основания для посевного газона, перенос грунта</t>
  </si>
  <si>
    <t>Торфогрунт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</si>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</sst>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2" fontId="6" fillId="6" borderId="5" xfId="0" applyNumberFormat="1" applyFont="1" applyFill="1" applyBorder="1" applyAlignment="1">
      <alignment horizontal="right"/>
    </xf>
    <xf numFmtId="0" fontId="6" fillId="6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4" fontId="6" fillId="6" borderId="5" xfId="0" applyNumberFormat="1" applyFont="1" applyFill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65" fontId="5" fillId="5" borderId="5" xfId="0" applyNumberFormat="1" applyFont="1" applyFill="1" applyBorder="1" applyAlignment="1">
      <alignment horizontal="right"/>
    </xf>
    <xf numFmtId="165" fontId="6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97"/>
  <sheetViews>
    <sheetView tabSelected="1" topLeftCell="A4" workbookViewId="0">
      <selection activeCell="P22" sqref="P22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60" t="s">
        <v>2</v>
      </c>
      <c r="B6" s="60"/>
      <c r="C6" s="60"/>
      <c r="D6" s="60"/>
      <c r="E6" s="60"/>
      <c r="F6" s="60"/>
      <c r="G6" s="60"/>
    </row>
    <row r="7" spans="1:19" s="2" customFormat="1" ht="12.95" customHeight="1" x14ac:dyDescent="0.2">
      <c r="A7" s="61" t="s">
        <v>3</v>
      </c>
      <c r="B7" s="61"/>
      <c r="C7" s="61"/>
      <c r="D7" s="61"/>
      <c r="E7" s="61"/>
      <c r="F7" s="61"/>
      <c r="G7" s="61"/>
    </row>
    <row r="8" spans="1:19" s="2" customFormat="1" ht="12.95" customHeight="1" x14ac:dyDescent="0.2">
      <c r="A8" s="61" t="s">
        <v>4</v>
      </c>
      <c r="B8" s="61"/>
      <c r="C8" s="61"/>
      <c r="D8" s="61"/>
      <c r="E8" s="61"/>
      <c r="F8" s="61"/>
      <c r="G8" s="61"/>
    </row>
    <row r="9" spans="1:19" s="1" customFormat="1" ht="11.1" customHeight="1" x14ac:dyDescent="0.2"/>
    <row r="10" spans="1:19" s="4" customFormat="1" ht="30" customHeight="1" x14ac:dyDescent="0.2">
      <c r="A10" s="62" t="s">
        <v>5</v>
      </c>
      <c r="B10" s="57" t="s">
        <v>6</v>
      </c>
      <c r="C10" s="62" t="s">
        <v>7</v>
      </c>
      <c r="D10" s="64" t="s">
        <v>8</v>
      </c>
      <c r="E10" s="64" t="s">
        <v>9</v>
      </c>
      <c r="F10" s="64" t="s">
        <v>10</v>
      </c>
      <c r="G10" s="62" t="s">
        <v>11</v>
      </c>
      <c r="H10" s="5" t="s">
        <v>12</v>
      </c>
      <c r="I10" s="57" t="s">
        <v>13</v>
      </c>
      <c r="J10" s="57" t="s">
        <v>14</v>
      </c>
      <c r="K10" s="57" t="s">
        <v>15</v>
      </c>
      <c r="L10" s="59" t="s">
        <v>16</v>
      </c>
      <c r="M10" s="59"/>
      <c r="N10" s="59"/>
      <c r="O10" s="59" t="s">
        <v>17</v>
      </c>
      <c r="P10" s="59"/>
      <c r="Q10" s="57" t="s">
        <v>18</v>
      </c>
      <c r="R10" s="57" t="s">
        <v>19</v>
      </c>
      <c r="S10" s="57" t="s">
        <v>20</v>
      </c>
    </row>
    <row r="11" spans="1:19" s="4" customFormat="1" ht="36.950000000000003" customHeight="1" x14ac:dyDescent="0.2">
      <c r="A11" s="63"/>
      <c r="B11" s="58"/>
      <c r="C11" s="63"/>
      <c r="D11" s="65"/>
      <c r="E11" s="65"/>
      <c r="F11" s="65"/>
      <c r="G11" s="63"/>
      <c r="H11" s="5" t="s">
        <v>21</v>
      </c>
      <c r="I11" s="58"/>
      <c r="J11" s="58"/>
      <c r="K11" s="58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8"/>
      <c r="R11" s="58"/>
      <c r="S11" s="58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ROUND($O$18+$O$19+$O$23+$O$24+$O$25+$O$26+$O$27+$O$28+$O$29+$O$30+$O$31+$O$32+$O$33+$O$35+$O$36+$O$37+$O$38+$O$39+$O$41+$O$42+$O$43+$O$44+$O$45+$O$46+$O$47+$O$48+$O$49+$O$50+$O$51+$O$52+$O$55+$O$56+$O$59+$O$60+$O$63+$O$64+$O$66+$O$67+$O$70+$O$71+$O$73+$O$74,2)</f>
        <v>0</v>
      </c>
      <c r="P13" s="10">
        <f>ROUND($P$18+$P$19+$P$23+$P$24+$P$25+$P$26+$P$27+$P$28+$P$29+$P$30+$P$31+$P$32+$P$33+$P$35+$P$36+$P$37+$P$38+$P$39+$P$41+$P$42+$P$43+$P$44+$P$45+$P$46+$P$47+$P$48+$P$49+$P$50+$P$51+$P$52+$P$55+$P$56+$P$59+$P$60+$P$63+$P$64+$P$66+$P$67+$P$70+$P$71+$P$73+$P$74,2)</f>
        <v>0</v>
      </c>
      <c r="Q13" s="10">
        <f>ROUND($Q$18+$Q$19+$Q$23+$Q$24+$Q$25+$Q$26+$Q$27+$Q$28+$Q$29+$Q$30+$Q$31+$Q$32+$Q$33+$Q$35+$Q$36+$Q$37+$Q$38+$Q$39+$Q$41+$Q$42+$Q$43+$Q$44+$Q$45+$Q$46+$Q$47+$Q$48+$Q$49+$Q$50+$Q$51+$Q$52+$Q$55+$Q$56+$Q$59+$Q$60+$Q$63+$Q$64+$Q$66+$Q$67+$Q$70+$Q$71+$Q$73+$Q$74,2)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ROUND($O$18+$O$19+$O$23+$O$24+$O$25+$O$26+$O$27+$O$28+$O$29+$O$30+$O$31+$O$32+$O$33+$O$35+$O$36+$O$37+$O$38+$O$39+$O$41+$O$42+$O$43+$O$44+$O$45+$O$46+$O$47+$O$48+$O$49+$O$50+$O$51+$O$52+$O$55+$O$56+$O$59+$O$60+$O$63+$O$64+$O$66+$O$67+$O$70+$O$71+$O$73+$O$74,2)</f>
        <v>0</v>
      </c>
      <c r="P14" s="10">
        <f>ROUND($P$18+$P$19+$P$23+$P$24+$P$25+$P$26+$P$27+$P$28+$P$29+$P$30+$P$31+$P$32+$P$33+$P$35+$P$36+$P$37+$P$38+$P$39+$P$41+$P$42+$P$43+$P$44+$P$45+$P$46+$P$47+$P$48+$P$49+$P$50+$P$51+$P$52+$P$55+$P$56+$P$59+$P$60+$P$63+$P$64+$P$66+$P$67+$P$70+$P$71+$P$73+$P$74,2)</f>
        <v>0</v>
      </c>
      <c r="Q14" s="10">
        <f>ROUND($Q$18+$Q$19+$Q$23+$Q$24+$Q$25+$Q$26+$Q$27+$Q$28+$Q$29+$Q$30+$Q$31+$Q$32+$Q$33+$Q$35+$Q$36+$Q$37+$Q$38+$Q$39+$Q$41+$Q$42+$Q$43+$Q$44+$Q$45+$Q$46+$Q$47+$Q$48+$Q$49+$Q$50+$Q$51+$Q$52+$Q$55+$Q$56+$Q$59+$Q$60+$Q$63+$Q$64+$Q$66+$Q$67+$Q$70+$Q$71+$Q$73+$Q$74,2)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ROUND($O$18+$O$19,2)</f>
        <v>0</v>
      </c>
      <c r="P15" s="10">
        <f>ROUND($P$18+$P$19,2)</f>
        <v>0</v>
      </c>
      <c r="Q15" s="10">
        <f>ROUND($Q$18+$Q$19,2)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ROUND($O$18+$O$19,2)</f>
        <v>0</v>
      </c>
      <c r="P16" s="10">
        <f>ROUND($P$18+$P$19,2)</f>
        <v>0</v>
      </c>
      <c r="Q16" s="10">
        <f>ROUND($Q$18+$Q$19,2)</f>
        <v>0</v>
      </c>
      <c r="R16" s="10"/>
      <c r="S16" s="10"/>
    </row>
    <row r="17" spans="1:19" s="11" customFormat="1" ht="11.1" customHeight="1" outlineLevel="5" x14ac:dyDescent="0.15">
      <c r="A17" s="12">
        <v>1</v>
      </c>
      <c r="B17" s="13" t="s">
        <v>48</v>
      </c>
      <c r="C17" s="14" t="s">
        <v>49</v>
      </c>
      <c r="D17" s="14"/>
      <c r="E17" s="14"/>
      <c r="F17" s="14"/>
      <c r="G17" s="14"/>
      <c r="H17" s="15">
        <v>508.14</v>
      </c>
      <c r="I17" s="15">
        <v>508.14</v>
      </c>
      <c r="J17" s="16"/>
      <c r="K17" s="16">
        <f>$K$18</f>
        <v>508.14</v>
      </c>
      <c r="L17" s="16"/>
      <c r="M17" s="16"/>
      <c r="N17" s="16">
        <f>ROUND($Q$17/$K$17,2)</f>
        <v>0</v>
      </c>
      <c r="O17" s="16">
        <f>ROUND($O$18+$O$19,2)</f>
        <v>0</v>
      </c>
      <c r="P17" s="16">
        <f>ROUND($P$18+$P$19,2)</f>
        <v>0</v>
      </c>
      <c r="Q17" s="16">
        <f>ROUND($Q$18+$Q$19,2)</f>
        <v>0</v>
      </c>
      <c r="R17" s="17"/>
      <c r="S17" s="17"/>
    </row>
    <row r="18" spans="1:19" s="18" customFormat="1" ht="11.1" customHeight="1" outlineLevel="6" x14ac:dyDescent="0.2">
      <c r="A18" s="19"/>
      <c r="B18" s="20" t="s">
        <v>22</v>
      </c>
      <c r="C18" s="21" t="s">
        <v>49</v>
      </c>
      <c r="D18" s="21"/>
      <c r="E18" s="21"/>
      <c r="F18" s="21"/>
      <c r="G18" s="21"/>
      <c r="H18" s="22">
        <v>508.14</v>
      </c>
      <c r="I18" s="22">
        <f>$H$18</f>
        <v>508.14</v>
      </c>
      <c r="J18" s="22">
        <v>1</v>
      </c>
      <c r="K18" s="23">
        <f>ROUND($I$18*$J$18,3)</f>
        <v>508.14</v>
      </c>
      <c r="L18" s="24"/>
      <c r="M18" s="25"/>
      <c r="N18" s="55">
        <f>ROUND($M$18+$L$18,2)</f>
        <v>0</v>
      </c>
      <c r="O18" s="23">
        <f>ROUND($I$18*$L$18,2)</f>
        <v>0</v>
      </c>
      <c r="P18" s="23">
        <f>ROUND($K$18*$M$18,2)</f>
        <v>0</v>
      </c>
      <c r="Q18" s="23">
        <f>ROUND($P$18+$O$18,2)</f>
        <v>0</v>
      </c>
      <c r="R18" s="23"/>
      <c r="S18" s="23"/>
    </row>
    <row r="19" spans="1:19" s="1" customFormat="1" ht="56.1" customHeight="1" outlineLevel="6" x14ac:dyDescent="0.2">
      <c r="A19" s="26"/>
      <c r="B19" s="27" t="s">
        <v>50</v>
      </c>
      <c r="C19" s="28" t="s">
        <v>49</v>
      </c>
      <c r="D19" s="28"/>
      <c r="E19" s="28"/>
      <c r="F19" s="28"/>
      <c r="G19" s="28"/>
      <c r="H19" s="29">
        <v>508.14</v>
      </c>
      <c r="I19" s="29">
        <f>$H$19</f>
        <v>508.14</v>
      </c>
      <c r="J19" s="31">
        <v>1.05</v>
      </c>
      <c r="K19" s="30">
        <f>ROUND($I$19*$J$19,3)</f>
        <v>533.54700000000003</v>
      </c>
      <c r="L19" s="32"/>
      <c r="M19" s="32"/>
      <c r="N19" s="30">
        <f>ROUND($M$19+$L$19,2)</f>
        <v>0</v>
      </c>
      <c r="O19" s="30">
        <f>ROUND($I$19*$L$19,2)</f>
        <v>0</v>
      </c>
      <c r="P19" s="30">
        <f>ROUND($K$19*$M$19,2)</f>
        <v>0</v>
      </c>
      <c r="Q19" s="30">
        <f>ROUND($P$19+$O$19,2)</f>
        <v>0</v>
      </c>
      <c r="R19" s="33" t="s">
        <v>51</v>
      </c>
      <c r="S19" s="33"/>
    </row>
    <row r="20" spans="1:19" s="1" customFormat="1" ht="12" customHeight="1" outlineLevel="3" x14ac:dyDescent="0.2">
      <c r="A20" s="7"/>
      <c r="B20" s="8" t="s">
        <v>52</v>
      </c>
      <c r="C20" s="9"/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10">
        <f>ROUND($O$23+$O$24+$O$25+$O$26+$O$27+$O$28+$O$29+$O$30+$O$31+$O$32+$O$33+$O$35+$O$36+$O$37+$O$38+$O$39+$O$41+$O$42+$O$43+$O$44+$O$45+$O$46+$O$47+$O$48+$O$49+$O$50+$O$51+$O$52+$O$55+$O$56+$O$59+$O$60+$O$63+$O$64+$O$66+$O$67+$O$70+$O$71+$O$73+$O$74,2)</f>
        <v>0</v>
      </c>
      <c r="P20" s="10">
        <f>ROUND($P$23+$P$24+$P$25+$P$26+$P$27+$P$28+$P$29+$P$30+$P$31+$P$32+$P$33+$P$35+$P$36+$P$37+$P$38+$P$39+$P$41+$P$42+$P$43+$P$44+$P$45+$P$46+$P$47+$P$48+$P$49+$P$50+$P$51+$P$52+$P$55+$P$56+$P$59+$P$60+$P$63+$P$64+$P$66+$P$67+$P$70+$P$71+$P$73+$P$74,2)</f>
        <v>0</v>
      </c>
      <c r="Q20" s="10">
        <f>ROUND($Q$23+$Q$24+$Q$25+$Q$26+$Q$27+$Q$28+$Q$29+$Q$30+$Q$31+$Q$32+$Q$33+$Q$35+$Q$36+$Q$37+$Q$38+$Q$39+$Q$41+$Q$42+$Q$43+$Q$44+$Q$45+$Q$46+$Q$47+$Q$48+$Q$49+$Q$50+$Q$51+$Q$52+$Q$55+$Q$56+$Q$59+$Q$60+$Q$63+$Q$64+$Q$66+$Q$67+$Q$70+$Q$71+$Q$73+$Q$74,2)</f>
        <v>0</v>
      </c>
      <c r="R20" s="10"/>
      <c r="S20" s="10"/>
    </row>
    <row r="21" spans="1:19" s="1" customFormat="1" ht="12" customHeight="1" outlineLevel="4" x14ac:dyDescent="0.2">
      <c r="A21" s="7"/>
      <c r="B21" s="8" t="s">
        <v>53</v>
      </c>
      <c r="C21" s="9"/>
      <c r="D21" s="9"/>
      <c r="E21" s="9"/>
      <c r="F21" s="9"/>
      <c r="G21" s="9"/>
      <c r="H21" s="10"/>
      <c r="I21" s="10"/>
      <c r="J21" s="10"/>
      <c r="K21" s="10"/>
      <c r="L21" s="10"/>
      <c r="M21" s="10"/>
      <c r="N21" s="10"/>
      <c r="O21" s="10">
        <f>ROUND($O$23+$O$24+$O$25+$O$26+$O$27+$O$28+$O$29+$O$30+$O$31+$O$32+$O$33+$O$35+$O$36+$O$37+$O$38+$O$39+$O$41+$O$42+$O$43+$O$44+$O$45+$O$46+$O$47+$O$48+$O$49+$O$50+$O$51+$O$52,2)</f>
        <v>0</v>
      </c>
      <c r="P21" s="10">
        <f>ROUND($P$23+$P$24+$P$25+$P$26+$P$27+$P$28+$P$29+$P$30+$P$31+$P$32+$P$33+$P$35+$P$36+$P$37+$P$38+$P$39+$P$41+$P$42+$P$43+$P$44+$P$45+$P$46+$P$47+$P$48+$P$49+$P$50+$P$51+$P$52,2)</f>
        <v>0</v>
      </c>
      <c r="Q21" s="10">
        <f>ROUND($Q$23+$Q$24+$Q$25+$Q$26+$Q$27+$Q$28+$Q$29+$Q$30+$Q$31+$Q$32+$Q$33+$Q$35+$Q$36+$Q$37+$Q$38+$Q$39+$Q$41+$Q$42+$Q$43+$Q$44+$Q$45+$Q$46+$Q$47+$Q$48+$Q$49+$Q$50+$Q$51+$Q$52,2)</f>
        <v>0</v>
      </c>
      <c r="R21" s="10"/>
      <c r="S21" s="10"/>
    </row>
    <row r="22" spans="1:19" s="11" customFormat="1" ht="123.95" customHeight="1" outlineLevel="5" x14ac:dyDescent="0.15">
      <c r="A22" s="12">
        <v>2</v>
      </c>
      <c r="B22" s="13" t="s">
        <v>54</v>
      </c>
      <c r="C22" s="14" t="s">
        <v>55</v>
      </c>
      <c r="D22" s="14"/>
      <c r="E22" s="14"/>
      <c r="F22" s="14"/>
      <c r="G22" s="14"/>
      <c r="H22" s="15">
        <v>136</v>
      </c>
      <c r="I22" s="15">
        <v>136</v>
      </c>
      <c r="J22" s="16"/>
      <c r="K22" s="16">
        <f>$K$23</f>
        <v>136</v>
      </c>
      <c r="L22" s="16"/>
      <c r="M22" s="16"/>
      <c r="N22" s="16">
        <f>ROUND($Q$22/$K$22,2)</f>
        <v>0</v>
      </c>
      <c r="O22" s="16">
        <f>ROUND($O$23+$O$24+$O$25+$O$26+$O$27+$O$28+$O$29+$O$30+$O$31+$O$32+$O$33,2)</f>
        <v>0</v>
      </c>
      <c r="P22" s="16">
        <f>ROUND($P$23+$P$24+$P$25+$P$26+$P$27+$P$28+$P$29+$P$30+$P$31+$P$32+$P$33,2)</f>
        <v>0</v>
      </c>
      <c r="Q22" s="16">
        <f>ROUND($Q$23+$Q$24+$Q$25+$Q$26+$Q$27+$Q$28+$Q$29+$Q$30+$Q$31+$Q$32+$Q$33,2)</f>
        <v>0</v>
      </c>
      <c r="R22" s="17" t="s">
        <v>56</v>
      </c>
      <c r="S22" s="17"/>
    </row>
    <row r="23" spans="1:19" s="18" customFormat="1" ht="11.1" customHeight="1" outlineLevel="6" x14ac:dyDescent="0.2">
      <c r="A23" s="19"/>
      <c r="B23" s="20" t="s">
        <v>22</v>
      </c>
      <c r="C23" s="21" t="s">
        <v>55</v>
      </c>
      <c r="D23" s="21"/>
      <c r="E23" s="21"/>
      <c r="F23" s="21"/>
      <c r="G23" s="21"/>
      <c r="H23" s="22">
        <v>136</v>
      </c>
      <c r="I23" s="22">
        <f>$H$23</f>
        <v>136</v>
      </c>
      <c r="J23" s="22">
        <v>1</v>
      </c>
      <c r="K23" s="23">
        <f>ROUND($I$23*$J$23,3)</f>
        <v>136</v>
      </c>
      <c r="L23" s="34"/>
      <c r="M23" s="25"/>
      <c r="N23" s="56">
        <f>ROUND($M$23+$L$23,2)</f>
        <v>0</v>
      </c>
      <c r="O23" s="23">
        <f>ROUND($I$23*$L$23,2)</f>
        <v>0</v>
      </c>
      <c r="P23" s="23">
        <f>ROUND($K$23*$M$23,2)</f>
        <v>0</v>
      </c>
      <c r="Q23" s="23">
        <f>ROUND($P$23+$O$23,2)</f>
        <v>0</v>
      </c>
      <c r="R23" s="23"/>
      <c r="S23" s="23"/>
    </row>
    <row r="24" spans="1:19" s="1" customFormat="1" ht="33" customHeight="1" outlineLevel="6" x14ac:dyDescent="0.2">
      <c r="A24" s="26"/>
      <c r="B24" s="27" t="s">
        <v>57</v>
      </c>
      <c r="C24" s="28" t="s">
        <v>55</v>
      </c>
      <c r="D24" s="28"/>
      <c r="E24" s="28"/>
      <c r="F24" s="28"/>
      <c r="G24" s="28"/>
      <c r="H24" s="29">
        <v>1</v>
      </c>
      <c r="I24" s="29">
        <f>$H$24</f>
        <v>1</v>
      </c>
      <c r="J24" s="35">
        <v>1</v>
      </c>
      <c r="K24" s="30">
        <f>ROUND($I$24*$J$24,3)</f>
        <v>1</v>
      </c>
      <c r="L24" s="32"/>
      <c r="M24" s="32"/>
      <c r="N24" s="30">
        <f>ROUND($M$24+$L$24,2)</f>
        <v>0</v>
      </c>
      <c r="O24" s="30">
        <f>ROUND($I$24*$L$24,2)</f>
        <v>0</v>
      </c>
      <c r="P24" s="30">
        <f>ROUND($K$24*$M$24,2)</f>
        <v>0</v>
      </c>
      <c r="Q24" s="30">
        <f>ROUND($P$24+$O$24,2)</f>
        <v>0</v>
      </c>
      <c r="R24" s="33" t="s">
        <v>58</v>
      </c>
      <c r="S24" s="33"/>
    </row>
    <row r="25" spans="1:19" s="1" customFormat="1" ht="33" customHeight="1" outlineLevel="6" x14ac:dyDescent="0.2">
      <c r="A25" s="26"/>
      <c r="B25" s="27" t="s">
        <v>59</v>
      </c>
      <c r="C25" s="28" t="s">
        <v>55</v>
      </c>
      <c r="D25" s="28"/>
      <c r="E25" s="28"/>
      <c r="F25" s="28"/>
      <c r="G25" s="28"/>
      <c r="H25" s="29">
        <v>1</v>
      </c>
      <c r="I25" s="29">
        <f>$H$25</f>
        <v>1</v>
      </c>
      <c r="J25" s="35">
        <v>1</v>
      </c>
      <c r="K25" s="30">
        <f>ROUND($I$25*$J$25,3)</f>
        <v>1</v>
      </c>
      <c r="L25" s="32"/>
      <c r="M25" s="32"/>
      <c r="N25" s="30">
        <f>ROUND($M$25+$L$25,2)</f>
        <v>0</v>
      </c>
      <c r="O25" s="30">
        <f>ROUND($I$25*$L$25,2)</f>
        <v>0</v>
      </c>
      <c r="P25" s="30">
        <f>ROUND($K$25*$M$25,2)</f>
        <v>0</v>
      </c>
      <c r="Q25" s="30">
        <f>ROUND($P$25+$O$25,2)</f>
        <v>0</v>
      </c>
      <c r="R25" s="33" t="s">
        <v>58</v>
      </c>
      <c r="S25" s="33"/>
    </row>
    <row r="26" spans="1:19" s="1" customFormat="1" ht="33" customHeight="1" outlineLevel="6" x14ac:dyDescent="0.2">
      <c r="A26" s="26"/>
      <c r="B26" s="27" t="s">
        <v>60</v>
      </c>
      <c r="C26" s="28" t="s">
        <v>55</v>
      </c>
      <c r="D26" s="28"/>
      <c r="E26" s="28"/>
      <c r="F26" s="28"/>
      <c r="G26" s="28"/>
      <c r="H26" s="29">
        <v>1</v>
      </c>
      <c r="I26" s="29">
        <f>$H$26</f>
        <v>1</v>
      </c>
      <c r="J26" s="35">
        <v>1</v>
      </c>
      <c r="K26" s="30">
        <f>ROUND($I$26*$J$26,3)</f>
        <v>1</v>
      </c>
      <c r="L26" s="32"/>
      <c r="M26" s="32"/>
      <c r="N26" s="30">
        <f>ROUND($M$26+$L$26,2)</f>
        <v>0</v>
      </c>
      <c r="O26" s="30">
        <f>ROUND($I$26*$L$26,2)</f>
        <v>0</v>
      </c>
      <c r="P26" s="30">
        <f>ROUND($K$26*$M$26,2)</f>
        <v>0</v>
      </c>
      <c r="Q26" s="30">
        <f>ROUND($P$26+$O$26,2)</f>
        <v>0</v>
      </c>
      <c r="R26" s="33" t="s">
        <v>58</v>
      </c>
      <c r="S26" s="33"/>
    </row>
    <row r="27" spans="1:19" s="1" customFormat="1" ht="33" customHeight="1" outlineLevel="6" x14ac:dyDescent="0.2">
      <c r="A27" s="26"/>
      <c r="B27" s="27" t="s">
        <v>61</v>
      </c>
      <c r="C27" s="28" t="s">
        <v>55</v>
      </c>
      <c r="D27" s="28"/>
      <c r="E27" s="28"/>
      <c r="F27" s="28"/>
      <c r="G27" s="28"/>
      <c r="H27" s="29">
        <v>10</v>
      </c>
      <c r="I27" s="29">
        <f>$H$27</f>
        <v>10</v>
      </c>
      <c r="J27" s="35">
        <v>1</v>
      </c>
      <c r="K27" s="30">
        <f>ROUND($I$27*$J$27,3)</f>
        <v>10</v>
      </c>
      <c r="L27" s="32"/>
      <c r="M27" s="32"/>
      <c r="N27" s="30">
        <f>ROUND($M$27+$L$27,2)</f>
        <v>0</v>
      </c>
      <c r="O27" s="30">
        <f>ROUND($I$27*$L$27,2)</f>
        <v>0</v>
      </c>
      <c r="P27" s="30">
        <f>ROUND($K$27*$M$27,2)</f>
        <v>0</v>
      </c>
      <c r="Q27" s="30">
        <f>ROUND($P$27+$O$27,2)</f>
        <v>0</v>
      </c>
      <c r="R27" s="33" t="s">
        <v>58</v>
      </c>
      <c r="S27" s="33"/>
    </row>
    <row r="28" spans="1:19" s="1" customFormat="1" ht="33" customHeight="1" outlineLevel="6" x14ac:dyDescent="0.2">
      <c r="A28" s="26"/>
      <c r="B28" s="27" t="s">
        <v>62</v>
      </c>
      <c r="C28" s="28" t="s">
        <v>55</v>
      </c>
      <c r="D28" s="28"/>
      <c r="E28" s="28"/>
      <c r="F28" s="28"/>
      <c r="G28" s="28"/>
      <c r="H28" s="29">
        <v>30</v>
      </c>
      <c r="I28" s="29">
        <f>$H$28</f>
        <v>30</v>
      </c>
      <c r="J28" s="35">
        <v>1</v>
      </c>
      <c r="K28" s="30">
        <f>ROUND($I$28*$J$28,3)</f>
        <v>30</v>
      </c>
      <c r="L28" s="32"/>
      <c r="M28" s="32"/>
      <c r="N28" s="30">
        <f>ROUND($M$28+$L$28,2)</f>
        <v>0</v>
      </c>
      <c r="O28" s="30">
        <f>ROUND($I$28*$L$28,2)</f>
        <v>0</v>
      </c>
      <c r="P28" s="30">
        <f>ROUND($K$28*$M$28,2)</f>
        <v>0</v>
      </c>
      <c r="Q28" s="30">
        <f>ROUND($P$28+$O$28,2)</f>
        <v>0</v>
      </c>
      <c r="R28" s="33" t="s">
        <v>58</v>
      </c>
      <c r="S28" s="33"/>
    </row>
    <row r="29" spans="1:19" s="1" customFormat="1" ht="33" customHeight="1" outlineLevel="6" x14ac:dyDescent="0.2">
      <c r="A29" s="26"/>
      <c r="B29" s="27" t="s">
        <v>63</v>
      </c>
      <c r="C29" s="28" t="s">
        <v>55</v>
      </c>
      <c r="D29" s="28"/>
      <c r="E29" s="28"/>
      <c r="F29" s="28"/>
      <c r="G29" s="28"/>
      <c r="H29" s="29">
        <v>10</v>
      </c>
      <c r="I29" s="29">
        <f>$H$29</f>
        <v>10</v>
      </c>
      <c r="J29" s="35">
        <v>1</v>
      </c>
      <c r="K29" s="30">
        <f>ROUND($I$29*$J$29,3)</f>
        <v>10</v>
      </c>
      <c r="L29" s="32"/>
      <c r="M29" s="32"/>
      <c r="N29" s="30">
        <f>ROUND($M$29+$L$29,2)</f>
        <v>0</v>
      </c>
      <c r="O29" s="30">
        <f>ROUND($I$29*$L$29,2)</f>
        <v>0</v>
      </c>
      <c r="P29" s="30">
        <f>ROUND($K$29*$M$29,2)</f>
        <v>0</v>
      </c>
      <c r="Q29" s="30">
        <f>ROUND($P$29+$O$29,2)</f>
        <v>0</v>
      </c>
      <c r="R29" s="33" t="s">
        <v>58</v>
      </c>
      <c r="S29" s="33"/>
    </row>
    <row r="30" spans="1:19" s="1" customFormat="1" ht="33" customHeight="1" outlineLevel="6" x14ac:dyDescent="0.2">
      <c r="A30" s="26"/>
      <c r="B30" s="27" t="s">
        <v>64</v>
      </c>
      <c r="C30" s="28" t="s">
        <v>55</v>
      </c>
      <c r="D30" s="28"/>
      <c r="E30" s="28"/>
      <c r="F30" s="28"/>
      <c r="G30" s="28"/>
      <c r="H30" s="29">
        <v>6</v>
      </c>
      <c r="I30" s="29">
        <f>$H$30</f>
        <v>6</v>
      </c>
      <c r="J30" s="35">
        <v>1</v>
      </c>
      <c r="K30" s="30">
        <f>ROUND($I$30*$J$30,3)</f>
        <v>6</v>
      </c>
      <c r="L30" s="32"/>
      <c r="M30" s="32"/>
      <c r="N30" s="30">
        <f>ROUND($M$30+$L$30,2)</f>
        <v>0</v>
      </c>
      <c r="O30" s="30">
        <f>ROUND($I$30*$L$30,2)</f>
        <v>0</v>
      </c>
      <c r="P30" s="30">
        <f>ROUND($K$30*$M$30,2)</f>
        <v>0</v>
      </c>
      <c r="Q30" s="30">
        <f>ROUND($P$30+$O$30,2)</f>
        <v>0</v>
      </c>
      <c r="R30" s="33" t="s">
        <v>58</v>
      </c>
      <c r="S30" s="33"/>
    </row>
    <row r="31" spans="1:19" s="1" customFormat="1" ht="33" customHeight="1" outlineLevel="6" x14ac:dyDescent="0.2">
      <c r="A31" s="26"/>
      <c r="B31" s="27" t="s">
        <v>65</v>
      </c>
      <c r="C31" s="28" t="s">
        <v>55</v>
      </c>
      <c r="D31" s="28"/>
      <c r="E31" s="28"/>
      <c r="F31" s="28"/>
      <c r="G31" s="28"/>
      <c r="H31" s="29">
        <v>33</v>
      </c>
      <c r="I31" s="29">
        <f>$H$31</f>
        <v>33</v>
      </c>
      <c r="J31" s="35">
        <v>1</v>
      </c>
      <c r="K31" s="30">
        <f>ROUND($I$31*$J$31,3)</f>
        <v>33</v>
      </c>
      <c r="L31" s="32"/>
      <c r="M31" s="32"/>
      <c r="N31" s="30">
        <f>ROUND($M$31+$L$31,2)</f>
        <v>0</v>
      </c>
      <c r="O31" s="30">
        <f>ROUND($I$31*$L$31,2)</f>
        <v>0</v>
      </c>
      <c r="P31" s="30">
        <f>ROUND($K$31*$M$31,2)</f>
        <v>0</v>
      </c>
      <c r="Q31" s="30">
        <f>ROUND($P$31+$O$31,2)</f>
        <v>0</v>
      </c>
      <c r="R31" s="33" t="s">
        <v>58</v>
      </c>
      <c r="S31" s="33"/>
    </row>
    <row r="32" spans="1:19" s="1" customFormat="1" ht="33" customHeight="1" outlineLevel="6" x14ac:dyDescent="0.2">
      <c r="A32" s="26"/>
      <c r="B32" s="27" t="s">
        <v>66</v>
      </c>
      <c r="C32" s="28" t="s">
        <v>55</v>
      </c>
      <c r="D32" s="28"/>
      <c r="E32" s="28"/>
      <c r="F32" s="28"/>
      <c r="G32" s="28"/>
      <c r="H32" s="29">
        <v>33</v>
      </c>
      <c r="I32" s="29">
        <f>$H$32</f>
        <v>33</v>
      </c>
      <c r="J32" s="35">
        <v>1</v>
      </c>
      <c r="K32" s="30">
        <f>ROUND($I$32*$J$32,3)</f>
        <v>33</v>
      </c>
      <c r="L32" s="32"/>
      <c r="M32" s="32"/>
      <c r="N32" s="30">
        <f>ROUND($M$32+$L$32,2)</f>
        <v>0</v>
      </c>
      <c r="O32" s="30">
        <f>ROUND($I$32*$L$32,2)</f>
        <v>0</v>
      </c>
      <c r="P32" s="30">
        <f>ROUND($K$32*$M$32,2)</f>
        <v>0</v>
      </c>
      <c r="Q32" s="30">
        <f>ROUND($P$32+$O$32,2)</f>
        <v>0</v>
      </c>
      <c r="R32" s="33" t="s">
        <v>58</v>
      </c>
      <c r="S32" s="33"/>
    </row>
    <row r="33" spans="1:19" s="1" customFormat="1" ht="33" customHeight="1" outlineLevel="6" x14ac:dyDescent="0.2">
      <c r="A33" s="26"/>
      <c r="B33" s="27" t="s">
        <v>67</v>
      </c>
      <c r="C33" s="28" t="s">
        <v>55</v>
      </c>
      <c r="D33" s="28"/>
      <c r="E33" s="28"/>
      <c r="F33" s="28"/>
      <c r="G33" s="28"/>
      <c r="H33" s="29">
        <v>11</v>
      </c>
      <c r="I33" s="29">
        <f>$H$33</f>
        <v>11</v>
      </c>
      <c r="J33" s="35">
        <v>1</v>
      </c>
      <c r="K33" s="30">
        <f>ROUND($I$33*$J$33,3)</f>
        <v>11</v>
      </c>
      <c r="L33" s="32"/>
      <c r="M33" s="32"/>
      <c r="N33" s="30">
        <f>ROUND($M$33+$L$33,2)</f>
        <v>0</v>
      </c>
      <c r="O33" s="30">
        <f>ROUND($I$33*$L$33,2)</f>
        <v>0</v>
      </c>
      <c r="P33" s="30">
        <f>ROUND($K$33*$M$33,2)</f>
        <v>0</v>
      </c>
      <c r="Q33" s="30">
        <f>ROUND($P$33+$O$33,2)</f>
        <v>0</v>
      </c>
      <c r="R33" s="33" t="s">
        <v>58</v>
      </c>
      <c r="S33" s="33"/>
    </row>
    <row r="34" spans="1:19" s="11" customFormat="1" ht="104.1" customHeight="1" outlineLevel="5" x14ac:dyDescent="0.15">
      <c r="A34" s="12">
        <v>3</v>
      </c>
      <c r="B34" s="13" t="s">
        <v>68</v>
      </c>
      <c r="C34" s="14" t="s">
        <v>55</v>
      </c>
      <c r="D34" s="14"/>
      <c r="E34" s="14"/>
      <c r="F34" s="14"/>
      <c r="G34" s="14"/>
      <c r="H34" s="15">
        <v>505</v>
      </c>
      <c r="I34" s="15">
        <v>505</v>
      </c>
      <c r="J34" s="16"/>
      <c r="K34" s="16">
        <f>$K$35</f>
        <v>505</v>
      </c>
      <c r="L34" s="16"/>
      <c r="M34" s="16"/>
      <c r="N34" s="16">
        <f>ROUND($Q$34/$K$34,2)</f>
        <v>0</v>
      </c>
      <c r="O34" s="16">
        <f>ROUND($O$35+$O$36+$O$37+$O$38+$O$39,2)</f>
        <v>0</v>
      </c>
      <c r="P34" s="16">
        <f>ROUND($P$35+$P$36+$P$37+$P$38+$P$39,2)</f>
        <v>0</v>
      </c>
      <c r="Q34" s="16">
        <f>ROUND($Q$35+$Q$36+$Q$37+$Q$38+$Q$39,2)</f>
        <v>0</v>
      </c>
      <c r="R34" s="17" t="s">
        <v>69</v>
      </c>
      <c r="S34" s="17"/>
    </row>
    <row r="35" spans="1:19" s="18" customFormat="1" ht="11.1" customHeight="1" outlineLevel="6" x14ac:dyDescent="0.2">
      <c r="A35" s="19"/>
      <c r="B35" s="20" t="s">
        <v>22</v>
      </c>
      <c r="C35" s="21" t="s">
        <v>55</v>
      </c>
      <c r="D35" s="21"/>
      <c r="E35" s="21"/>
      <c r="F35" s="21"/>
      <c r="G35" s="21"/>
      <c r="H35" s="22">
        <v>505</v>
      </c>
      <c r="I35" s="22">
        <f>$H$35</f>
        <v>505</v>
      </c>
      <c r="J35" s="22">
        <v>1</v>
      </c>
      <c r="K35" s="23">
        <f>ROUND($I$35*$J$35,3)</f>
        <v>505</v>
      </c>
      <c r="L35" s="24"/>
      <c r="M35" s="25"/>
      <c r="N35" s="55">
        <f>ROUND($M$35+$L$35,2)</f>
        <v>0</v>
      </c>
      <c r="O35" s="23">
        <f>ROUND($I$35*$L$35,2)</f>
        <v>0</v>
      </c>
      <c r="P35" s="23">
        <f>ROUND($K$35*$M$35,2)</f>
        <v>0</v>
      </c>
      <c r="Q35" s="23">
        <f>ROUND($P$35+$O$35,2)</f>
        <v>0</v>
      </c>
      <c r="R35" s="23"/>
      <c r="S35" s="23"/>
    </row>
    <row r="36" spans="1:19" s="1" customFormat="1" ht="33" customHeight="1" outlineLevel="6" x14ac:dyDescent="0.2">
      <c r="A36" s="26"/>
      <c r="B36" s="27" t="s">
        <v>70</v>
      </c>
      <c r="C36" s="28" t="s">
        <v>55</v>
      </c>
      <c r="D36" s="28"/>
      <c r="E36" s="28"/>
      <c r="F36" s="28"/>
      <c r="G36" s="28"/>
      <c r="H36" s="29">
        <v>270</v>
      </c>
      <c r="I36" s="29">
        <f>$H$36</f>
        <v>270</v>
      </c>
      <c r="J36" s="35">
        <v>1</v>
      </c>
      <c r="K36" s="30">
        <f>ROUND($I$36*$J$36,3)</f>
        <v>270</v>
      </c>
      <c r="L36" s="32"/>
      <c r="M36" s="32"/>
      <c r="N36" s="30">
        <f>ROUND($M$36+$L$36,2)</f>
        <v>0</v>
      </c>
      <c r="O36" s="30">
        <f>ROUND($I$36*$L$36,2)</f>
        <v>0</v>
      </c>
      <c r="P36" s="30">
        <f>ROUND($K$36*$M$36,2)</f>
        <v>0</v>
      </c>
      <c r="Q36" s="30">
        <f>ROUND($P$36+$O$36,2)</f>
        <v>0</v>
      </c>
      <c r="R36" s="33" t="s">
        <v>58</v>
      </c>
      <c r="S36" s="33"/>
    </row>
    <row r="37" spans="1:19" s="1" customFormat="1" ht="33" customHeight="1" outlineLevel="6" x14ac:dyDescent="0.2">
      <c r="A37" s="26"/>
      <c r="B37" s="27" t="s">
        <v>71</v>
      </c>
      <c r="C37" s="28" t="s">
        <v>55</v>
      </c>
      <c r="D37" s="28"/>
      <c r="E37" s="28"/>
      <c r="F37" s="28"/>
      <c r="G37" s="28"/>
      <c r="H37" s="29">
        <v>75</v>
      </c>
      <c r="I37" s="29">
        <f>$H$37</f>
        <v>75</v>
      </c>
      <c r="J37" s="35">
        <v>1</v>
      </c>
      <c r="K37" s="30">
        <f>ROUND($I$37*$J$37,3)</f>
        <v>75</v>
      </c>
      <c r="L37" s="32"/>
      <c r="M37" s="32"/>
      <c r="N37" s="30">
        <f>ROUND($M$37+$L$37,2)</f>
        <v>0</v>
      </c>
      <c r="O37" s="30">
        <f>ROUND($I$37*$L$37,2)</f>
        <v>0</v>
      </c>
      <c r="P37" s="30">
        <f>ROUND($K$37*$M$37,2)</f>
        <v>0</v>
      </c>
      <c r="Q37" s="30">
        <f>ROUND($P$37+$O$37,2)</f>
        <v>0</v>
      </c>
      <c r="R37" s="33" t="s">
        <v>58</v>
      </c>
      <c r="S37" s="33"/>
    </row>
    <row r="38" spans="1:19" s="1" customFormat="1" ht="33" customHeight="1" outlineLevel="6" x14ac:dyDescent="0.2">
      <c r="A38" s="26"/>
      <c r="B38" s="27" t="s">
        <v>72</v>
      </c>
      <c r="C38" s="28" t="s">
        <v>55</v>
      </c>
      <c r="D38" s="28"/>
      <c r="E38" s="28"/>
      <c r="F38" s="28"/>
      <c r="G38" s="28"/>
      <c r="H38" s="29">
        <v>40</v>
      </c>
      <c r="I38" s="29">
        <f>$H$38</f>
        <v>40</v>
      </c>
      <c r="J38" s="35">
        <v>1</v>
      </c>
      <c r="K38" s="30">
        <f>ROUND($I$38*$J$38,3)</f>
        <v>40</v>
      </c>
      <c r="L38" s="32"/>
      <c r="M38" s="32"/>
      <c r="N38" s="30">
        <f>ROUND($M$38+$L$38,2)</f>
        <v>0</v>
      </c>
      <c r="O38" s="30">
        <f>ROUND($I$38*$L$38,2)</f>
        <v>0</v>
      </c>
      <c r="P38" s="30">
        <f>ROUND($K$38*$M$38,2)</f>
        <v>0</v>
      </c>
      <c r="Q38" s="30">
        <f>ROUND($P$38+$O$38,2)</f>
        <v>0</v>
      </c>
      <c r="R38" s="33" t="s">
        <v>58</v>
      </c>
      <c r="S38" s="33"/>
    </row>
    <row r="39" spans="1:19" s="1" customFormat="1" ht="33" customHeight="1" outlineLevel="6" x14ac:dyDescent="0.2">
      <c r="A39" s="26"/>
      <c r="B39" s="27" t="s">
        <v>73</v>
      </c>
      <c r="C39" s="28" t="s">
        <v>55</v>
      </c>
      <c r="D39" s="28"/>
      <c r="E39" s="28"/>
      <c r="F39" s="28"/>
      <c r="G39" s="28"/>
      <c r="H39" s="29">
        <v>120</v>
      </c>
      <c r="I39" s="29">
        <f>$H$39</f>
        <v>120</v>
      </c>
      <c r="J39" s="35">
        <v>1</v>
      </c>
      <c r="K39" s="30">
        <f>ROUND($I$39*$J$39,3)</f>
        <v>120</v>
      </c>
      <c r="L39" s="32"/>
      <c r="M39" s="32"/>
      <c r="N39" s="30">
        <f>ROUND($M$39+$L$39,2)</f>
        <v>0</v>
      </c>
      <c r="O39" s="30">
        <f>ROUND($I$39*$L$39,2)</f>
        <v>0</v>
      </c>
      <c r="P39" s="30">
        <f>ROUND($K$39*$M$39,2)</f>
        <v>0</v>
      </c>
      <c r="Q39" s="30">
        <f>ROUND($P$39+$O$39,2)</f>
        <v>0</v>
      </c>
      <c r="R39" s="33" t="s">
        <v>58</v>
      </c>
      <c r="S39" s="33"/>
    </row>
    <row r="40" spans="1:19" s="11" customFormat="1" ht="104.1" customHeight="1" outlineLevel="5" x14ac:dyDescent="0.15">
      <c r="A40" s="12">
        <v>4</v>
      </c>
      <c r="B40" s="13" t="s">
        <v>74</v>
      </c>
      <c r="C40" s="14" t="s">
        <v>55</v>
      </c>
      <c r="D40" s="14"/>
      <c r="E40" s="14"/>
      <c r="F40" s="14"/>
      <c r="G40" s="14"/>
      <c r="H40" s="36">
        <v>5362</v>
      </c>
      <c r="I40" s="36">
        <v>5362</v>
      </c>
      <c r="J40" s="16"/>
      <c r="K40" s="16">
        <f>$K$41</f>
        <v>5362</v>
      </c>
      <c r="L40" s="16"/>
      <c r="M40" s="16"/>
      <c r="N40" s="16">
        <f>ROUND($Q$40/$K$40,2)</f>
        <v>0</v>
      </c>
      <c r="O40" s="16">
        <f>ROUND($O$41+$O$42+$O$43+$O$44+$O$45+$O$46+$O$47+$O$48+$O$49+$O$50+$O$51+$O$52,2)</f>
        <v>0</v>
      </c>
      <c r="P40" s="16">
        <f>ROUND($P$41+$P$42+$P$43+$P$44+$P$45+$P$46+$P$47+$P$48+$P$49+$P$50+$P$51+$P$52,2)</f>
        <v>0</v>
      </c>
      <c r="Q40" s="16">
        <f>ROUND($Q$41+$Q$42+$Q$43+$Q$44+$Q$45+$Q$46+$Q$47+$Q$48+$Q$49+$Q$50+$Q$51+$Q$52,2)</f>
        <v>0</v>
      </c>
      <c r="R40" s="17" t="s">
        <v>75</v>
      </c>
      <c r="S40" s="17"/>
    </row>
    <row r="41" spans="1:19" s="18" customFormat="1" ht="11.1" customHeight="1" outlineLevel="6" x14ac:dyDescent="0.2">
      <c r="A41" s="19"/>
      <c r="B41" s="20" t="s">
        <v>22</v>
      </c>
      <c r="C41" s="21" t="s">
        <v>55</v>
      </c>
      <c r="D41" s="21"/>
      <c r="E41" s="21"/>
      <c r="F41" s="21"/>
      <c r="G41" s="21"/>
      <c r="H41" s="37">
        <v>5362</v>
      </c>
      <c r="I41" s="37">
        <f>$H$41</f>
        <v>5362</v>
      </c>
      <c r="J41" s="22">
        <v>1</v>
      </c>
      <c r="K41" s="23">
        <f>ROUND($I$41*$J$41,3)</f>
        <v>5362</v>
      </c>
      <c r="L41" s="24"/>
      <c r="M41" s="25"/>
      <c r="N41" s="55">
        <f>ROUND($M$41+$L$41,2)</f>
        <v>0</v>
      </c>
      <c r="O41" s="23">
        <f>ROUND($I$41*$L$41,2)</f>
        <v>0</v>
      </c>
      <c r="P41" s="23">
        <f>ROUND($K$41*$M$41,2)</f>
        <v>0</v>
      </c>
      <c r="Q41" s="23">
        <f>ROUND($P$41+$O$41,2)</f>
        <v>0</v>
      </c>
      <c r="R41" s="23"/>
      <c r="S41" s="23"/>
    </row>
    <row r="42" spans="1:19" s="1" customFormat="1" ht="33" customHeight="1" outlineLevel="6" x14ac:dyDescent="0.2">
      <c r="A42" s="26"/>
      <c r="B42" s="27" t="s">
        <v>76</v>
      </c>
      <c r="C42" s="28" t="s">
        <v>55</v>
      </c>
      <c r="D42" s="28"/>
      <c r="E42" s="28"/>
      <c r="F42" s="28"/>
      <c r="G42" s="28"/>
      <c r="H42" s="29">
        <v>3</v>
      </c>
      <c r="I42" s="29">
        <f>$H$42</f>
        <v>3</v>
      </c>
      <c r="J42" s="35">
        <v>1</v>
      </c>
      <c r="K42" s="30">
        <f>ROUND($I$42*$J$42,3)</f>
        <v>3</v>
      </c>
      <c r="L42" s="32"/>
      <c r="M42" s="32"/>
      <c r="N42" s="30">
        <f>ROUND($M$42+$L$42,2)</f>
        <v>0</v>
      </c>
      <c r="O42" s="30">
        <f>ROUND($I$42*$L$42,2)</f>
        <v>0</v>
      </c>
      <c r="P42" s="30">
        <f>ROUND($K$42*$M$42,2)</f>
        <v>0</v>
      </c>
      <c r="Q42" s="30">
        <f>ROUND($P$42+$O$42,2)</f>
        <v>0</v>
      </c>
      <c r="R42" s="33" t="s">
        <v>58</v>
      </c>
      <c r="S42" s="33"/>
    </row>
    <row r="43" spans="1:19" s="1" customFormat="1" ht="33" customHeight="1" outlineLevel="6" x14ac:dyDescent="0.2">
      <c r="A43" s="26"/>
      <c r="B43" s="27" t="s">
        <v>77</v>
      </c>
      <c r="C43" s="28" t="s">
        <v>55</v>
      </c>
      <c r="D43" s="28"/>
      <c r="E43" s="28"/>
      <c r="F43" s="28"/>
      <c r="G43" s="28"/>
      <c r="H43" s="29">
        <v>14</v>
      </c>
      <c r="I43" s="29">
        <f>$H$43</f>
        <v>14</v>
      </c>
      <c r="J43" s="35">
        <v>1</v>
      </c>
      <c r="K43" s="30">
        <f>ROUND($I$43*$J$43,3)</f>
        <v>14</v>
      </c>
      <c r="L43" s="32"/>
      <c r="M43" s="32"/>
      <c r="N43" s="30">
        <f>ROUND($M$43+$L$43,2)</f>
        <v>0</v>
      </c>
      <c r="O43" s="30">
        <f>ROUND($I$43*$L$43,2)</f>
        <v>0</v>
      </c>
      <c r="P43" s="30">
        <f>ROUND($K$43*$M$43,2)</f>
        <v>0</v>
      </c>
      <c r="Q43" s="30">
        <f>ROUND($P$43+$O$43,2)</f>
        <v>0</v>
      </c>
      <c r="R43" s="33" t="s">
        <v>58</v>
      </c>
      <c r="S43" s="33"/>
    </row>
    <row r="44" spans="1:19" s="1" customFormat="1" ht="33" customHeight="1" outlineLevel="6" x14ac:dyDescent="0.2">
      <c r="A44" s="26"/>
      <c r="B44" s="27" t="s">
        <v>78</v>
      </c>
      <c r="C44" s="28" t="s">
        <v>55</v>
      </c>
      <c r="D44" s="28"/>
      <c r="E44" s="28"/>
      <c r="F44" s="28"/>
      <c r="G44" s="28"/>
      <c r="H44" s="29">
        <v>18</v>
      </c>
      <c r="I44" s="29">
        <f>$H$44</f>
        <v>18</v>
      </c>
      <c r="J44" s="35">
        <v>1</v>
      </c>
      <c r="K44" s="30">
        <f>ROUND($I$44*$J$44,3)</f>
        <v>18</v>
      </c>
      <c r="L44" s="32"/>
      <c r="M44" s="32"/>
      <c r="N44" s="30">
        <f>ROUND($M$44+$L$44,2)</f>
        <v>0</v>
      </c>
      <c r="O44" s="30">
        <f>ROUND($I$44*$L$44,2)</f>
        <v>0</v>
      </c>
      <c r="P44" s="30">
        <f>ROUND($K$44*$M$44,2)</f>
        <v>0</v>
      </c>
      <c r="Q44" s="30">
        <f>ROUND($P$44+$O$44,2)</f>
        <v>0</v>
      </c>
      <c r="R44" s="33" t="s">
        <v>58</v>
      </c>
      <c r="S44" s="33"/>
    </row>
    <row r="45" spans="1:19" s="1" customFormat="1" ht="33" customHeight="1" outlineLevel="6" x14ac:dyDescent="0.2">
      <c r="A45" s="26"/>
      <c r="B45" s="27" t="s">
        <v>79</v>
      </c>
      <c r="C45" s="28" t="s">
        <v>55</v>
      </c>
      <c r="D45" s="28"/>
      <c r="E45" s="28"/>
      <c r="F45" s="28"/>
      <c r="G45" s="28"/>
      <c r="H45" s="29">
        <v>20</v>
      </c>
      <c r="I45" s="29">
        <f>$H$45</f>
        <v>20</v>
      </c>
      <c r="J45" s="35">
        <v>1</v>
      </c>
      <c r="K45" s="30">
        <f>ROUND($I$45*$J$45,3)</f>
        <v>20</v>
      </c>
      <c r="L45" s="32"/>
      <c r="M45" s="32"/>
      <c r="N45" s="30">
        <f>ROUND($M$45+$L$45,2)</f>
        <v>0</v>
      </c>
      <c r="O45" s="30">
        <f>ROUND($I$45*$L$45,2)</f>
        <v>0</v>
      </c>
      <c r="P45" s="30">
        <f>ROUND($K$45*$M$45,2)</f>
        <v>0</v>
      </c>
      <c r="Q45" s="30">
        <f>ROUND($P$45+$O$45,2)</f>
        <v>0</v>
      </c>
      <c r="R45" s="33" t="s">
        <v>58</v>
      </c>
      <c r="S45" s="33"/>
    </row>
    <row r="46" spans="1:19" s="1" customFormat="1" ht="33" customHeight="1" outlineLevel="6" x14ac:dyDescent="0.2">
      <c r="A46" s="26"/>
      <c r="B46" s="27" t="s">
        <v>80</v>
      </c>
      <c r="C46" s="28" t="s">
        <v>55</v>
      </c>
      <c r="D46" s="28"/>
      <c r="E46" s="28"/>
      <c r="F46" s="28"/>
      <c r="G46" s="28"/>
      <c r="H46" s="29">
        <v>594</v>
      </c>
      <c r="I46" s="29">
        <f>$H$46</f>
        <v>594</v>
      </c>
      <c r="J46" s="35">
        <v>1</v>
      </c>
      <c r="K46" s="30">
        <f>ROUND($I$46*$J$46,3)</f>
        <v>594</v>
      </c>
      <c r="L46" s="32"/>
      <c r="M46" s="32"/>
      <c r="N46" s="30">
        <f>ROUND($M$46+$L$46,2)</f>
        <v>0</v>
      </c>
      <c r="O46" s="30">
        <f>ROUND($I$46*$L$46,2)</f>
        <v>0</v>
      </c>
      <c r="P46" s="30">
        <f>ROUND($K$46*$M$46,2)</f>
        <v>0</v>
      </c>
      <c r="Q46" s="30">
        <f>ROUND($P$46+$O$46,2)</f>
        <v>0</v>
      </c>
      <c r="R46" s="33" t="s">
        <v>58</v>
      </c>
      <c r="S46" s="33"/>
    </row>
    <row r="47" spans="1:19" s="1" customFormat="1" ht="33" customHeight="1" outlineLevel="6" x14ac:dyDescent="0.2">
      <c r="A47" s="26"/>
      <c r="B47" s="27" t="s">
        <v>81</v>
      </c>
      <c r="C47" s="28" t="s">
        <v>55</v>
      </c>
      <c r="D47" s="28"/>
      <c r="E47" s="28"/>
      <c r="F47" s="28"/>
      <c r="G47" s="28"/>
      <c r="H47" s="29">
        <v>738</v>
      </c>
      <c r="I47" s="29">
        <f>$H$47</f>
        <v>738</v>
      </c>
      <c r="J47" s="35">
        <v>1</v>
      </c>
      <c r="K47" s="30">
        <f>ROUND($I$47*$J$47,3)</f>
        <v>738</v>
      </c>
      <c r="L47" s="32"/>
      <c r="M47" s="32"/>
      <c r="N47" s="30">
        <f>ROUND($M$47+$L$47,2)</f>
        <v>0</v>
      </c>
      <c r="O47" s="30">
        <f>ROUND($I$47*$L$47,2)</f>
        <v>0</v>
      </c>
      <c r="P47" s="30">
        <f>ROUND($K$47*$M$47,2)</f>
        <v>0</v>
      </c>
      <c r="Q47" s="30">
        <f>ROUND($P$47+$O$47,2)</f>
        <v>0</v>
      </c>
      <c r="R47" s="33" t="s">
        <v>58</v>
      </c>
      <c r="S47" s="33"/>
    </row>
    <row r="48" spans="1:19" s="1" customFormat="1" ht="33" customHeight="1" outlineLevel="6" x14ac:dyDescent="0.2">
      <c r="A48" s="26"/>
      <c r="B48" s="27" t="s">
        <v>82</v>
      </c>
      <c r="C48" s="28" t="s">
        <v>55</v>
      </c>
      <c r="D48" s="28"/>
      <c r="E48" s="28"/>
      <c r="F48" s="28"/>
      <c r="G48" s="28"/>
      <c r="H48" s="29">
        <v>235</v>
      </c>
      <c r="I48" s="29">
        <f>$H$48</f>
        <v>235</v>
      </c>
      <c r="J48" s="35">
        <v>1</v>
      </c>
      <c r="K48" s="30">
        <f>ROUND($I$48*$J$48,3)</f>
        <v>235</v>
      </c>
      <c r="L48" s="32"/>
      <c r="M48" s="32"/>
      <c r="N48" s="30">
        <f>ROUND($M$48+$L$48,2)</f>
        <v>0</v>
      </c>
      <c r="O48" s="30">
        <f>ROUND($I$48*$L$48,2)</f>
        <v>0</v>
      </c>
      <c r="P48" s="30">
        <f>ROUND($K$48*$M$48,2)</f>
        <v>0</v>
      </c>
      <c r="Q48" s="30">
        <f>ROUND($P$48+$O$48,2)</f>
        <v>0</v>
      </c>
      <c r="R48" s="33" t="s">
        <v>58</v>
      </c>
      <c r="S48" s="33"/>
    </row>
    <row r="49" spans="1:19" s="1" customFormat="1" ht="33" customHeight="1" outlineLevel="6" x14ac:dyDescent="0.2">
      <c r="A49" s="26"/>
      <c r="B49" s="27" t="s">
        <v>83</v>
      </c>
      <c r="C49" s="28" t="s">
        <v>55</v>
      </c>
      <c r="D49" s="28"/>
      <c r="E49" s="28"/>
      <c r="F49" s="28"/>
      <c r="G49" s="28"/>
      <c r="H49" s="29">
        <v>171</v>
      </c>
      <c r="I49" s="29">
        <f>$H$49</f>
        <v>171</v>
      </c>
      <c r="J49" s="35">
        <v>1</v>
      </c>
      <c r="K49" s="30">
        <f>ROUND($I$49*$J$49,3)</f>
        <v>171</v>
      </c>
      <c r="L49" s="32"/>
      <c r="M49" s="32"/>
      <c r="N49" s="30">
        <f>ROUND($M$49+$L$49,2)</f>
        <v>0</v>
      </c>
      <c r="O49" s="30">
        <f>ROUND($I$49*$L$49,2)</f>
        <v>0</v>
      </c>
      <c r="P49" s="30">
        <f>ROUND($K$49*$M$49,2)</f>
        <v>0</v>
      </c>
      <c r="Q49" s="30">
        <f>ROUND($P$49+$O$49,2)</f>
        <v>0</v>
      </c>
      <c r="R49" s="33" t="s">
        <v>58</v>
      </c>
      <c r="S49" s="33"/>
    </row>
    <row r="50" spans="1:19" s="1" customFormat="1" ht="33" customHeight="1" outlineLevel="6" x14ac:dyDescent="0.2">
      <c r="A50" s="26"/>
      <c r="B50" s="27" t="s">
        <v>84</v>
      </c>
      <c r="C50" s="28" t="s">
        <v>55</v>
      </c>
      <c r="D50" s="28"/>
      <c r="E50" s="28"/>
      <c r="F50" s="28"/>
      <c r="G50" s="28"/>
      <c r="H50" s="29">
        <v>736</v>
      </c>
      <c r="I50" s="29">
        <f>$H$50</f>
        <v>736</v>
      </c>
      <c r="J50" s="35">
        <v>1</v>
      </c>
      <c r="K50" s="30">
        <f>ROUND($I$50*$J$50,3)</f>
        <v>736</v>
      </c>
      <c r="L50" s="32"/>
      <c r="M50" s="32"/>
      <c r="N50" s="30">
        <f>ROUND($M$50+$L$50,2)</f>
        <v>0</v>
      </c>
      <c r="O50" s="30">
        <f>ROUND($I$50*$L$50,2)</f>
        <v>0</v>
      </c>
      <c r="P50" s="30">
        <f>ROUND($K$50*$M$50,2)</f>
        <v>0</v>
      </c>
      <c r="Q50" s="30">
        <f>ROUND($P$50+$O$50,2)</f>
        <v>0</v>
      </c>
      <c r="R50" s="33" t="s">
        <v>58</v>
      </c>
      <c r="S50" s="33"/>
    </row>
    <row r="51" spans="1:19" s="1" customFormat="1" ht="33" customHeight="1" outlineLevel="6" x14ac:dyDescent="0.2">
      <c r="A51" s="26"/>
      <c r="B51" s="27" t="s">
        <v>85</v>
      </c>
      <c r="C51" s="28" t="s">
        <v>55</v>
      </c>
      <c r="D51" s="28"/>
      <c r="E51" s="28"/>
      <c r="F51" s="28"/>
      <c r="G51" s="28"/>
      <c r="H51" s="38">
        <v>2765</v>
      </c>
      <c r="I51" s="38">
        <f>$H$51</f>
        <v>2765</v>
      </c>
      <c r="J51" s="35">
        <v>1</v>
      </c>
      <c r="K51" s="30">
        <f>ROUND($I$51*$J$51,3)</f>
        <v>2765</v>
      </c>
      <c r="L51" s="32"/>
      <c r="M51" s="32"/>
      <c r="N51" s="30">
        <f>ROUND($M$51+$L$51,2)</f>
        <v>0</v>
      </c>
      <c r="O51" s="30">
        <f>ROUND($I$51*$L$51,2)</f>
        <v>0</v>
      </c>
      <c r="P51" s="30">
        <f>ROUND($K$51*$M$51,2)</f>
        <v>0</v>
      </c>
      <c r="Q51" s="30">
        <f>ROUND($P$51+$O$51,2)</f>
        <v>0</v>
      </c>
      <c r="R51" s="33" t="s">
        <v>58</v>
      </c>
      <c r="S51" s="33"/>
    </row>
    <row r="52" spans="1:19" s="1" customFormat="1" ht="33" customHeight="1" outlineLevel="6" x14ac:dyDescent="0.2">
      <c r="A52" s="26"/>
      <c r="B52" s="27" t="s">
        <v>86</v>
      </c>
      <c r="C52" s="28" t="s">
        <v>55</v>
      </c>
      <c r="D52" s="28"/>
      <c r="E52" s="28"/>
      <c r="F52" s="28"/>
      <c r="G52" s="28"/>
      <c r="H52" s="29">
        <v>68</v>
      </c>
      <c r="I52" s="29">
        <f>$H$52</f>
        <v>68</v>
      </c>
      <c r="J52" s="35">
        <v>1</v>
      </c>
      <c r="K52" s="30">
        <f>ROUND($I$52*$J$52,3)</f>
        <v>68</v>
      </c>
      <c r="L52" s="32"/>
      <c r="M52" s="32"/>
      <c r="N52" s="30">
        <f>ROUND($M$52+$L$52,2)</f>
        <v>0</v>
      </c>
      <c r="O52" s="30">
        <f>ROUND($I$52*$L$52,2)</f>
        <v>0</v>
      </c>
      <c r="P52" s="30">
        <f>ROUND($K$52*$M$52,2)</f>
        <v>0</v>
      </c>
      <c r="Q52" s="30">
        <f>ROUND($P$52+$O$52,2)</f>
        <v>0</v>
      </c>
      <c r="R52" s="33" t="s">
        <v>58</v>
      </c>
      <c r="S52" s="33"/>
    </row>
    <row r="53" spans="1:19" s="1" customFormat="1" ht="12" customHeight="1" outlineLevel="4" x14ac:dyDescent="0.2">
      <c r="A53" s="7"/>
      <c r="B53" s="8" t="s">
        <v>87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>
        <f>ROUND($O$55+$O$56,2)</f>
        <v>0</v>
      </c>
      <c r="P53" s="10">
        <f>ROUND($P$55+$P$56,2)</f>
        <v>0</v>
      </c>
      <c r="Q53" s="10">
        <f>ROUND($Q$55+$Q$56,2)</f>
        <v>0</v>
      </c>
      <c r="R53" s="10"/>
      <c r="S53" s="10"/>
    </row>
    <row r="54" spans="1:19" s="11" customFormat="1" ht="83.1" customHeight="1" outlineLevel="5" x14ac:dyDescent="0.15">
      <c r="A54" s="12">
        <v>5</v>
      </c>
      <c r="B54" s="13" t="s">
        <v>87</v>
      </c>
      <c r="C54" s="14" t="s">
        <v>88</v>
      </c>
      <c r="D54" s="14"/>
      <c r="E54" s="14"/>
      <c r="F54" s="14"/>
      <c r="G54" s="14"/>
      <c r="H54" s="15">
        <v>126.94</v>
      </c>
      <c r="I54" s="15">
        <v>126.94</v>
      </c>
      <c r="J54" s="16"/>
      <c r="K54" s="16">
        <f>$K$55</f>
        <v>126.94</v>
      </c>
      <c r="L54" s="16"/>
      <c r="M54" s="16"/>
      <c r="N54" s="16">
        <f>ROUND($Q$54/$K$54,2)</f>
        <v>0</v>
      </c>
      <c r="O54" s="16">
        <f>ROUND($O$55+$O$56,2)</f>
        <v>0</v>
      </c>
      <c r="P54" s="16">
        <f>ROUND($P$55+$P$56,2)</f>
        <v>0</v>
      </c>
      <c r="Q54" s="16">
        <f>ROUND($Q$55+$Q$56,2)</f>
        <v>0</v>
      </c>
      <c r="R54" s="17" t="s">
        <v>89</v>
      </c>
      <c r="S54" s="17"/>
    </row>
    <row r="55" spans="1:19" s="18" customFormat="1" ht="11.1" customHeight="1" outlineLevel="6" x14ac:dyDescent="0.2">
      <c r="A55" s="19"/>
      <c r="B55" s="20" t="s">
        <v>22</v>
      </c>
      <c r="C55" s="21" t="s">
        <v>88</v>
      </c>
      <c r="D55" s="21"/>
      <c r="E55" s="21"/>
      <c r="F55" s="21"/>
      <c r="G55" s="21"/>
      <c r="H55" s="22">
        <v>126.94</v>
      </c>
      <c r="I55" s="22">
        <f>$H$55</f>
        <v>126.94</v>
      </c>
      <c r="J55" s="22">
        <v>1</v>
      </c>
      <c r="K55" s="23">
        <f>ROUND($I$55*$J$55,3)</f>
        <v>126.94</v>
      </c>
      <c r="L55" s="34"/>
      <c r="M55" s="25"/>
      <c r="N55" s="56">
        <f>ROUND($M$55+$L$55,2)</f>
        <v>0</v>
      </c>
      <c r="O55" s="23">
        <f>ROUND($I$55*$L$55,2)</f>
        <v>0</v>
      </c>
      <c r="P55" s="23">
        <f>ROUND($K$55*$M$55,2)</f>
        <v>0</v>
      </c>
      <c r="Q55" s="23">
        <f>ROUND($P$55+$O$55,2)</f>
        <v>0</v>
      </c>
      <c r="R55" s="23"/>
      <c r="S55" s="23"/>
    </row>
    <row r="56" spans="1:19" s="1" customFormat="1" ht="44.1" customHeight="1" outlineLevel="6" x14ac:dyDescent="0.2">
      <c r="A56" s="26"/>
      <c r="B56" s="27" t="s">
        <v>90</v>
      </c>
      <c r="C56" s="28" t="s">
        <v>88</v>
      </c>
      <c r="D56" s="28"/>
      <c r="E56" s="28"/>
      <c r="F56" s="28"/>
      <c r="G56" s="28"/>
      <c r="H56" s="29">
        <v>126.94</v>
      </c>
      <c r="I56" s="29">
        <f>$H$56</f>
        <v>126.94</v>
      </c>
      <c r="J56" s="39">
        <v>1.1000000000000001</v>
      </c>
      <c r="K56" s="30">
        <f>ROUND($I$56*$J$56,3)</f>
        <v>139.63399999999999</v>
      </c>
      <c r="L56" s="32"/>
      <c r="M56" s="32"/>
      <c r="N56" s="30">
        <f>ROUND($M$56+$L$56,2)</f>
        <v>0</v>
      </c>
      <c r="O56" s="30">
        <f>ROUND($I$56*$L$56,2)</f>
        <v>0</v>
      </c>
      <c r="P56" s="30">
        <f>ROUND($K$56*$M$56,2)</f>
        <v>0</v>
      </c>
      <c r="Q56" s="30">
        <f>ROUND($P$56+$O$56,2)</f>
        <v>0</v>
      </c>
      <c r="R56" s="33" t="s">
        <v>91</v>
      </c>
      <c r="S56" s="33"/>
    </row>
    <row r="57" spans="1:19" s="1" customFormat="1" ht="12" customHeight="1" outlineLevel="4" x14ac:dyDescent="0.2">
      <c r="A57" s="7"/>
      <c r="B57" s="8" t="s">
        <v>92</v>
      </c>
      <c r="C57" s="9"/>
      <c r="D57" s="9"/>
      <c r="E57" s="9"/>
      <c r="F57" s="9"/>
      <c r="G57" s="9"/>
      <c r="H57" s="10"/>
      <c r="I57" s="10"/>
      <c r="J57" s="10"/>
      <c r="K57" s="10"/>
      <c r="L57" s="10"/>
      <c r="M57" s="10"/>
      <c r="N57" s="10"/>
      <c r="O57" s="10">
        <f>ROUND($O$59+$O$60,2)</f>
        <v>0</v>
      </c>
      <c r="P57" s="10">
        <f>ROUND($P$59+$P$60,2)</f>
        <v>0</v>
      </c>
      <c r="Q57" s="10">
        <f>ROUND($Q$59+$Q$60,2)</f>
        <v>0</v>
      </c>
      <c r="R57" s="10"/>
      <c r="S57" s="10"/>
    </row>
    <row r="58" spans="1:19" s="11" customFormat="1" ht="11.1" customHeight="1" outlineLevel="5" x14ac:dyDescent="0.15">
      <c r="A58" s="12">
        <v>6</v>
      </c>
      <c r="B58" s="13" t="s">
        <v>92</v>
      </c>
      <c r="C58" s="14" t="s">
        <v>93</v>
      </c>
      <c r="D58" s="14"/>
      <c r="E58" s="14"/>
      <c r="F58" s="14"/>
      <c r="G58" s="14"/>
      <c r="H58" s="36">
        <v>2163.9299999999998</v>
      </c>
      <c r="I58" s="36">
        <v>2163.9299999999998</v>
      </c>
      <c r="J58" s="16"/>
      <c r="K58" s="16">
        <f>$K$59</f>
        <v>2163.9299999999998</v>
      </c>
      <c r="L58" s="16"/>
      <c r="M58" s="16"/>
      <c r="N58" s="16">
        <f>ROUND($Q$58/$K$58,2)</f>
        <v>0</v>
      </c>
      <c r="O58" s="16">
        <f>ROUND($O$59+$O$60,2)</f>
        <v>0</v>
      </c>
      <c r="P58" s="16">
        <f>ROUND($P$59+$P$60,2)</f>
        <v>0</v>
      </c>
      <c r="Q58" s="16">
        <f>ROUND($Q$59+$Q$60,2)</f>
        <v>0</v>
      </c>
      <c r="R58" s="17"/>
      <c r="S58" s="17"/>
    </row>
    <row r="59" spans="1:19" s="18" customFormat="1" ht="11.1" customHeight="1" outlineLevel="6" x14ac:dyDescent="0.2">
      <c r="A59" s="19"/>
      <c r="B59" s="20" t="s">
        <v>22</v>
      </c>
      <c r="C59" s="21" t="s">
        <v>93</v>
      </c>
      <c r="D59" s="21"/>
      <c r="E59" s="21"/>
      <c r="F59" s="21"/>
      <c r="G59" s="21"/>
      <c r="H59" s="37">
        <v>2163.9299999999998</v>
      </c>
      <c r="I59" s="37">
        <f>$H$59</f>
        <v>2163.9299999999998</v>
      </c>
      <c r="J59" s="22">
        <v>1</v>
      </c>
      <c r="K59" s="23">
        <f>ROUND($I$59*$J$59,3)</f>
        <v>2163.9299999999998</v>
      </c>
      <c r="L59" s="24"/>
      <c r="M59" s="25"/>
      <c r="N59" s="55">
        <f>ROUND($M$59+$L$59,2)</f>
        <v>0</v>
      </c>
      <c r="O59" s="23">
        <f>ROUND($I$59*$L$59,2)</f>
        <v>0</v>
      </c>
      <c r="P59" s="23">
        <f>ROUND($K$59*$M$59,2)</f>
        <v>0</v>
      </c>
      <c r="Q59" s="23">
        <f>ROUND($P$59+$O$59,2)</f>
        <v>0</v>
      </c>
      <c r="R59" s="23"/>
      <c r="S59" s="23"/>
    </row>
    <row r="60" spans="1:19" s="1" customFormat="1" ht="44.1" customHeight="1" outlineLevel="6" x14ac:dyDescent="0.2">
      <c r="A60" s="26"/>
      <c r="B60" s="27" t="s">
        <v>94</v>
      </c>
      <c r="C60" s="28" t="s">
        <v>95</v>
      </c>
      <c r="D60" s="28"/>
      <c r="E60" s="28"/>
      <c r="F60" s="28"/>
      <c r="G60" s="28"/>
      <c r="H60" s="38">
        <v>2164</v>
      </c>
      <c r="I60" s="38">
        <f>$H$60</f>
        <v>2164</v>
      </c>
      <c r="J60" s="35">
        <v>1</v>
      </c>
      <c r="K60" s="30">
        <f>ROUND($I$60*$J$60,3)</f>
        <v>2164</v>
      </c>
      <c r="L60" s="32"/>
      <c r="M60" s="32"/>
      <c r="N60" s="30">
        <f>ROUND($M$60+$L$60,2)</f>
        <v>0</v>
      </c>
      <c r="O60" s="30">
        <f>ROUND($I$60*$L$60,2)</f>
        <v>0</v>
      </c>
      <c r="P60" s="30">
        <f>ROUND($K$60*$M$60,2)</f>
        <v>0</v>
      </c>
      <c r="Q60" s="30">
        <f>ROUND($P$60+$O$60,2)</f>
        <v>0</v>
      </c>
      <c r="R60" s="33" t="s">
        <v>96</v>
      </c>
      <c r="S60" s="33"/>
    </row>
    <row r="61" spans="1:19" s="1" customFormat="1" ht="12" customHeight="1" outlineLevel="4" x14ac:dyDescent="0.2">
      <c r="A61" s="7"/>
      <c r="B61" s="8" t="s">
        <v>97</v>
      </c>
      <c r="C61" s="9"/>
      <c r="D61" s="9"/>
      <c r="E61" s="9"/>
      <c r="F61" s="9"/>
      <c r="G61" s="9"/>
      <c r="H61" s="10"/>
      <c r="I61" s="10"/>
      <c r="J61" s="10"/>
      <c r="K61" s="10"/>
      <c r="L61" s="10"/>
      <c r="M61" s="10"/>
      <c r="N61" s="10"/>
      <c r="O61" s="10">
        <f>ROUND($O$63+$O$64+$O$66+$O$67,2)</f>
        <v>0</v>
      </c>
      <c r="P61" s="10">
        <f>ROUND($P$63+$P$64+$P$66+$P$67,2)</f>
        <v>0</v>
      </c>
      <c r="Q61" s="10">
        <f>ROUND($Q$63+$Q$64+$Q$66+$Q$67,2)</f>
        <v>0</v>
      </c>
      <c r="R61" s="10"/>
      <c r="S61" s="10"/>
    </row>
    <row r="62" spans="1:19" s="11" customFormat="1" ht="72.95" customHeight="1" outlineLevel="5" x14ac:dyDescent="0.15">
      <c r="A62" s="12">
        <v>7</v>
      </c>
      <c r="B62" s="13" t="s">
        <v>98</v>
      </c>
      <c r="C62" s="14" t="s">
        <v>93</v>
      </c>
      <c r="D62" s="14"/>
      <c r="E62" s="14"/>
      <c r="F62" s="14"/>
      <c r="G62" s="14"/>
      <c r="H62" s="36">
        <v>2146.8000000000002</v>
      </c>
      <c r="I62" s="36">
        <v>2146.8000000000002</v>
      </c>
      <c r="J62" s="16"/>
      <c r="K62" s="16">
        <f>$K$63</f>
        <v>2146.8000000000002</v>
      </c>
      <c r="L62" s="16"/>
      <c r="M62" s="16"/>
      <c r="N62" s="16">
        <f>ROUND($Q$62/$K$62,2)</f>
        <v>0</v>
      </c>
      <c r="O62" s="16">
        <f>ROUND($O$63+$O$64,2)</f>
        <v>0</v>
      </c>
      <c r="P62" s="16">
        <f>ROUND($P$63+$P$64,2)</f>
        <v>0</v>
      </c>
      <c r="Q62" s="16">
        <f>ROUND($Q$63+$Q$64,2)</f>
        <v>0</v>
      </c>
      <c r="R62" s="17" t="s">
        <v>99</v>
      </c>
      <c r="S62" s="17"/>
    </row>
    <row r="63" spans="1:19" s="18" customFormat="1" ht="11.1" customHeight="1" outlineLevel="6" x14ac:dyDescent="0.2">
      <c r="A63" s="19"/>
      <c r="B63" s="20" t="s">
        <v>22</v>
      </c>
      <c r="C63" s="21" t="s">
        <v>93</v>
      </c>
      <c r="D63" s="21"/>
      <c r="E63" s="21"/>
      <c r="F63" s="21"/>
      <c r="G63" s="21"/>
      <c r="H63" s="37">
        <v>2146.8000000000002</v>
      </c>
      <c r="I63" s="37">
        <f>$H$63</f>
        <v>2146.8000000000002</v>
      </c>
      <c r="J63" s="22">
        <v>1</v>
      </c>
      <c r="K63" s="23">
        <f>ROUND($I$63*$J$63,3)</f>
        <v>2146.8000000000002</v>
      </c>
      <c r="L63" s="24"/>
      <c r="M63" s="25"/>
      <c r="N63" s="55">
        <f>ROUND($M$63+$L$63,2)</f>
        <v>0</v>
      </c>
      <c r="O63" s="23">
        <f>ROUND($I$63*$L$63,2)</f>
        <v>0</v>
      </c>
      <c r="P63" s="23">
        <f>ROUND($K$63*$M$63,2)</f>
        <v>0</v>
      </c>
      <c r="Q63" s="23">
        <f>ROUND($P$63+$O$63,2)</f>
        <v>0</v>
      </c>
      <c r="R63" s="23"/>
      <c r="S63" s="23"/>
    </row>
    <row r="64" spans="1:19" s="1" customFormat="1" ht="33" customHeight="1" outlineLevel="6" x14ac:dyDescent="0.2">
      <c r="A64" s="26"/>
      <c r="B64" s="27" t="s">
        <v>100</v>
      </c>
      <c r="C64" s="28" t="s">
        <v>101</v>
      </c>
      <c r="D64" s="28"/>
      <c r="E64" s="28"/>
      <c r="F64" s="28"/>
      <c r="G64" s="28"/>
      <c r="H64" s="38">
        <v>2146.8000000000002</v>
      </c>
      <c r="I64" s="38">
        <f>$H$64</f>
        <v>2146.8000000000002</v>
      </c>
      <c r="J64" s="31">
        <v>0.05</v>
      </c>
      <c r="K64" s="30">
        <f>ROUND($I$64*$J$64,3)</f>
        <v>107.34</v>
      </c>
      <c r="L64" s="32"/>
      <c r="M64" s="32"/>
      <c r="N64" s="30">
        <f>ROUND($M$64+$L$64,2)</f>
        <v>0</v>
      </c>
      <c r="O64" s="30">
        <f>ROUND($I$64*$L$64,2)</f>
        <v>0</v>
      </c>
      <c r="P64" s="30">
        <f>ROUND($K$64*$M$64,2)</f>
        <v>0</v>
      </c>
      <c r="Q64" s="30">
        <f>ROUND($P$64+$O$64,2)</f>
        <v>0</v>
      </c>
      <c r="R64" s="33" t="s">
        <v>58</v>
      </c>
      <c r="S64" s="33"/>
    </row>
    <row r="65" spans="1:19" s="11" customFormat="1" ht="42" customHeight="1" outlineLevel="5" x14ac:dyDescent="0.15">
      <c r="A65" s="12">
        <v>8</v>
      </c>
      <c r="B65" s="13" t="s">
        <v>102</v>
      </c>
      <c r="C65" s="14" t="s">
        <v>88</v>
      </c>
      <c r="D65" s="14"/>
      <c r="E65" s="14"/>
      <c r="F65" s="14"/>
      <c r="G65" s="14"/>
      <c r="H65" s="15">
        <v>107.34</v>
      </c>
      <c r="I65" s="15">
        <v>107.34</v>
      </c>
      <c r="J65" s="16"/>
      <c r="K65" s="16">
        <f>$K$66</f>
        <v>107.34</v>
      </c>
      <c r="L65" s="16"/>
      <c r="M65" s="16"/>
      <c r="N65" s="16">
        <f>ROUND($Q$65/$K$65,2)</f>
        <v>0</v>
      </c>
      <c r="O65" s="16">
        <f>ROUND($O$66+$O$67,2)</f>
        <v>0</v>
      </c>
      <c r="P65" s="16">
        <f>ROUND($P$66+$P$67,2)</f>
        <v>0</v>
      </c>
      <c r="Q65" s="16">
        <f>ROUND($Q$66+$Q$67,2)</f>
        <v>0</v>
      </c>
      <c r="R65" s="17" t="s">
        <v>103</v>
      </c>
      <c r="S65" s="17"/>
    </row>
    <row r="66" spans="1:19" s="18" customFormat="1" ht="11.1" customHeight="1" outlineLevel="6" x14ac:dyDescent="0.2">
      <c r="A66" s="19"/>
      <c r="B66" s="20" t="s">
        <v>22</v>
      </c>
      <c r="C66" s="21" t="s">
        <v>88</v>
      </c>
      <c r="D66" s="21"/>
      <c r="E66" s="21"/>
      <c r="F66" s="21"/>
      <c r="G66" s="21"/>
      <c r="H66" s="22">
        <v>107.34</v>
      </c>
      <c r="I66" s="22">
        <f>$H$66</f>
        <v>107.34</v>
      </c>
      <c r="J66" s="22">
        <v>1</v>
      </c>
      <c r="K66" s="23">
        <f>ROUND($I$66*$J$66,3)</f>
        <v>107.34</v>
      </c>
      <c r="L66" s="34"/>
      <c r="M66" s="25"/>
      <c r="N66" s="56">
        <f>ROUND($M$66+$L$66,2)</f>
        <v>0</v>
      </c>
      <c r="O66" s="23">
        <f>ROUND($I$66*$L$66,2)</f>
        <v>0</v>
      </c>
      <c r="P66" s="23">
        <f>ROUND($K$66*$M$66,2)</f>
        <v>0</v>
      </c>
      <c r="Q66" s="23">
        <f>ROUND($P$66+$O$66,2)</f>
        <v>0</v>
      </c>
      <c r="R66" s="23"/>
      <c r="S66" s="23"/>
    </row>
    <row r="67" spans="1:19" s="1" customFormat="1" ht="33" customHeight="1" outlineLevel="6" x14ac:dyDescent="0.2">
      <c r="A67" s="26"/>
      <c r="B67" s="27" t="s">
        <v>104</v>
      </c>
      <c r="C67" s="28" t="s">
        <v>88</v>
      </c>
      <c r="D67" s="28"/>
      <c r="E67" s="28"/>
      <c r="F67" s="28"/>
      <c r="G67" s="28"/>
      <c r="H67" s="29">
        <v>107.34</v>
      </c>
      <c r="I67" s="29">
        <f>$H$67</f>
        <v>107.34</v>
      </c>
      <c r="J67" s="39">
        <v>1.1000000000000001</v>
      </c>
      <c r="K67" s="30">
        <f>ROUND($I$67*$J$67,3)</f>
        <v>118.074</v>
      </c>
      <c r="L67" s="32"/>
      <c r="M67" s="32"/>
      <c r="N67" s="30">
        <f>ROUND($M$67+$L$67,2)</f>
        <v>0</v>
      </c>
      <c r="O67" s="30">
        <f>ROUND($I$67*$L$67,2)</f>
        <v>0</v>
      </c>
      <c r="P67" s="30">
        <f>ROUND($K$67*$M$67,2)</f>
        <v>0</v>
      </c>
      <c r="Q67" s="30">
        <f>ROUND($P$67+$O$67,2)</f>
        <v>0</v>
      </c>
      <c r="R67" s="33" t="s">
        <v>105</v>
      </c>
      <c r="S67" s="33"/>
    </row>
    <row r="68" spans="1:19" s="1" customFormat="1" ht="12" customHeight="1" outlineLevel="4" x14ac:dyDescent="0.2">
      <c r="A68" s="7"/>
      <c r="B68" s="8" t="s">
        <v>106</v>
      </c>
      <c r="C68" s="9"/>
      <c r="D68" s="9"/>
      <c r="E68" s="9"/>
      <c r="F68" s="9"/>
      <c r="G68" s="9"/>
      <c r="H68" s="10"/>
      <c r="I68" s="10"/>
      <c r="J68" s="10"/>
      <c r="K68" s="10"/>
      <c r="L68" s="10"/>
      <c r="M68" s="10"/>
      <c r="N68" s="10"/>
      <c r="O68" s="10">
        <f>ROUND($O$70+$O$71+$O$73+$O$74,2)</f>
        <v>0</v>
      </c>
      <c r="P68" s="10">
        <f>ROUND($P$70+$P$71+$P$73+$P$74,2)</f>
        <v>0</v>
      </c>
      <c r="Q68" s="10">
        <f>ROUND($Q$70+$Q$71+$Q$73+$Q$74,2)</f>
        <v>0</v>
      </c>
      <c r="R68" s="10"/>
      <c r="S68" s="10"/>
    </row>
    <row r="69" spans="1:19" s="11" customFormat="1" ht="72.95" customHeight="1" outlineLevel="5" x14ac:dyDescent="0.15">
      <c r="A69" s="12">
        <v>9</v>
      </c>
      <c r="B69" s="13" t="s">
        <v>107</v>
      </c>
      <c r="C69" s="14" t="s">
        <v>93</v>
      </c>
      <c r="D69" s="14"/>
      <c r="E69" s="14"/>
      <c r="F69" s="14"/>
      <c r="G69" s="14"/>
      <c r="H69" s="36">
        <v>1047.45</v>
      </c>
      <c r="I69" s="36">
        <v>1047.45</v>
      </c>
      <c r="J69" s="16"/>
      <c r="K69" s="16">
        <f>$K$70</f>
        <v>1047.45</v>
      </c>
      <c r="L69" s="16"/>
      <c r="M69" s="16"/>
      <c r="N69" s="16">
        <f>ROUND($Q$69/$K$69,2)</f>
        <v>0</v>
      </c>
      <c r="O69" s="16">
        <f>ROUND($O$70+$O$71,2)</f>
        <v>0</v>
      </c>
      <c r="P69" s="16">
        <f>ROUND($P$70+$P$71,2)</f>
        <v>0</v>
      </c>
      <c r="Q69" s="16">
        <f>ROUND($Q$70+$Q$71,2)</f>
        <v>0</v>
      </c>
      <c r="R69" s="17" t="s">
        <v>99</v>
      </c>
      <c r="S69" s="17"/>
    </row>
    <row r="70" spans="1:19" s="18" customFormat="1" ht="11.1" customHeight="1" outlineLevel="6" x14ac:dyDescent="0.2">
      <c r="A70" s="19"/>
      <c r="B70" s="20" t="s">
        <v>22</v>
      </c>
      <c r="C70" s="21" t="s">
        <v>93</v>
      </c>
      <c r="D70" s="21"/>
      <c r="E70" s="21"/>
      <c r="F70" s="21"/>
      <c r="G70" s="21"/>
      <c r="H70" s="37">
        <v>1047.45</v>
      </c>
      <c r="I70" s="37">
        <f>$H$70</f>
        <v>1047.45</v>
      </c>
      <c r="J70" s="22">
        <v>1</v>
      </c>
      <c r="K70" s="23">
        <f>ROUND($I$70*$J$70,3)</f>
        <v>1047.45</v>
      </c>
      <c r="L70" s="24"/>
      <c r="M70" s="25"/>
      <c r="N70" s="55">
        <f>ROUND($M$70+$L$70,2)</f>
        <v>0</v>
      </c>
      <c r="O70" s="23">
        <f>ROUND($I$70*$L$70,2)</f>
        <v>0</v>
      </c>
      <c r="P70" s="23">
        <f>ROUND($K$70*$M$70,2)</f>
        <v>0</v>
      </c>
      <c r="Q70" s="23">
        <f>ROUND($P$70+$O$70,2)</f>
        <v>0</v>
      </c>
      <c r="R70" s="23"/>
      <c r="S70" s="23"/>
    </row>
    <row r="71" spans="1:19" s="1" customFormat="1" ht="33" customHeight="1" outlineLevel="6" x14ac:dyDescent="0.2">
      <c r="A71" s="26"/>
      <c r="B71" s="27" t="s">
        <v>108</v>
      </c>
      <c r="C71" s="28" t="s">
        <v>93</v>
      </c>
      <c r="D71" s="28"/>
      <c r="E71" s="28"/>
      <c r="F71" s="28"/>
      <c r="G71" s="28"/>
      <c r="H71" s="38">
        <v>1047.45</v>
      </c>
      <c r="I71" s="38">
        <f>$H$71</f>
        <v>1047.45</v>
      </c>
      <c r="J71" s="35">
        <v>1</v>
      </c>
      <c r="K71" s="30">
        <f>ROUND($I$71*$J$71,3)</f>
        <v>1047.45</v>
      </c>
      <c r="L71" s="32"/>
      <c r="M71" s="32"/>
      <c r="N71" s="30">
        <f>ROUND($M$71+$L$71,2)</f>
        <v>0</v>
      </c>
      <c r="O71" s="30">
        <f>ROUND($I$71*$L$71,2)</f>
        <v>0</v>
      </c>
      <c r="P71" s="30">
        <f>ROUND($K$71*$M$71,2)</f>
        <v>0</v>
      </c>
      <c r="Q71" s="30">
        <f>ROUND($P$71+$O$71,2)</f>
        <v>0</v>
      </c>
      <c r="R71" s="33" t="s">
        <v>58</v>
      </c>
      <c r="S71" s="33"/>
    </row>
    <row r="72" spans="1:19" s="11" customFormat="1" ht="32.1" customHeight="1" outlineLevel="5" x14ac:dyDescent="0.15">
      <c r="A72" s="12">
        <v>10</v>
      </c>
      <c r="B72" s="13" t="s">
        <v>109</v>
      </c>
      <c r="C72" s="14" t="s">
        <v>88</v>
      </c>
      <c r="D72" s="14"/>
      <c r="E72" s="14"/>
      <c r="F72" s="14"/>
      <c r="G72" s="14"/>
      <c r="H72" s="15">
        <v>52.372999999999998</v>
      </c>
      <c r="I72" s="15">
        <v>52.372999999999998</v>
      </c>
      <c r="J72" s="16"/>
      <c r="K72" s="16">
        <f>$K$73</f>
        <v>52.372999999999998</v>
      </c>
      <c r="L72" s="16"/>
      <c r="M72" s="16"/>
      <c r="N72" s="16">
        <f>ROUND($Q$72/$K$72,2)</f>
        <v>0</v>
      </c>
      <c r="O72" s="16">
        <f>ROUND($O$73+$O$74,2)</f>
        <v>0</v>
      </c>
      <c r="P72" s="16">
        <f>ROUND($P$73+$P$74,2)</f>
        <v>0</v>
      </c>
      <c r="Q72" s="16">
        <f>ROUND($Q$73+$Q$74,2)</f>
        <v>0</v>
      </c>
      <c r="R72" s="17" t="s">
        <v>110</v>
      </c>
      <c r="S72" s="17"/>
    </row>
    <row r="73" spans="1:19" s="18" customFormat="1" ht="11.1" customHeight="1" outlineLevel="6" x14ac:dyDescent="0.2">
      <c r="A73" s="19"/>
      <c r="B73" s="20" t="s">
        <v>22</v>
      </c>
      <c r="C73" s="21" t="s">
        <v>88</v>
      </c>
      <c r="D73" s="21"/>
      <c r="E73" s="21"/>
      <c r="F73" s="21"/>
      <c r="G73" s="21"/>
      <c r="H73" s="22">
        <v>52.372999999999998</v>
      </c>
      <c r="I73" s="22">
        <f>$H$73</f>
        <v>52.372999999999998</v>
      </c>
      <c r="J73" s="22">
        <v>1</v>
      </c>
      <c r="K73" s="23">
        <f>ROUND($I$73*$J$73,3)</f>
        <v>52.372999999999998</v>
      </c>
      <c r="L73" s="34"/>
      <c r="M73" s="25"/>
      <c r="N73" s="56">
        <f>ROUND($M$73+$L$73,2)</f>
        <v>0</v>
      </c>
      <c r="O73" s="23">
        <f>ROUND($I$73*$L$73,2)</f>
        <v>0</v>
      </c>
      <c r="P73" s="23">
        <f>ROUND($K$73*$M$73,2)</f>
        <v>0</v>
      </c>
      <c r="Q73" s="23">
        <f>ROUND($P$73+$O$73,2)</f>
        <v>0</v>
      </c>
      <c r="R73" s="23"/>
      <c r="S73" s="23"/>
    </row>
    <row r="74" spans="1:19" s="1" customFormat="1" ht="33" customHeight="1" outlineLevel="6" x14ac:dyDescent="0.2">
      <c r="A74" s="26"/>
      <c r="B74" s="27" t="s">
        <v>111</v>
      </c>
      <c r="C74" s="28" t="s">
        <v>88</v>
      </c>
      <c r="D74" s="28"/>
      <c r="E74" s="28"/>
      <c r="F74" s="28"/>
      <c r="G74" s="28"/>
      <c r="H74" s="29">
        <v>52.372999999999998</v>
      </c>
      <c r="I74" s="29">
        <f>$H$74</f>
        <v>52.372999999999998</v>
      </c>
      <c r="J74" s="39">
        <v>1.1000000000000001</v>
      </c>
      <c r="K74" s="30">
        <f>ROUND($I$74*$J$74,3)</f>
        <v>57.61</v>
      </c>
      <c r="L74" s="32"/>
      <c r="M74" s="32"/>
      <c r="N74" s="30">
        <f>ROUND($M$74+$L$74,2)</f>
        <v>0</v>
      </c>
      <c r="O74" s="30">
        <f>ROUND($I$74*$L$74,2)</f>
        <v>0</v>
      </c>
      <c r="P74" s="30">
        <f>ROUND($K$74*$M$74,2)</f>
        <v>0</v>
      </c>
      <c r="Q74" s="30">
        <f>ROUND($P$74+$O$74,2)</f>
        <v>0</v>
      </c>
      <c r="R74" s="33" t="s">
        <v>105</v>
      </c>
      <c r="S74" s="33"/>
    </row>
    <row r="75" spans="1:19" s="4" customFormat="1" ht="12" customHeight="1" x14ac:dyDescent="0.2">
      <c r="A75" s="40"/>
      <c r="B75" s="41" t="s">
        <v>112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3"/>
      <c r="P75" s="43"/>
      <c r="Q75" s="43">
        <f>ROUND($Q$13,2)</f>
        <v>0</v>
      </c>
      <c r="R75" s="43"/>
      <c r="S75" s="43"/>
    </row>
    <row r="76" spans="1:19" s="1" customFormat="1" ht="11.1" customHeight="1" x14ac:dyDescent="0.2">
      <c r="A76" s="44"/>
      <c r="B76" s="45" t="s">
        <v>113</v>
      </c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Q76" s="30"/>
      <c r="R76" s="30"/>
      <c r="S76" s="30"/>
    </row>
    <row r="77" spans="1:19" s="18" customFormat="1" ht="11.1" customHeight="1" x14ac:dyDescent="0.2">
      <c r="A77" s="47"/>
      <c r="B77" s="48" t="s">
        <v>114</v>
      </c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50">
        <f>ROUND($P$13,2)</f>
        <v>0</v>
      </c>
      <c r="R77" s="51"/>
      <c r="S77" s="51"/>
    </row>
    <row r="78" spans="1:19" s="18" customFormat="1" ht="11.1" customHeight="1" x14ac:dyDescent="0.2">
      <c r="A78" s="47"/>
      <c r="B78" s="48" t="s">
        <v>115</v>
      </c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52">
        <f>ROUND($O$13,2)</f>
        <v>0</v>
      </c>
      <c r="R78" s="23"/>
      <c r="S78" s="23"/>
    </row>
    <row r="79" spans="1:19" s="18" customFormat="1" ht="11.1" customHeight="1" x14ac:dyDescent="0.2">
      <c r="A79" s="47"/>
      <c r="B79" s="48" t="s">
        <v>116</v>
      </c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52">
        <f>ROUND(($Q$75)*0.166666666666666,2)</f>
        <v>0</v>
      </c>
      <c r="R79" s="23"/>
      <c r="S79" s="23"/>
    </row>
    <row r="80" spans="1:19" s="1" customFormat="1" ht="44.1" customHeight="1" x14ac:dyDescent="0.2">
      <c r="A80" s="46"/>
      <c r="B80" s="53" t="s">
        <v>117</v>
      </c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9">
        <f>ROUND($O$81+$O$82+$O$83+$O$84+$O$85+$O$86+$O$87+$O$88+$O$89+$O$90+$O$91+$O$92,2)</f>
        <v>0</v>
      </c>
      <c r="P80" s="49">
        <f>ROUND($P$81+$P$82+$P$83+$P$84+$P$85+$P$86+$P$87+$P$88+$P$89+$P$90+$P$91+$P$92,2)</f>
        <v>0</v>
      </c>
      <c r="Q80" s="49">
        <f>ROUND($Q$81+$Q$82+$Q$83+$Q$84+$Q$85+$Q$86+$Q$87+$Q$88+$Q$89+$Q$90+$Q$91+$Q$92,2)</f>
        <v>0</v>
      </c>
      <c r="R80" s="46"/>
      <c r="S80" s="46"/>
    </row>
    <row r="81" spans="1:19" s="1" customFormat="1" ht="11.1" customHeight="1" x14ac:dyDescent="0.2">
      <c r="A81" s="32"/>
      <c r="B81" s="32"/>
      <c r="C81" s="32"/>
      <c r="D81" s="46"/>
      <c r="E81" s="46"/>
      <c r="F81" s="46"/>
      <c r="G81" s="46"/>
      <c r="H81" s="32"/>
      <c r="I81" s="30">
        <f>$F$81+$G$81+$H$81</f>
        <v>0</v>
      </c>
      <c r="J81" s="35">
        <v>1</v>
      </c>
      <c r="K81" s="30">
        <f>ROUND($I$81*$J$81,3)</f>
        <v>0</v>
      </c>
      <c r="L81" s="32"/>
      <c r="M81" s="32"/>
      <c r="N81" s="30">
        <f>ROUND($M$81+$L$81,2)</f>
        <v>0</v>
      </c>
      <c r="O81" s="30">
        <f>ROUND($I$81*$L$81,2)</f>
        <v>0</v>
      </c>
      <c r="P81" s="30">
        <f>ROUND($K$81*$M$81,2)</f>
        <v>0</v>
      </c>
      <c r="Q81" s="30">
        <f>ROUND($P$81+$O$81,2)</f>
        <v>0</v>
      </c>
      <c r="R81" s="46"/>
      <c r="S81" s="32"/>
    </row>
    <row r="82" spans="1:19" s="1" customFormat="1" ht="11.1" customHeight="1" x14ac:dyDescent="0.2">
      <c r="A82" s="32"/>
      <c r="B82" s="32"/>
      <c r="C82" s="32"/>
      <c r="D82" s="46"/>
      <c r="E82" s="46"/>
      <c r="F82" s="46"/>
      <c r="G82" s="46"/>
      <c r="H82" s="32"/>
      <c r="I82" s="30">
        <f>$F$82+$G$82+$H$82</f>
        <v>0</v>
      </c>
      <c r="J82" s="35">
        <v>1</v>
      </c>
      <c r="K82" s="30">
        <f>ROUND($I$82*$J$82,3)</f>
        <v>0</v>
      </c>
      <c r="L82" s="32"/>
      <c r="M82" s="32"/>
      <c r="N82" s="30">
        <f>ROUND($M$82+$L$82,2)</f>
        <v>0</v>
      </c>
      <c r="O82" s="30">
        <f>ROUND($I$82*$L$82,2)</f>
        <v>0</v>
      </c>
      <c r="P82" s="30">
        <f>ROUND($K$82*$M$82,2)</f>
        <v>0</v>
      </c>
      <c r="Q82" s="30">
        <f>ROUND($P$82+$O$82,2)</f>
        <v>0</v>
      </c>
      <c r="R82" s="46"/>
      <c r="S82" s="32"/>
    </row>
    <row r="83" spans="1:19" s="1" customFormat="1" ht="11.1" customHeight="1" x14ac:dyDescent="0.2">
      <c r="A83" s="32"/>
      <c r="B83" s="32"/>
      <c r="C83" s="32"/>
      <c r="D83" s="46"/>
      <c r="E83" s="46"/>
      <c r="F83" s="46"/>
      <c r="G83" s="46"/>
      <c r="H83" s="32"/>
      <c r="I83" s="30">
        <f>$F$83+$G$83+$H$83</f>
        <v>0</v>
      </c>
      <c r="J83" s="35">
        <v>1</v>
      </c>
      <c r="K83" s="30">
        <f>ROUND($I$83*$J$83,3)</f>
        <v>0</v>
      </c>
      <c r="L83" s="32"/>
      <c r="M83" s="32"/>
      <c r="N83" s="30">
        <f>ROUND($M$83+$L$83,2)</f>
        <v>0</v>
      </c>
      <c r="O83" s="30">
        <f>ROUND($I$83*$L$83,2)</f>
        <v>0</v>
      </c>
      <c r="P83" s="30">
        <f>ROUND($K$83*$M$83,2)</f>
        <v>0</v>
      </c>
      <c r="Q83" s="30">
        <f>ROUND($P$83+$O$83,2)</f>
        <v>0</v>
      </c>
      <c r="R83" s="46"/>
      <c r="S83" s="32"/>
    </row>
    <row r="84" spans="1:19" s="1" customFormat="1" ht="11.1" customHeight="1" x14ac:dyDescent="0.2">
      <c r="A84" s="32"/>
      <c r="B84" s="32"/>
      <c r="C84" s="32"/>
      <c r="D84" s="46"/>
      <c r="E84" s="46"/>
      <c r="F84" s="46"/>
      <c r="G84" s="46"/>
      <c r="H84" s="32"/>
      <c r="I84" s="30">
        <f>$F$84+$G$84+$H$84</f>
        <v>0</v>
      </c>
      <c r="J84" s="35">
        <v>1</v>
      </c>
      <c r="K84" s="30">
        <f>ROUND($I$84*$J$84,3)</f>
        <v>0</v>
      </c>
      <c r="L84" s="32"/>
      <c r="M84" s="32"/>
      <c r="N84" s="30">
        <f>ROUND($M$84+$L$84,2)</f>
        <v>0</v>
      </c>
      <c r="O84" s="30">
        <f>ROUND($I$84*$L$84,2)</f>
        <v>0</v>
      </c>
      <c r="P84" s="30">
        <f>ROUND($K$84*$M$84,2)</f>
        <v>0</v>
      </c>
      <c r="Q84" s="30">
        <f>ROUND($P$84+$O$84,2)</f>
        <v>0</v>
      </c>
      <c r="R84" s="46"/>
      <c r="S84" s="32"/>
    </row>
    <row r="85" spans="1:19" s="1" customFormat="1" ht="11.1" customHeight="1" x14ac:dyDescent="0.2">
      <c r="A85" s="32"/>
      <c r="B85" s="32"/>
      <c r="C85" s="32"/>
      <c r="D85" s="46"/>
      <c r="E85" s="46"/>
      <c r="F85" s="46"/>
      <c r="G85" s="46"/>
      <c r="H85" s="32"/>
      <c r="I85" s="30">
        <f>$F$85+$G$85+$H$85</f>
        <v>0</v>
      </c>
      <c r="J85" s="35">
        <v>1</v>
      </c>
      <c r="K85" s="30">
        <f>ROUND($I$85*$J$85,3)</f>
        <v>0</v>
      </c>
      <c r="L85" s="32"/>
      <c r="M85" s="32"/>
      <c r="N85" s="30">
        <f>ROUND($M$85+$L$85,2)</f>
        <v>0</v>
      </c>
      <c r="O85" s="30">
        <f>ROUND($I$85*$L$85,2)</f>
        <v>0</v>
      </c>
      <c r="P85" s="30">
        <f>ROUND($K$85*$M$85,2)</f>
        <v>0</v>
      </c>
      <c r="Q85" s="30">
        <f>ROUND($P$85+$O$85,2)</f>
        <v>0</v>
      </c>
      <c r="R85" s="46"/>
      <c r="S85" s="32"/>
    </row>
    <row r="86" spans="1:19" s="1" customFormat="1" ht="11.1" customHeight="1" x14ac:dyDescent="0.2">
      <c r="A86" s="32"/>
      <c r="B86" s="32"/>
      <c r="C86" s="32"/>
      <c r="D86" s="46"/>
      <c r="E86" s="46"/>
      <c r="F86" s="46"/>
      <c r="G86" s="46"/>
      <c r="H86" s="32"/>
      <c r="I86" s="30">
        <f>$F$86+$G$86+$H$86</f>
        <v>0</v>
      </c>
      <c r="J86" s="35">
        <v>1</v>
      </c>
      <c r="K86" s="30">
        <f>ROUND($I$86*$J$86,3)</f>
        <v>0</v>
      </c>
      <c r="L86" s="32"/>
      <c r="M86" s="32"/>
      <c r="N86" s="30">
        <f>ROUND($M$86+$L$86,2)</f>
        <v>0</v>
      </c>
      <c r="O86" s="30">
        <f>ROUND($I$86*$L$86,2)</f>
        <v>0</v>
      </c>
      <c r="P86" s="30">
        <f>ROUND($K$86*$M$86,2)</f>
        <v>0</v>
      </c>
      <c r="Q86" s="30">
        <f>ROUND($P$86+$O$86,2)</f>
        <v>0</v>
      </c>
      <c r="R86" s="46"/>
      <c r="S86" s="32"/>
    </row>
    <row r="87" spans="1:19" s="1" customFormat="1" ht="11.1" customHeight="1" x14ac:dyDescent="0.2">
      <c r="A87" s="32"/>
      <c r="B87" s="32"/>
      <c r="C87" s="32"/>
      <c r="D87" s="46"/>
      <c r="E87" s="46"/>
      <c r="F87" s="46"/>
      <c r="G87" s="46"/>
      <c r="H87" s="32"/>
      <c r="I87" s="30">
        <f>$F$87+$G$87+$H$87</f>
        <v>0</v>
      </c>
      <c r="J87" s="35">
        <v>1</v>
      </c>
      <c r="K87" s="30">
        <f>ROUND($I$87*$J$87,3)</f>
        <v>0</v>
      </c>
      <c r="L87" s="32"/>
      <c r="M87" s="32"/>
      <c r="N87" s="30">
        <f>ROUND($M$87+$L$87,2)</f>
        <v>0</v>
      </c>
      <c r="O87" s="30">
        <f>ROUND($I$87*$L$87,2)</f>
        <v>0</v>
      </c>
      <c r="P87" s="30">
        <f>ROUND($K$87*$M$87,2)</f>
        <v>0</v>
      </c>
      <c r="Q87" s="30">
        <f>ROUND($P$87+$O$87,2)</f>
        <v>0</v>
      </c>
      <c r="R87" s="46"/>
      <c r="S87" s="32"/>
    </row>
    <row r="88" spans="1:19" s="1" customFormat="1" ht="11.1" customHeight="1" x14ac:dyDescent="0.2">
      <c r="A88" s="32"/>
      <c r="B88" s="32"/>
      <c r="C88" s="32"/>
      <c r="D88" s="46"/>
      <c r="E88" s="46"/>
      <c r="F88" s="46"/>
      <c r="G88" s="46"/>
      <c r="H88" s="32"/>
      <c r="I88" s="30">
        <f>$F$88+$G$88+$H$88</f>
        <v>0</v>
      </c>
      <c r="J88" s="35">
        <v>1</v>
      </c>
      <c r="K88" s="30">
        <f>ROUND($I$88*$J$88,3)</f>
        <v>0</v>
      </c>
      <c r="L88" s="32"/>
      <c r="M88" s="32"/>
      <c r="N88" s="30">
        <f>ROUND($M$88+$L$88,2)</f>
        <v>0</v>
      </c>
      <c r="O88" s="30">
        <f>ROUND($I$88*$L$88,2)</f>
        <v>0</v>
      </c>
      <c r="P88" s="30">
        <f>ROUND($K$88*$M$88,2)</f>
        <v>0</v>
      </c>
      <c r="Q88" s="30">
        <f>ROUND($P$88+$O$88,2)</f>
        <v>0</v>
      </c>
      <c r="R88" s="46"/>
      <c r="S88" s="32"/>
    </row>
    <row r="89" spans="1:19" s="1" customFormat="1" ht="11.1" customHeight="1" x14ac:dyDescent="0.2">
      <c r="A89" s="32"/>
      <c r="B89" s="32"/>
      <c r="C89" s="32"/>
      <c r="D89" s="46"/>
      <c r="E89" s="46"/>
      <c r="F89" s="46"/>
      <c r="G89" s="46"/>
      <c r="H89" s="32"/>
      <c r="I89" s="30">
        <f>$F$89+$G$89+$H$89</f>
        <v>0</v>
      </c>
      <c r="J89" s="35">
        <v>1</v>
      </c>
      <c r="K89" s="30">
        <f>ROUND($I$89*$J$89,3)</f>
        <v>0</v>
      </c>
      <c r="L89" s="32"/>
      <c r="M89" s="32"/>
      <c r="N89" s="30">
        <f>ROUND($M$89+$L$89,2)</f>
        <v>0</v>
      </c>
      <c r="O89" s="30">
        <f>ROUND($I$89*$L$89,2)</f>
        <v>0</v>
      </c>
      <c r="P89" s="30">
        <f>ROUND($K$89*$M$89,2)</f>
        <v>0</v>
      </c>
      <c r="Q89" s="30">
        <f>ROUND($P$89+$O$89,2)</f>
        <v>0</v>
      </c>
      <c r="R89" s="46"/>
      <c r="S89" s="32"/>
    </row>
    <row r="90" spans="1:19" s="1" customFormat="1" ht="11.1" customHeight="1" x14ac:dyDescent="0.2">
      <c r="A90" s="32"/>
      <c r="B90" s="32"/>
      <c r="C90" s="32"/>
      <c r="D90" s="46"/>
      <c r="E90" s="46"/>
      <c r="F90" s="46"/>
      <c r="G90" s="46"/>
      <c r="H90" s="32"/>
      <c r="I90" s="30">
        <f>$F$90+$G$90+$H$90</f>
        <v>0</v>
      </c>
      <c r="J90" s="35">
        <v>1</v>
      </c>
      <c r="K90" s="30">
        <f>ROUND($I$90*$J$90,3)</f>
        <v>0</v>
      </c>
      <c r="L90" s="32"/>
      <c r="M90" s="32"/>
      <c r="N90" s="30">
        <f>ROUND($M$90+$L$90,2)</f>
        <v>0</v>
      </c>
      <c r="O90" s="30">
        <f>ROUND($I$90*$L$90,2)</f>
        <v>0</v>
      </c>
      <c r="P90" s="30">
        <f>ROUND($K$90*$M$90,2)</f>
        <v>0</v>
      </c>
      <c r="Q90" s="30">
        <f>ROUND($P$90+$O$90,2)</f>
        <v>0</v>
      </c>
      <c r="R90" s="46"/>
      <c r="S90" s="32"/>
    </row>
    <row r="91" spans="1:19" s="1" customFormat="1" ht="11.1" customHeight="1" x14ac:dyDescent="0.2">
      <c r="A91" s="32"/>
      <c r="B91" s="32"/>
      <c r="C91" s="32"/>
      <c r="D91" s="46"/>
      <c r="E91" s="46"/>
      <c r="F91" s="46"/>
      <c r="G91" s="46"/>
      <c r="H91" s="32"/>
      <c r="I91" s="30">
        <f>$F$91+$G$91+$H$91</f>
        <v>0</v>
      </c>
      <c r="J91" s="35">
        <v>1</v>
      </c>
      <c r="K91" s="30">
        <f>ROUND($I$91*$J$91,3)</f>
        <v>0</v>
      </c>
      <c r="L91" s="32"/>
      <c r="M91" s="32"/>
      <c r="N91" s="30">
        <f>ROUND($M$91+$L$91,2)</f>
        <v>0</v>
      </c>
      <c r="O91" s="30">
        <f>ROUND($I$91*$L$91,2)</f>
        <v>0</v>
      </c>
      <c r="P91" s="30">
        <f>ROUND($K$91*$M$91,2)</f>
        <v>0</v>
      </c>
      <c r="Q91" s="30">
        <f>ROUND($P$91+$O$91,2)</f>
        <v>0</v>
      </c>
      <c r="R91" s="46"/>
      <c r="S91" s="32"/>
    </row>
    <row r="92" spans="1:19" s="1" customFormat="1" ht="11.1" customHeight="1" x14ac:dyDescent="0.2">
      <c r="A92" s="32"/>
      <c r="B92" s="32"/>
      <c r="C92" s="32"/>
      <c r="D92" s="46"/>
      <c r="E92" s="46"/>
      <c r="F92" s="46"/>
      <c r="G92" s="46"/>
      <c r="H92" s="32"/>
      <c r="I92" s="30">
        <f>$F$92+$G$92+$H$92</f>
        <v>0</v>
      </c>
      <c r="J92" s="35">
        <v>1</v>
      </c>
      <c r="K92" s="30">
        <f>ROUND($I$92*$J$92,3)</f>
        <v>0</v>
      </c>
      <c r="L92" s="32"/>
      <c r="M92" s="32"/>
      <c r="N92" s="30">
        <f>ROUND($M$92+$L$92,2)</f>
        <v>0</v>
      </c>
      <c r="O92" s="30">
        <f>ROUND($I$92*$L$92,2)</f>
        <v>0</v>
      </c>
      <c r="P92" s="30">
        <f>ROUND($K$92*$M$92,2)</f>
        <v>0</v>
      </c>
      <c r="Q92" s="30">
        <f>ROUND($P$92+$O$92,2)</f>
        <v>0</v>
      </c>
      <c r="R92" s="46"/>
      <c r="S92" s="32"/>
    </row>
    <row r="93" spans="1:19" s="1" customFormat="1" ht="11.1" customHeight="1" x14ac:dyDescent="0.2"/>
    <row r="94" spans="1:19" s="1" customFormat="1" ht="11.1" customHeight="1" x14ac:dyDescent="0.2">
      <c r="A94" s="18" t="s">
        <v>118</v>
      </c>
    </row>
    <row r="95" spans="1:19" s="1" customFormat="1" ht="11.1" customHeight="1" x14ac:dyDescent="0.2"/>
    <row r="96" spans="1:19" s="1" customFormat="1" ht="11.1" customHeight="1" x14ac:dyDescent="0.2">
      <c r="A96" s="54"/>
      <c r="B96" s="1" t="s">
        <v>119</v>
      </c>
    </row>
    <row r="97" spans="1:1" s="1" customFormat="1" ht="11.1" customHeight="1" x14ac:dyDescent="0.2">
      <c r="A97" s="1" t="s">
        <v>120</v>
      </c>
    </row>
  </sheetData>
  <mergeCells count="18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Q10:Q11"/>
    <mergeCell ref="R10:R11"/>
    <mergeCell ref="S10:S11"/>
    <mergeCell ref="I10:I11"/>
    <mergeCell ref="J10:J11"/>
    <mergeCell ref="K10:K11"/>
    <mergeCell ref="L10:N10"/>
    <mergeCell ref="O10:P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2025-06-02T12:29:53Z</dcterms:modified>
</cp:coreProperties>
</file>