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Чистовая отделка\претенденту Чистовая отделка ГП7 Маяк\"/>
    </mc:Choice>
  </mc:AlternateContent>
  <xr:revisionPtr revIDLastSave="0" documentId="13_ncr:1_{FD6C88EF-64CA-4F87-8CA8-44227833BEE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12" i="1" l="1"/>
  <c r="T212" i="1"/>
  <c r="Y212" i="1" s="1"/>
  <c r="Z212" i="1" s="1"/>
  <c r="R212" i="1"/>
  <c r="X212" i="1" s="1"/>
  <c r="W211" i="1"/>
  <c r="R211" i="1"/>
  <c r="W210" i="1"/>
  <c r="T210" i="1"/>
  <c r="Y210" i="1" s="1"/>
  <c r="R210" i="1"/>
  <c r="X210" i="1" s="1"/>
  <c r="W209" i="1"/>
  <c r="R209" i="1"/>
  <c r="W208" i="1"/>
  <c r="T208" i="1"/>
  <c r="Y208" i="1" s="1"/>
  <c r="Z208" i="1" s="1"/>
  <c r="R208" i="1"/>
  <c r="X208" i="1" s="1"/>
  <c r="W207" i="1"/>
  <c r="R207" i="1"/>
  <c r="W206" i="1"/>
  <c r="T206" i="1"/>
  <c r="Y206" i="1" s="1"/>
  <c r="Z206" i="1" s="1"/>
  <c r="R206" i="1"/>
  <c r="X206" i="1" s="1"/>
  <c r="W205" i="1"/>
  <c r="R205" i="1"/>
  <c r="W204" i="1"/>
  <c r="T204" i="1"/>
  <c r="Y204" i="1" s="1"/>
  <c r="R204" i="1"/>
  <c r="X204" i="1" s="1"/>
  <c r="W203" i="1"/>
  <c r="R203" i="1"/>
  <c r="W202" i="1"/>
  <c r="T202" i="1"/>
  <c r="Y202" i="1" s="1"/>
  <c r="R202" i="1"/>
  <c r="X202" i="1" s="1"/>
  <c r="W201" i="1"/>
  <c r="R201" i="1"/>
  <c r="W194" i="1"/>
  <c r="T194" i="1"/>
  <c r="Y194" i="1" s="1"/>
  <c r="Z194" i="1" s="1"/>
  <c r="R194" i="1"/>
  <c r="X194" i="1" s="1"/>
  <c r="X193" i="1"/>
  <c r="W193" i="1"/>
  <c r="T193" i="1"/>
  <c r="Y193" i="1" s="1"/>
  <c r="Z193" i="1" s="1"/>
  <c r="R193" i="1"/>
  <c r="W192" i="1"/>
  <c r="T192" i="1"/>
  <c r="Y192" i="1" s="1"/>
  <c r="R192" i="1"/>
  <c r="X192" i="1" s="1"/>
  <c r="X191" i="1"/>
  <c r="W191" i="1"/>
  <c r="T191" i="1"/>
  <c r="Y191" i="1" s="1"/>
  <c r="Z191" i="1" s="1"/>
  <c r="R191" i="1"/>
  <c r="W190" i="1"/>
  <c r="T190" i="1"/>
  <c r="Y190" i="1" s="1"/>
  <c r="R190" i="1"/>
  <c r="X190" i="1" s="1"/>
  <c r="X189" i="1"/>
  <c r="W189" i="1"/>
  <c r="T189" i="1"/>
  <c r="Y189" i="1" s="1"/>
  <c r="R189" i="1"/>
  <c r="W188" i="1"/>
  <c r="T188" i="1"/>
  <c r="Y188" i="1" s="1"/>
  <c r="R188" i="1"/>
  <c r="X188" i="1" s="1"/>
  <c r="X187" i="1"/>
  <c r="W187" i="1"/>
  <c r="T187" i="1"/>
  <c r="Y187" i="1" s="1"/>
  <c r="Z187" i="1" s="1"/>
  <c r="R187" i="1"/>
  <c r="W186" i="1"/>
  <c r="T186" i="1"/>
  <c r="Y186" i="1" s="1"/>
  <c r="Z186" i="1" s="1"/>
  <c r="R186" i="1"/>
  <c r="X186" i="1" s="1"/>
  <c r="X185" i="1"/>
  <c r="W185" i="1"/>
  <c r="T185" i="1"/>
  <c r="Y185" i="1" s="1"/>
  <c r="R185" i="1"/>
  <c r="T184" i="1"/>
  <c r="W183" i="1"/>
  <c r="T183" i="1"/>
  <c r="Y183" i="1" s="1"/>
  <c r="R183" i="1"/>
  <c r="X183" i="1" s="1"/>
  <c r="W182" i="1"/>
  <c r="R182" i="1"/>
  <c r="W181" i="1"/>
  <c r="T181" i="1"/>
  <c r="Y181" i="1" s="1"/>
  <c r="R181" i="1"/>
  <c r="X181" i="1" s="1"/>
  <c r="W179" i="1"/>
  <c r="T179" i="1"/>
  <c r="Y179" i="1" s="1"/>
  <c r="Z179" i="1" s="1"/>
  <c r="R179" i="1"/>
  <c r="X179" i="1" s="1"/>
  <c r="X178" i="1"/>
  <c r="W178" i="1"/>
  <c r="T178" i="1"/>
  <c r="Y178" i="1" s="1"/>
  <c r="Z178" i="1" s="1"/>
  <c r="R178" i="1"/>
  <c r="W177" i="1"/>
  <c r="T177" i="1"/>
  <c r="Y177" i="1" s="1"/>
  <c r="R177" i="1"/>
  <c r="X177" i="1" s="1"/>
  <c r="X176" i="1"/>
  <c r="W176" i="1"/>
  <c r="T176" i="1"/>
  <c r="Y176" i="1" s="1"/>
  <c r="R176" i="1"/>
  <c r="W175" i="1"/>
  <c r="T175" i="1"/>
  <c r="Y175" i="1" s="1"/>
  <c r="R175" i="1"/>
  <c r="X175" i="1" s="1"/>
  <c r="X174" i="1"/>
  <c r="W174" i="1"/>
  <c r="T174" i="1"/>
  <c r="Y174" i="1" s="1"/>
  <c r="R174" i="1"/>
  <c r="W173" i="1"/>
  <c r="T173" i="1"/>
  <c r="R173" i="1"/>
  <c r="X173" i="1" s="1"/>
  <c r="X172" i="1" s="1"/>
  <c r="W171" i="1"/>
  <c r="R171" i="1"/>
  <c r="W170" i="1"/>
  <c r="T170" i="1"/>
  <c r="Y170" i="1" s="1"/>
  <c r="R170" i="1"/>
  <c r="X170" i="1" s="1"/>
  <c r="W168" i="1"/>
  <c r="T168" i="1"/>
  <c r="Y168" i="1" s="1"/>
  <c r="Z168" i="1" s="1"/>
  <c r="R168" i="1"/>
  <c r="X168" i="1" s="1"/>
  <c r="X167" i="1"/>
  <c r="W167" i="1"/>
  <c r="T167" i="1"/>
  <c r="Y167" i="1" s="1"/>
  <c r="R167" i="1"/>
  <c r="W166" i="1"/>
  <c r="T166" i="1"/>
  <c r="Y166" i="1" s="1"/>
  <c r="R166" i="1"/>
  <c r="X166" i="1" s="1"/>
  <c r="X165" i="1"/>
  <c r="W165" i="1"/>
  <c r="T165" i="1"/>
  <c r="Y165" i="1" s="1"/>
  <c r="Z165" i="1" s="1"/>
  <c r="R165" i="1"/>
  <c r="W164" i="1"/>
  <c r="R164" i="1"/>
  <c r="X164" i="1" s="1"/>
  <c r="X163" i="1"/>
  <c r="W163" i="1"/>
  <c r="T163" i="1"/>
  <c r="Y163" i="1" s="1"/>
  <c r="R163" i="1"/>
  <c r="Y162" i="1"/>
  <c r="W162" i="1"/>
  <c r="T162" i="1"/>
  <c r="T161" i="1" s="1"/>
  <c r="R162" i="1"/>
  <c r="X162" i="1" s="1"/>
  <c r="X161" i="1" s="1"/>
  <c r="Y160" i="1"/>
  <c r="W160" i="1"/>
  <c r="R160" i="1"/>
  <c r="T160" i="1" s="1"/>
  <c r="W159" i="1"/>
  <c r="T159" i="1"/>
  <c r="R159" i="1"/>
  <c r="X159" i="1" s="1"/>
  <c r="W157" i="1"/>
  <c r="R157" i="1"/>
  <c r="X156" i="1"/>
  <c r="W156" i="1"/>
  <c r="T156" i="1"/>
  <c r="Y156" i="1" s="1"/>
  <c r="R156" i="1"/>
  <c r="W155" i="1"/>
  <c r="T155" i="1"/>
  <c r="Y155" i="1" s="1"/>
  <c r="R155" i="1"/>
  <c r="X155" i="1" s="1"/>
  <c r="X154" i="1"/>
  <c r="W154" i="1"/>
  <c r="T154" i="1"/>
  <c r="Y154" i="1" s="1"/>
  <c r="R154" i="1"/>
  <c r="T153" i="1"/>
  <c r="W151" i="1"/>
  <c r="R151" i="1"/>
  <c r="X151" i="1" s="1"/>
  <c r="X150" i="1"/>
  <c r="W150" i="1"/>
  <c r="T150" i="1"/>
  <c r="Y150" i="1" s="1"/>
  <c r="R150" i="1"/>
  <c r="Y149" i="1"/>
  <c r="Z149" i="1" s="1"/>
  <c r="W149" i="1"/>
  <c r="T149" i="1"/>
  <c r="R149" i="1"/>
  <c r="X149" i="1" s="1"/>
  <c r="X148" i="1"/>
  <c r="X147" i="1" s="1"/>
  <c r="W148" i="1"/>
  <c r="T148" i="1"/>
  <c r="Y148" i="1" s="1"/>
  <c r="R148" i="1"/>
  <c r="T147" i="1"/>
  <c r="W146" i="1"/>
  <c r="T146" i="1"/>
  <c r="Y146" i="1" s="1"/>
  <c r="Z146" i="1" s="1"/>
  <c r="R146" i="1"/>
  <c r="X146" i="1" s="1"/>
  <c r="X145" i="1"/>
  <c r="W145" i="1"/>
  <c r="R145" i="1"/>
  <c r="T145" i="1" s="1"/>
  <c r="Y145" i="1" s="1"/>
  <c r="W144" i="1"/>
  <c r="T144" i="1"/>
  <c r="Y144" i="1" s="1"/>
  <c r="Z144" i="1" s="1"/>
  <c r="R144" i="1"/>
  <c r="X144" i="1" s="1"/>
  <c r="X143" i="1"/>
  <c r="W143" i="1"/>
  <c r="R143" i="1"/>
  <c r="T143" i="1" s="1"/>
  <c r="Y143" i="1" s="1"/>
  <c r="W142" i="1"/>
  <c r="R142" i="1"/>
  <c r="X142" i="1" s="1"/>
  <c r="X141" i="1"/>
  <c r="W141" i="1"/>
  <c r="R141" i="1"/>
  <c r="T141" i="1" s="1"/>
  <c r="Y141" i="1" s="1"/>
  <c r="T140" i="1"/>
  <c r="X139" i="1"/>
  <c r="W139" i="1"/>
  <c r="T139" i="1"/>
  <c r="Y139" i="1" s="1"/>
  <c r="Z139" i="1" s="1"/>
  <c r="R139" i="1"/>
  <c r="X138" i="1"/>
  <c r="W138" i="1"/>
  <c r="T138" i="1"/>
  <c r="Y138" i="1" s="1"/>
  <c r="Z138" i="1" s="1"/>
  <c r="R138" i="1"/>
  <c r="X137" i="1"/>
  <c r="W137" i="1"/>
  <c r="T137" i="1"/>
  <c r="Y137" i="1" s="1"/>
  <c r="R137" i="1"/>
  <c r="W136" i="1"/>
  <c r="R136" i="1"/>
  <c r="W134" i="1"/>
  <c r="R134" i="1"/>
  <c r="W133" i="1"/>
  <c r="T133" i="1"/>
  <c r="R133" i="1"/>
  <c r="X133" i="1" s="1"/>
  <c r="W131" i="1"/>
  <c r="R131" i="1"/>
  <c r="T131" i="1" s="1"/>
  <c r="Y131" i="1" s="1"/>
  <c r="X130" i="1"/>
  <c r="W130" i="1"/>
  <c r="T130" i="1"/>
  <c r="Y130" i="1" s="1"/>
  <c r="R130" i="1"/>
  <c r="W128" i="1"/>
  <c r="R128" i="1"/>
  <c r="W127" i="1"/>
  <c r="R127" i="1"/>
  <c r="X125" i="1"/>
  <c r="W125" i="1"/>
  <c r="T125" i="1"/>
  <c r="Y125" i="1" s="1"/>
  <c r="R125" i="1"/>
  <c r="X124" i="1"/>
  <c r="W124" i="1"/>
  <c r="T124" i="1"/>
  <c r="Y124" i="1" s="1"/>
  <c r="R124" i="1"/>
  <c r="X123" i="1"/>
  <c r="W123" i="1"/>
  <c r="T123" i="1"/>
  <c r="Y123" i="1" s="1"/>
  <c r="Z123" i="1" s="1"/>
  <c r="R123" i="1"/>
  <c r="T122" i="1"/>
  <c r="W121" i="1"/>
  <c r="T121" i="1"/>
  <c r="Y121" i="1" s="1"/>
  <c r="Z121" i="1" s="1"/>
  <c r="R121" i="1"/>
  <c r="X121" i="1" s="1"/>
  <c r="X120" i="1"/>
  <c r="W120" i="1"/>
  <c r="T120" i="1"/>
  <c r="Y120" i="1" s="1"/>
  <c r="R120" i="1"/>
  <c r="X119" i="1"/>
  <c r="W119" i="1"/>
  <c r="T119" i="1"/>
  <c r="Y119" i="1" s="1"/>
  <c r="Z119" i="1" s="1"/>
  <c r="R119" i="1"/>
  <c r="X118" i="1"/>
  <c r="W118" i="1"/>
  <c r="T118" i="1"/>
  <c r="Y118" i="1" s="1"/>
  <c r="R118" i="1"/>
  <c r="T117" i="1"/>
  <c r="X115" i="1"/>
  <c r="W115" i="1"/>
  <c r="T115" i="1"/>
  <c r="Y115" i="1" s="1"/>
  <c r="R115" i="1"/>
  <c r="X114" i="1"/>
  <c r="X113" i="1" s="1"/>
  <c r="W114" i="1"/>
  <c r="T114" i="1"/>
  <c r="Y114" i="1" s="1"/>
  <c r="R114" i="1"/>
  <c r="T113" i="1"/>
  <c r="W112" i="1"/>
  <c r="R112" i="1"/>
  <c r="T112" i="1" s="1"/>
  <c r="Y112" i="1" s="1"/>
  <c r="W111" i="1"/>
  <c r="R111" i="1"/>
  <c r="W110" i="1"/>
  <c r="R110" i="1"/>
  <c r="T110" i="1" s="1"/>
  <c r="X108" i="1"/>
  <c r="W108" i="1"/>
  <c r="T108" i="1"/>
  <c r="Y108" i="1" s="1"/>
  <c r="Z108" i="1" s="1"/>
  <c r="R108" i="1"/>
  <c r="X107" i="1"/>
  <c r="W107" i="1"/>
  <c r="T107" i="1"/>
  <c r="Y107" i="1" s="1"/>
  <c r="Z107" i="1" s="1"/>
  <c r="R107" i="1"/>
  <c r="X106" i="1"/>
  <c r="W106" i="1"/>
  <c r="T106" i="1"/>
  <c r="R106" i="1"/>
  <c r="X105" i="1"/>
  <c r="W104" i="1"/>
  <c r="R104" i="1"/>
  <c r="W103" i="1"/>
  <c r="R103" i="1"/>
  <c r="T103" i="1" s="1"/>
  <c r="W100" i="1"/>
  <c r="R100" i="1"/>
  <c r="W99" i="1"/>
  <c r="R99" i="1"/>
  <c r="T99" i="1" s="1"/>
  <c r="W96" i="1"/>
  <c r="R96" i="1"/>
  <c r="W95" i="1"/>
  <c r="R95" i="1"/>
  <c r="T95" i="1" s="1"/>
  <c r="Y95" i="1" s="1"/>
  <c r="W94" i="1"/>
  <c r="R94" i="1"/>
  <c r="W93" i="1"/>
  <c r="R93" i="1"/>
  <c r="T93" i="1" s="1"/>
  <c r="Y93" i="1" s="1"/>
  <c r="W92" i="1"/>
  <c r="R92" i="1"/>
  <c r="X90" i="1"/>
  <c r="W90" i="1"/>
  <c r="T90" i="1"/>
  <c r="Y90" i="1" s="1"/>
  <c r="R90" i="1"/>
  <c r="X89" i="1"/>
  <c r="W89" i="1"/>
  <c r="T89" i="1"/>
  <c r="Y89" i="1" s="1"/>
  <c r="Z89" i="1" s="1"/>
  <c r="R89" i="1"/>
  <c r="X88" i="1"/>
  <c r="W88" i="1"/>
  <c r="T88" i="1"/>
  <c r="Y88" i="1" s="1"/>
  <c r="Z88" i="1" s="1"/>
  <c r="R88" i="1"/>
  <c r="X87" i="1"/>
  <c r="W87" i="1"/>
  <c r="T87" i="1"/>
  <c r="Y87" i="1" s="1"/>
  <c r="Z87" i="1" s="1"/>
  <c r="R87" i="1"/>
  <c r="X86" i="1"/>
  <c r="W86" i="1"/>
  <c r="T86" i="1"/>
  <c r="Y86" i="1" s="1"/>
  <c r="R86" i="1"/>
  <c r="T85" i="1"/>
  <c r="Z83" i="1"/>
  <c r="X83" i="1"/>
  <c r="W83" i="1"/>
  <c r="T83" i="1"/>
  <c r="Y83" i="1" s="1"/>
  <c r="R83" i="1"/>
  <c r="X82" i="1"/>
  <c r="W82" i="1"/>
  <c r="T82" i="1"/>
  <c r="Y82" i="1" s="1"/>
  <c r="R82" i="1"/>
  <c r="X81" i="1"/>
  <c r="W81" i="1"/>
  <c r="T81" i="1"/>
  <c r="Y81" i="1" s="1"/>
  <c r="R81" i="1"/>
  <c r="X80" i="1"/>
  <c r="Z80" i="1" s="1"/>
  <c r="W80" i="1"/>
  <c r="T80" i="1"/>
  <c r="Y80" i="1" s="1"/>
  <c r="R80" i="1"/>
  <c r="X79" i="1"/>
  <c r="T79" i="1"/>
  <c r="W78" i="1"/>
  <c r="R78" i="1"/>
  <c r="W77" i="1"/>
  <c r="R77" i="1"/>
  <c r="W76" i="1"/>
  <c r="R76" i="1"/>
  <c r="W75" i="1"/>
  <c r="R75" i="1"/>
  <c r="W74" i="1"/>
  <c r="R74" i="1"/>
  <c r="W73" i="1"/>
  <c r="R73" i="1"/>
  <c r="W72" i="1"/>
  <c r="R72" i="1"/>
  <c r="W71" i="1"/>
  <c r="R71" i="1"/>
  <c r="X69" i="1"/>
  <c r="W69" i="1"/>
  <c r="T69" i="1"/>
  <c r="Y69" i="1" s="1"/>
  <c r="R69" i="1"/>
  <c r="X68" i="1"/>
  <c r="W68" i="1"/>
  <c r="T68" i="1"/>
  <c r="Y68" i="1" s="1"/>
  <c r="Y67" i="1" s="1"/>
  <c r="R68" i="1"/>
  <c r="X67" i="1"/>
  <c r="W66" i="1"/>
  <c r="R66" i="1"/>
  <c r="W65" i="1"/>
  <c r="R65" i="1"/>
  <c r="X65" i="1" s="1"/>
  <c r="W64" i="1"/>
  <c r="R64" i="1"/>
  <c r="T64" i="1" s="1"/>
  <c r="Y64" i="1" s="1"/>
  <c r="W63" i="1"/>
  <c r="T63" i="1"/>
  <c r="Y63" i="1" s="1"/>
  <c r="Z63" i="1" s="1"/>
  <c r="R63" i="1"/>
  <c r="X63" i="1" s="1"/>
  <c r="Y62" i="1"/>
  <c r="X62" i="1"/>
  <c r="W62" i="1"/>
  <c r="R62" i="1"/>
  <c r="T62" i="1" s="1"/>
  <c r="W61" i="1"/>
  <c r="R61" i="1"/>
  <c r="X61" i="1" s="1"/>
  <c r="Y60" i="1"/>
  <c r="X60" i="1"/>
  <c r="W60" i="1"/>
  <c r="R60" i="1"/>
  <c r="T60" i="1" s="1"/>
  <c r="W59" i="1"/>
  <c r="R59" i="1"/>
  <c r="X59" i="1" s="1"/>
  <c r="Y56" i="1"/>
  <c r="X56" i="1"/>
  <c r="W56" i="1"/>
  <c r="R56" i="1"/>
  <c r="T56" i="1" s="1"/>
  <c r="W55" i="1"/>
  <c r="R55" i="1"/>
  <c r="X55" i="1" s="1"/>
  <c r="W54" i="1"/>
  <c r="R54" i="1"/>
  <c r="X54" i="1" s="1"/>
  <c r="X53" i="1"/>
  <c r="W53" i="1"/>
  <c r="R53" i="1"/>
  <c r="T53" i="1" s="1"/>
  <c r="Y53" i="1" s="1"/>
  <c r="Z53" i="1" s="1"/>
  <c r="W52" i="1"/>
  <c r="R52" i="1"/>
  <c r="X52" i="1" s="1"/>
  <c r="X50" i="1"/>
  <c r="W50" i="1"/>
  <c r="R50" i="1"/>
  <c r="T50" i="1" s="1"/>
  <c r="Y50" i="1" s="1"/>
  <c r="Z50" i="1" s="1"/>
  <c r="X49" i="1"/>
  <c r="W49" i="1"/>
  <c r="T49" i="1"/>
  <c r="Y49" i="1" s="1"/>
  <c r="R49" i="1"/>
  <c r="X48" i="1"/>
  <c r="W47" i="1"/>
  <c r="R47" i="1"/>
  <c r="X47" i="1" s="1"/>
  <c r="W46" i="1"/>
  <c r="R46" i="1"/>
  <c r="T46" i="1" s="1"/>
  <c r="Y46" i="1" s="1"/>
  <c r="W45" i="1"/>
  <c r="R45" i="1"/>
  <c r="X45" i="1" s="1"/>
  <c r="W44" i="1"/>
  <c r="R44" i="1"/>
  <c r="T44" i="1" s="1"/>
  <c r="Y44" i="1" s="1"/>
  <c r="W43" i="1"/>
  <c r="R43" i="1"/>
  <c r="X43" i="1" s="1"/>
  <c r="X41" i="1"/>
  <c r="W41" i="1"/>
  <c r="T41" i="1"/>
  <c r="Y41" i="1" s="1"/>
  <c r="R41" i="1"/>
  <c r="X40" i="1"/>
  <c r="W40" i="1"/>
  <c r="T40" i="1"/>
  <c r="Y40" i="1" s="1"/>
  <c r="R40" i="1"/>
  <c r="X39" i="1"/>
  <c r="W39" i="1"/>
  <c r="T39" i="1"/>
  <c r="Y39" i="1" s="1"/>
  <c r="R39" i="1"/>
  <c r="X38" i="1"/>
  <c r="W38" i="1"/>
  <c r="T38" i="1"/>
  <c r="Y38" i="1" s="1"/>
  <c r="R38" i="1"/>
  <c r="X37" i="1"/>
  <c r="X36" i="1" s="1"/>
  <c r="W37" i="1"/>
  <c r="T37" i="1"/>
  <c r="Y37" i="1" s="1"/>
  <c r="R37" i="1"/>
  <c r="T36" i="1"/>
  <c r="W35" i="1"/>
  <c r="R35" i="1"/>
  <c r="T35" i="1" s="1"/>
  <c r="Y35" i="1" s="1"/>
  <c r="W34" i="1"/>
  <c r="R34" i="1"/>
  <c r="X34" i="1" s="1"/>
  <c r="W33" i="1"/>
  <c r="R33" i="1"/>
  <c r="T33" i="1" s="1"/>
  <c r="Y33" i="1" s="1"/>
  <c r="W32" i="1"/>
  <c r="R32" i="1"/>
  <c r="X32" i="1" s="1"/>
  <c r="W31" i="1"/>
  <c r="R31" i="1"/>
  <c r="T31" i="1" s="1"/>
  <c r="W26" i="1"/>
  <c r="R26" i="1"/>
  <c r="T26" i="1" s="1"/>
  <c r="Y26" i="1" s="1"/>
  <c r="W25" i="1"/>
  <c r="R25" i="1"/>
  <c r="X25" i="1" s="1"/>
  <c r="W24" i="1"/>
  <c r="R24" i="1"/>
  <c r="T24" i="1" s="1"/>
  <c r="X20" i="1"/>
  <c r="W20" i="1"/>
  <c r="T20" i="1"/>
  <c r="Y20" i="1" s="1"/>
  <c r="Z20" i="1" s="1"/>
  <c r="R20" i="1"/>
  <c r="X19" i="1"/>
  <c r="W19" i="1"/>
  <c r="T19" i="1"/>
  <c r="Y19" i="1" s="1"/>
  <c r="Z19" i="1" s="1"/>
  <c r="R19" i="1"/>
  <c r="X18" i="1"/>
  <c r="W18" i="1"/>
  <c r="T18" i="1"/>
  <c r="Y18" i="1" s="1"/>
  <c r="R18" i="1"/>
  <c r="T17" i="1"/>
  <c r="Z69" i="1" l="1"/>
  <c r="Z137" i="1"/>
  <c r="Z38" i="1"/>
  <c r="Z39" i="1"/>
  <c r="Z40" i="1"/>
  <c r="Z41" i="1"/>
  <c r="Z81" i="1"/>
  <c r="Z79" i="1" s="1"/>
  <c r="W79" i="1" s="1"/>
  <c r="Z82" i="1"/>
  <c r="Z125" i="1"/>
  <c r="Y129" i="1"/>
  <c r="X140" i="1"/>
  <c r="Z155" i="1"/>
  <c r="Z163" i="1"/>
  <c r="Z176" i="1"/>
  <c r="Z177" i="1"/>
  <c r="Z192" i="1"/>
  <c r="Z202" i="1"/>
  <c r="Z210" i="1"/>
  <c r="Z115" i="1"/>
  <c r="X122" i="1"/>
  <c r="Z145" i="1"/>
  <c r="Z150" i="1"/>
  <c r="Z167" i="1"/>
  <c r="Z174" i="1"/>
  <c r="Z175" i="1"/>
  <c r="X184" i="1"/>
  <c r="Z189" i="1"/>
  <c r="Z190" i="1"/>
  <c r="Z204" i="1"/>
  <c r="Z166" i="1"/>
  <c r="Z188" i="1"/>
  <c r="Y36" i="1"/>
  <c r="Z37" i="1"/>
  <c r="Y17" i="1"/>
  <c r="Z18" i="1"/>
  <c r="Y16" i="1"/>
  <c r="Y31" i="1"/>
  <c r="T30" i="1"/>
  <c r="X51" i="1"/>
  <c r="Y48" i="1"/>
  <c r="Z49" i="1"/>
  <c r="Z48" i="1" s="1"/>
  <c r="W48" i="1" s="1"/>
  <c r="Y24" i="1"/>
  <c r="T23" i="1"/>
  <c r="T74" i="1"/>
  <c r="Y74" i="1" s="1"/>
  <c r="Z74" i="1" s="1"/>
  <c r="X74" i="1"/>
  <c r="Y85" i="1"/>
  <c r="Z86" i="1"/>
  <c r="X96" i="1"/>
  <c r="T96" i="1"/>
  <c r="Y96" i="1" s="1"/>
  <c r="Z162" i="1"/>
  <c r="Y173" i="1"/>
  <c r="T172" i="1"/>
  <c r="X16" i="1"/>
  <c r="X24" i="1"/>
  <c r="T25" i="1"/>
  <c r="Y25" i="1" s="1"/>
  <c r="Z25" i="1" s="1"/>
  <c r="X26" i="1"/>
  <c r="Z26" i="1" s="1"/>
  <c r="X31" i="1"/>
  <c r="T32" i="1"/>
  <c r="Y32" i="1" s="1"/>
  <c r="Z32" i="1" s="1"/>
  <c r="X33" i="1"/>
  <c r="Z33" i="1" s="1"/>
  <c r="T34" i="1"/>
  <c r="Y34" i="1" s="1"/>
  <c r="Z34" i="1" s="1"/>
  <c r="X35" i="1"/>
  <c r="Z35" i="1" s="1"/>
  <c r="T43" i="1"/>
  <c r="X44" i="1"/>
  <c r="T45" i="1"/>
  <c r="Y45" i="1" s="1"/>
  <c r="Z45" i="1" s="1"/>
  <c r="X46" i="1"/>
  <c r="Z46" i="1" s="1"/>
  <c r="T47" i="1"/>
  <c r="Y47" i="1" s="1"/>
  <c r="Z47" i="1" s="1"/>
  <c r="T52" i="1"/>
  <c r="T54" i="1"/>
  <c r="Y54" i="1" s="1"/>
  <c r="Z54" i="1" s="1"/>
  <c r="Z60" i="1"/>
  <c r="T65" i="1"/>
  <c r="Y65" i="1" s="1"/>
  <c r="Z65" i="1" s="1"/>
  <c r="X66" i="1"/>
  <c r="T66" i="1"/>
  <c r="Y66" i="1" s="1"/>
  <c r="Z66" i="1" s="1"/>
  <c r="X73" i="1"/>
  <c r="T73" i="1"/>
  <c r="Y73" i="1" s="1"/>
  <c r="X77" i="1"/>
  <c r="T77" i="1"/>
  <c r="Y77" i="1" s="1"/>
  <c r="Z77" i="1" s="1"/>
  <c r="Y99" i="1"/>
  <c r="T98" i="1"/>
  <c r="Y110" i="1"/>
  <c r="T109" i="1"/>
  <c r="Z154" i="1"/>
  <c r="Y184" i="1"/>
  <c r="Z185" i="1"/>
  <c r="Z184" i="1" s="1"/>
  <c r="W184" i="1" s="1"/>
  <c r="X209" i="1"/>
  <c r="T209" i="1"/>
  <c r="Y209" i="1" s="1"/>
  <c r="T67" i="1"/>
  <c r="T78" i="1"/>
  <c r="Y78" i="1" s="1"/>
  <c r="Z78" i="1" s="1"/>
  <c r="X78" i="1"/>
  <c r="X117" i="1"/>
  <c r="Z124" i="1"/>
  <c r="Z122" i="1" s="1"/>
  <c r="W122" i="1" s="1"/>
  <c r="Y122" i="1"/>
  <c r="T134" i="1"/>
  <c r="Y134" i="1" s="1"/>
  <c r="X134" i="1"/>
  <c r="X132" i="1" s="1"/>
  <c r="X17" i="1"/>
  <c r="T48" i="1"/>
  <c r="Z56" i="1"/>
  <c r="T59" i="1"/>
  <c r="Z62" i="1"/>
  <c r="X64" i="1"/>
  <c r="Z64" i="1" s="1"/>
  <c r="T72" i="1"/>
  <c r="Y72" i="1" s="1"/>
  <c r="X72" i="1"/>
  <c r="T76" i="1"/>
  <c r="Y76" i="1" s="1"/>
  <c r="Z76" i="1" s="1"/>
  <c r="X76" i="1"/>
  <c r="X85" i="1"/>
  <c r="Z90" i="1"/>
  <c r="X92" i="1"/>
  <c r="T92" i="1"/>
  <c r="X104" i="1"/>
  <c r="T104" i="1"/>
  <c r="Y104" i="1" s="1"/>
  <c r="Y117" i="1"/>
  <c r="Z118" i="1"/>
  <c r="X128" i="1"/>
  <c r="T128" i="1"/>
  <c r="Y128" i="1" s="1"/>
  <c r="T132" i="1"/>
  <c r="Y133" i="1"/>
  <c r="Z141" i="1"/>
  <c r="X205" i="1"/>
  <c r="T205" i="1"/>
  <c r="Y205" i="1" s="1"/>
  <c r="Z205" i="1" s="1"/>
  <c r="Y103" i="1"/>
  <c r="T102" i="1"/>
  <c r="T127" i="1"/>
  <c r="X127" i="1"/>
  <c r="X126" i="1" s="1"/>
  <c r="T55" i="1"/>
  <c r="Y55" i="1" s="1"/>
  <c r="Z55" i="1" s="1"/>
  <c r="T61" i="1"/>
  <c r="Y61" i="1" s="1"/>
  <c r="Z61" i="1" s="1"/>
  <c r="Z68" i="1"/>
  <c r="Z67" i="1" s="1"/>
  <c r="W67" i="1" s="1"/>
  <c r="X71" i="1"/>
  <c r="X57" i="1" s="1"/>
  <c r="T71" i="1"/>
  <c r="X75" i="1"/>
  <c r="T75" i="1"/>
  <c r="Y75" i="1" s="1"/>
  <c r="Z75" i="1" s="1"/>
  <c r="Y79" i="1"/>
  <c r="X94" i="1"/>
  <c r="T94" i="1"/>
  <c r="Y94" i="1" s="1"/>
  <c r="X100" i="1"/>
  <c r="T100" i="1"/>
  <c r="Y100" i="1" s="1"/>
  <c r="Y106" i="1"/>
  <c r="T105" i="1"/>
  <c r="X111" i="1"/>
  <c r="T111" i="1"/>
  <c r="Y111" i="1" s="1"/>
  <c r="Y113" i="1"/>
  <c r="Z114" i="1"/>
  <c r="Z120" i="1"/>
  <c r="X136" i="1"/>
  <c r="X135" i="1" s="1"/>
  <c r="T136" i="1"/>
  <c r="Z143" i="1"/>
  <c r="X157" i="1"/>
  <c r="X153" i="1" s="1"/>
  <c r="T157" i="1"/>
  <c r="Y157" i="1" s="1"/>
  <c r="Y159" i="1"/>
  <c r="T158" i="1"/>
  <c r="X201" i="1"/>
  <c r="T201" i="1"/>
  <c r="Y201" i="1" s="1"/>
  <c r="X93" i="1"/>
  <c r="Z93" i="1" s="1"/>
  <c r="X95" i="1"/>
  <c r="Z95" i="1" s="1"/>
  <c r="X99" i="1"/>
  <c r="X103" i="1"/>
  <c r="X110" i="1"/>
  <c r="X112" i="1"/>
  <c r="Z112" i="1" s="1"/>
  <c r="T129" i="1"/>
  <c r="Z130" i="1"/>
  <c r="X131" i="1"/>
  <c r="X129" i="1" s="1"/>
  <c r="Z156" i="1"/>
  <c r="X160" i="1"/>
  <c r="X158" i="1" s="1"/>
  <c r="Z170" i="1"/>
  <c r="Z181" i="1"/>
  <c r="Z148" i="1"/>
  <c r="X203" i="1"/>
  <c r="T203" i="1"/>
  <c r="Y203" i="1" s="1"/>
  <c r="X207" i="1"/>
  <c r="T207" i="1"/>
  <c r="Y207" i="1" s="1"/>
  <c r="Z207" i="1" s="1"/>
  <c r="X211" i="1"/>
  <c r="T211" i="1"/>
  <c r="Y211" i="1" s="1"/>
  <c r="T142" i="1"/>
  <c r="Y142" i="1" s="1"/>
  <c r="T151" i="1"/>
  <c r="Y151" i="1" s="1"/>
  <c r="Z151" i="1" s="1"/>
  <c r="T164" i="1"/>
  <c r="Y164" i="1" s="1"/>
  <c r="Z164" i="1" s="1"/>
  <c r="X171" i="1"/>
  <c r="X169" i="1" s="1"/>
  <c r="T171" i="1"/>
  <c r="Y171" i="1" s="1"/>
  <c r="X182" i="1"/>
  <c r="X180" i="1" s="1"/>
  <c r="T182" i="1"/>
  <c r="Y182" i="1" s="1"/>
  <c r="Z183" i="1"/>
  <c r="T169" i="1"/>
  <c r="T180" i="1"/>
  <c r="Z36" i="1" l="1"/>
  <c r="W36" i="1" s="1"/>
  <c r="Z113" i="1"/>
  <c r="W113" i="1" s="1"/>
  <c r="X15" i="1"/>
  <c r="X42" i="1"/>
  <c r="X58" i="1"/>
  <c r="Z94" i="1"/>
  <c r="X14" i="1"/>
  <c r="Z96" i="1"/>
  <c r="Y15" i="1"/>
  <c r="T58" i="1"/>
  <c r="Y59" i="1"/>
  <c r="Y152" i="1"/>
  <c r="Y161" i="1"/>
  <c r="Z160" i="1"/>
  <c r="X109" i="1"/>
  <c r="Y127" i="1"/>
  <c r="T126" i="1"/>
  <c r="T91" i="1"/>
  <c r="Y92" i="1"/>
  <c r="Z72" i="1"/>
  <c r="X116" i="1"/>
  <c r="Z110" i="1"/>
  <c r="Y109" i="1"/>
  <c r="Z44" i="1"/>
  <c r="Z16" i="1"/>
  <c r="Z17" i="1"/>
  <c r="W17" i="1" s="1"/>
  <c r="Z147" i="1"/>
  <c r="W147" i="1" s="1"/>
  <c r="Z133" i="1"/>
  <c r="Y132" i="1"/>
  <c r="X84" i="1"/>
  <c r="X30" i="1"/>
  <c r="X28" i="1"/>
  <c r="X29" i="1"/>
  <c r="X27" i="1"/>
  <c r="Z85" i="1"/>
  <c r="W85" i="1" s="1"/>
  <c r="Z31" i="1"/>
  <c r="Y30" i="1"/>
  <c r="Z171" i="1"/>
  <c r="Z169" i="1" s="1"/>
  <c r="W169" i="1" s="1"/>
  <c r="Y169" i="1"/>
  <c r="Y147" i="1"/>
  <c r="Z142" i="1"/>
  <c r="Y140" i="1"/>
  <c r="X152" i="1"/>
  <c r="Z129" i="1"/>
  <c r="W129" i="1" s="1"/>
  <c r="X102" i="1"/>
  <c r="X101" i="1"/>
  <c r="Y200" i="1"/>
  <c r="Z201" i="1"/>
  <c r="Z159" i="1"/>
  <c r="Y158" i="1"/>
  <c r="T135" i="1"/>
  <c r="Y136" i="1"/>
  <c r="Y105" i="1"/>
  <c r="Z106" i="1"/>
  <c r="Z105" i="1" s="1"/>
  <c r="W105" i="1" s="1"/>
  <c r="T70" i="1"/>
  <c r="Y71" i="1"/>
  <c r="Y27" i="1" s="1"/>
  <c r="Z131" i="1"/>
  <c r="Z104" i="1"/>
  <c r="X91" i="1"/>
  <c r="Z134" i="1"/>
  <c r="Z209" i="1"/>
  <c r="T51" i="1"/>
  <c r="Y52" i="1"/>
  <c r="Y172" i="1"/>
  <c r="Z173" i="1"/>
  <c r="Z172" i="1" s="1"/>
  <c r="W172" i="1" s="1"/>
  <c r="Z182" i="1"/>
  <c r="Z180" i="1" s="1"/>
  <c r="W180" i="1" s="1"/>
  <c r="Y180" i="1"/>
  <c r="Z211" i="1"/>
  <c r="Z203" i="1"/>
  <c r="X98" i="1"/>
  <c r="X97" i="1"/>
  <c r="X200" i="1"/>
  <c r="Z157" i="1"/>
  <c r="Z111" i="1"/>
  <c r="Z100" i="1"/>
  <c r="X70" i="1"/>
  <c r="Z103" i="1"/>
  <c r="Y101" i="1"/>
  <c r="Y102" i="1"/>
  <c r="Z140" i="1"/>
  <c r="W140" i="1" s="1"/>
  <c r="Z128" i="1"/>
  <c r="Z117" i="1"/>
  <c r="W117" i="1" s="1"/>
  <c r="Y153" i="1"/>
  <c r="Z99" i="1"/>
  <c r="Y97" i="1"/>
  <c r="Y98" i="1"/>
  <c r="Z73" i="1"/>
  <c r="T42" i="1"/>
  <c r="Y43" i="1"/>
  <c r="X23" i="1"/>
  <c r="X21" i="1"/>
  <c r="X22" i="1"/>
  <c r="X13" i="1"/>
  <c r="Z198" i="1" s="1"/>
  <c r="Z161" i="1"/>
  <c r="W161" i="1" s="1"/>
  <c r="Z24" i="1"/>
  <c r="Y22" i="1"/>
  <c r="Y21" i="1"/>
  <c r="Y23" i="1"/>
  <c r="Y14" i="1" l="1"/>
  <c r="Y13" i="1"/>
  <c r="Z197" i="1" s="1"/>
  <c r="Y29" i="1"/>
  <c r="Z152" i="1"/>
  <c r="Z132" i="1"/>
  <c r="W132" i="1" s="1"/>
  <c r="Y28" i="1"/>
  <c r="Z158" i="1"/>
  <c r="W158" i="1" s="1"/>
  <c r="Z23" i="1"/>
  <c r="W23" i="1" s="1"/>
  <c r="Z21" i="1"/>
  <c r="Z22" i="1"/>
  <c r="Z109" i="1"/>
  <c r="W109" i="1" s="1"/>
  <c r="Z127" i="1"/>
  <c r="Y126" i="1"/>
  <c r="Y116" i="1"/>
  <c r="Z71" i="1"/>
  <c r="Z70" i="1" s="1"/>
  <c r="W70" i="1" s="1"/>
  <c r="Y70" i="1"/>
  <c r="Y135" i="1"/>
  <c r="Z136" i="1"/>
  <c r="Z135" i="1" s="1"/>
  <c r="W135" i="1" s="1"/>
  <c r="Z200" i="1"/>
  <c r="Z15" i="1"/>
  <c r="Z153" i="1"/>
  <c r="W153" i="1" s="1"/>
  <c r="Y91" i="1"/>
  <c r="Z92" i="1"/>
  <c r="Y84" i="1"/>
  <c r="Y57" i="1"/>
  <c r="Z59" i="1"/>
  <c r="Y58" i="1"/>
  <c r="Z98" i="1"/>
  <c r="W98" i="1" s="1"/>
  <c r="Z97" i="1"/>
  <c r="Z102" i="1"/>
  <c r="W102" i="1" s="1"/>
  <c r="Z101" i="1"/>
  <c r="Y42" i="1"/>
  <c r="Z43" i="1"/>
  <c r="Z42" i="1" s="1"/>
  <c r="W42" i="1" s="1"/>
  <c r="Y51" i="1"/>
  <c r="Z52" i="1"/>
  <c r="Z51" i="1" s="1"/>
  <c r="W51" i="1" s="1"/>
  <c r="Z30" i="1"/>
  <c r="W30" i="1" s="1"/>
  <c r="Z14" i="1" l="1"/>
  <c r="Z29" i="1"/>
  <c r="Z13" i="1"/>
  <c r="Z195" i="1" s="1"/>
  <c r="Z199" i="1" s="1"/>
  <c r="Z27" i="1"/>
  <c r="Z126" i="1"/>
  <c r="W126" i="1" s="1"/>
  <c r="Z116" i="1"/>
  <c r="Z58" i="1"/>
  <c r="W58" i="1" s="1"/>
  <c r="Z57" i="1"/>
  <c r="Z28" i="1"/>
  <c r="Z91" i="1"/>
  <c r="W91" i="1" s="1"/>
  <c r="Z84" i="1"/>
</calcChain>
</file>

<file path=xl/sharedStrings.xml><?xml version="1.0" encoding="utf-8"?>
<sst xmlns="http://schemas.openxmlformats.org/spreadsheetml/2006/main" count="578" uniqueCount="245">
  <si>
    <t>Приложение</t>
  </si>
  <si>
    <t>К договору</t>
  </si>
  <si>
    <t>Расшифровка стоимости работ</t>
  </si>
  <si>
    <t>Маяк ГП-7, Этап 1</t>
  </si>
  <si>
    <t>Чистовая отделка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</si>
  <si>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</si>
  <si>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</si>
  <si>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</si>
  <si>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</si>
  <si>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</si>
  <si>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</si>
  <si>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</si>
  <si>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</si>
  <si>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</si>
  <si>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</si>
  <si>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</si>
  <si>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</si>
  <si>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</si>
  <si>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</si>
  <si>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</si>
  <si>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</si>
  <si>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ГП7.1</t>
  </si>
  <si>
    <t xml:space="preserve"> ГП7.2</t>
  </si>
  <si>
    <t xml:space="preserve"> ГП7.3</t>
  </si>
  <si>
    <t xml:space="preserve"> ГП7.4</t>
  </si>
  <si>
    <t xml:space="preserve"> ГП7.5</t>
  </si>
  <si>
    <t xml:space="preserve"> ГП7.6</t>
  </si>
  <si>
    <t xml:space="preserve"> ГП7.7</t>
  </si>
  <si>
    <t xml:space="preserve"> ГП7.8</t>
  </si>
  <si>
    <t xml:space="preserve"> ГП7.9</t>
  </si>
  <si>
    <t xml:space="preserve"> ГП7.10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</si>
  <si>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</si>
  <si>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</si>
  <si>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</si>
  <si>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</si>
  <si>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</si>
  <si>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</si>
  <si>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</si>
  <si>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</si>
  <si>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</si>
  <si>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</si>
  <si>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</si>
  <si>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</si>
  <si>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</si>
  <si>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</si>
  <si>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</si>
  <si>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</si>
  <si>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</si>
  <si>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</si>
  <si>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</si>
  <si>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</si>
  <si>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</si>
  <si>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</si>
  <si>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</si>
  <si>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</si>
  <si>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</si>
  <si>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</si>
  <si>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</si>
  <si>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</si>
  <si>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</si>
  <si>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</si>
  <si>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</si>
  <si>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</si>
  <si>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</si>
  <si>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</si>
  <si>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</si>
  <si>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Устройство армирующего слоя на потолке МОП (тамбур)</t>
  </si>
  <si>
    <t>м2</t>
  </si>
  <si>
    <t>тамбуры (по утеплителю)</t>
  </si>
  <si>
    <t>Клеевой состав FassadenKleber KLAR 1000</t>
  </si>
  <si>
    <t>кг</t>
  </si>
  <si>
    <t>Bitex</t>
  </si>
  <si>
    <t>Стеклосетка армирующая фасадная</t>
  </si>
  <si>
    <t>Черновая отделка поверхностей стен</t>
  </si>
  <si>
    <t>Черновая отделка поверхностей стен. МОП</t>
  </si>
  <si>
    <t>Устройство армирующего слоя</t>
  </si>
  <si>
    <t>Чистовая отделка</t>
  </si>
  <si>
    <t>Чистовая отделка поверхности помещений выше отм. 0,000</t>
  </si>
  <si>
    <t>Чистовая отделка поверхностей полов. Жилые помещения</t>
  </si>
  <si>
    <t>Устройство поверхностей полов из керамогранита</t>
  </si>
  <si>
    <t>в с/у</t>
  </si>
  <si>
    <t>Грунтовка глубокого проникновения Praktik</t>
  </si>
  <si>
    <t>Bergauf</t>
  </si>
  <si>
    <t>цена за разведенный концентрат, разводить для использования 1:4, т.е. стоимость грунтовки - это цена производителя / 5частей</t>
  </si>
  <si>
    <t>Затирка для швов CE 33 Super бежевая</t>
  </si>
  <si>
    <t>Ceresit</t>
  </si>
  <si>
    <t>Перед закупкой материала тип и марка уточняется у Генподрядчика</t>
  </si>
  <si>
    <t>Клей для плитки усиленный Keramik Pro</t>
  </si>
  <si>
    <t>Керамический гранит Корредо серый светлый матовый 40,2х40,2</t>
  </si>
  <si>
    <t>KERAMA MARAZZI</t>
  </si>
  <si>
    <t>Устройство поверхностей полов из плитки. Лоджии, Балконы</t>
  </si>
  <si>
    <t>Тип П-04; П-05  холодные лоджии и отделка гориз.пов-сти порога выхода на балкон/лоджии</t>
  </si>
  <si>
    <t>Затирка для швов CE 33 Super серая</t>
  </si>
  <si>
    <t>Керамический гранит Коллиано серый 30х30</t>
  </si>
  <si>
    <t>для холодных, теплых лоджий, выходов на террас 1 этаж</t>
  </si>
  <si>
    <t>Устройство плинтусов из керамогранита</t>
  </si>
  <si>
    <t>Тип П-04; П-05 холодные лоджии
высота 150 мм</t>
  </si>
  <si>
    <t>Устройство плинтусов из ПВХ</t>
  </si>
  <si>
    <t>м.п.</t>
  </si>
  <si>
    <t>Тип П-02, помещения квартир, теплые лоджии</t>
  </si>
  <si>
    <t>Плинтус ПВХ Rico Leo Липа Амурская с мягким краем</t>
  </si>
  <si>
    <t>Grace</t>
  </si>
  <si>
    <t>Устройство поверхности полов из ламината</t>
  </si>
  <si>
    <t>Ламинат Orange Дуб лунный 32 класс, 8 мм с фаской</t>
  </si>
  <si>
    <t>KASTAMONU</t>
  </si>
  <si>
    <t>прямой метод укладки. Перед закупкой материала тип и марка уточняется у Заказчика</t>
  </si>
  <si>
    <t>Угол ПВХ 20х20</t>
  </si>
  <si>
    <t>примыкание ко входной двери</t>
  </si>
  <si>
    <t>Угол ПВХ 15х15</t>
  </si>
  <si>
    <t>примыкание к пластиковым конструкциям (к дверям в конструкциях ОДБ)</t>
  </si>
  <si>
    <t>Подложка Порилекс НПЭ 2мм</t>
  </si>
  <si>
    <t>Чистовая отделка поверхностей полов. МОП</t>
  </si>
  <si>
    <t>Покрытие поверхностей полов из керамогранита</t>
  </si>
  <si>
    <t>Не утопленный, накладной; учтена нарезка плитки под формат 100*600 мм.</t>
  </si>
  <si>
    <t>Керамический гранит Треви Релиф Серый 60х60</t>
  </si>
  <si>
    <t>Zerde tile</t>
  </si>
  <si>
    <t>Керамический гранит Silent Light Gray 60х60</t>
  </si>
  <si>
    <t>Керамический гранит Vita E-3033 60x60</t>
  </si>
  <si>
    <t>DAKO</t>
  </si>
  <si>
    <t>Затирка для швов Ultracolor Plus № 110 Манхеттен</t>
  </si>
  <si>
    <t>MAPEI</t>
  </si>
  <si>
    <t>Затирка для швов Ultracolor Plus № 114 Антрацит</t>
  </si>
  <si>
    <t>Устройство грязезащитных покрытий полов</t>
  </si>
  <si>
    <t>Расчет выполнен по дизайн проекту размеры уточнять перед выполнением работ. Закрытие площади по факту. Учтены помещения: Тамбур на улицу, тамбур во двор.</t>
  </si>
  <si>
    <t>Грязезащитное покрытие TOPWELL 22 Standart «Резина+щетка, цвет черный»</t>
  </si>
  <si>
    <t>TOPWELL</t>
  </si>
  <si>
    <t>Керамический гранит Beton Base Light Grey 60х60</t>
  </si>
  <si>
    <t>Окраска поверхностей лестничных маршей</t>
  </si>
  <si>
    <t>ступени, торец, плитнус-сапожок</t>
  </si>
  <si>
    <t>Краска эпоксидная Temacoat RM 40 TVH цвет N500</t>
  </si>
  <si>
    <t>литр</t>
  </si>
  <si>
    <t>Tikkurila</t>
  </si>
  <si>
    <t>торец и ступени, Перед закупкой материала тип и марка уточняется у Генподрядчика</t>
  </si>
  <si>
    <t>Краска эпоксидная Temacoat RM 40 TСH цвет V500</t>
  </si>
  <si>
    <t>сапожок, Перед закупкой материала тип и марка уточняется у Генподрядчика</t>
  </si>
  <si>
    <t>Отвердитель 5600</t>
  </si>
  <si>
    <t>Чистовая отделка поверхностей полов. Открытые балконы, французкие балконы</t>
  </si>
  <si>
    <t>Устройство поверхностей полов из плитки</t>
  </si>
  <si>
    <t>Тип П-06, П-07 откр.балконы</t>
  </si>
  <si>
    <t>Перед закупкой материала тип и марка уточняется у Заказчика</t>
  </si>
  <si>
    <t>Цена за развед. кон-рат, разводить для исп-ния 1:4, т.е. ст-сть грунтовки-цена производ. / 5частей</t>
  </si>
  <si>
    <t>Клей для плитки Keraflex Extra S1</t>
  </si>
  <si>
    <t>Затирка для швов Ultracolor Plus</t>
  </si>
  <si>
    <t>Тип П-06, П-07 откр.балконы, высота 0,15 м.</t>
  </si>
  <si>
    <t>цена за развед. концент., разводить для испол-ния 1:4, т.е. сто-сть грунтовки - это цена производителя / 5частей</t>
  </si>
  <si>
    <t>Чистовая отделка поверхностей потолков. Жилые помещения</t>
  </si>
  <si>
    <t>Устройство натяжных потолков</t>
  </si>
  <si>
    <t>Помещения квартир (комнаты, с/уз, теплые лоджии)</t>
  </si>
  <si>
    <t>Натяжной потолок в комплекте с полотном и комплектующими</t>
  </si>
  <si>
    <t>стоимость с учетом закладных под люстры, светильники, гардины, направляющих и потолочного плинтуса</t>
  </si>
  <si>
    <t>Чистовая отделка поверхностей потолков. МОП</t>
  </si>
  <si>
    <t>Шпатлевка поверхностей потолков за 1 раз</t>
  </si>
  <si>
    <t>Потолки лифтовых, общих коридоров, колясочные, лапомойня, санн узел моп, лестничных клеток в т.ч. нижняя поверхность лестничных маршей, площадок и торцы лестничных маршей</t>
  </si>
  <si>
    <t>Шпаклевка полимерная финишная GT-53</t>
  </si>
  <si>
    <t>Геркулес</t>
  </si>
  <si>
    <t>НР на на 1 мм 1,15 кг/м2, толщина 1 мм, 1 слой</t>
  </si>
  <si>
    <t>Затирка поверхностей потолков под окраску</t>
  </si>
  <si>
    <t>Потолки лифтовых, общих коридоров, колясочные, лапомойня, санн узел моп.</t>
  </si>
  <si>
    <t>Штукатурка гипсовая МП 75</t>
  </si>
  <si>
    <t>KNAUF</t>
  </si>
  <si>
    <t>Окраска поверхностей потолков за 2 раза</t>
  </si>
  <si>
    <t>Потолки лифтовых, общих коридоров, колясочные, лапомойня, санн узел моп, лестничных клеток в т.ч. нижняя поверхность лестничных маршей, площадок и торцы лестничных маршей; тамбуры</t>
  </si>
  <si>
    <t>Краска акриловая ОБЕРЕГ PaintGuard</t>
  </si>
  <si>
    <t>коридор общий, лифтовая, колясочная, ПУИ, ЛК (в т.ч нижняя поверхность лестничных маршей и торцы)
 НР 0,17 кг/м2 для 1 слоя, в 2 слоя</t>
  </si>
  <si>
    <t>Краска акриловая ОБЕРЕГ черная</t>
  </si>
  <si>
    <t>Тамбуры и коридор общеквартирный последний этаж (реечный потолок)</t>
  </si>
  <si>
    <t>Устройство реечного потолка</t>
  </si>
  <si>
    <t>Тамбуры и коридор общеквартирный последний этаж</t>
  </si>
  <si>
    <t>Кубообразная рейка черная 30х39 мм в комплекте с подсистемой и креплением</t>
  </si>
  <si>
    <t>шаг 50 мм. Замена материала по решению РП</t>
  </si>
  <si>
    <t>Чистовая отделка поверхностей стен. Жилые помещения</t>
  </si>
  <si>
    <t>Установка ревизионных лючков</t>
  </si>
  <si>
    <t>шт</t>
  </si>
  <si>
    <t>Лючок Д 200*300мм пластик</t>
  </si>
  <si>
    <t>в сан.узлах под раковину</t>
  </si>
  <si>
    <t>Лючок Д 200*200мм пластик</t>
  </si>
  <si>
    <t>под ревизии К1 согласно разделу ВК; под пожарные краны (1шт на квартиру)</t>
  </si>
  <si>
    <t>Клей монтажный Peter Paul 70 300 мл</t>
  </si>
  <si>
    <t>Fix</t>
  </si>
  <si>
    <t>Норма расхода 1 шт клея (300 мл) составляет 12 м.п.</t>
  </si>
  <si>
    <t>Установка ревизионных лючков для слаботочных сетей</t>
  </si>
  <si>
    <t>Лючок Д 200*250мм пластик</t>
  </si>
  <si>
    <t>Шпаклёвка поверхностей оконных и дверных откосов за 2 раза</t>
  </si>
  <si>
    <t>площади откосов дверей и окон под окраску. Толщина нанесения 2мм: 1 слой полностью насенен.+2ой слой не полностью, точечно-подмазывающий</t>
  </si>
  <si>
    <t>НР на на 1 мм 1,15 кг/м2</t>
  </si>
  <si>
    <t>Окраска поверхностей оконных и дверных откосов за 2 раза</t>
  </si>
  <si>
    <t>Краска акриловая водно-дисперсионная Эко белая</t>
  </si>
  <si>
    <t>MARTA</t>
  </si>
  <si>
    <t>Шпаклёвка поверхностей стен за 2 раз</t>
  </si>
  <si>
    <t>Толщина нанесения 3 мм:1 слой полностью насенен.+2ой слой не полностью, точечно-подмазывающий</t>
  </si>
  <si>
    <t>Оклейка поверхностей стен обоями под окраску</t>
  </si>
  <si>
    <t>Обои под покраску</t>
  </si>
  <si>
    <t>Клей обойный</t>
  </si>
  <si>
    <t>Грунтовка пигментированная акриловая PigmentikGrund</t>
  </si>
  <si>
    <t>OZON</t>
  </si>
  <si>
    <t>Облицовка поверхностей стен плиткой</t>
  </si>
  <si>
    <t>В с/уз.
В ст-сть ФОТ входят расходные материалы (профили, герметики и проч.). Уголки применять внеш. углах плитки.</t>
  </si>
  <si>
    <t>Затирка для швов цементная CE 33 comfort Манхеттен</t>
  </si>
  <si>
    <t>Керамический гранит Корредо серый светлый матовый 25х40</t>
  </si>
  <si>
    <t>Керамический гранит Декор Корредо серый светлый матовый 25х40,0</t>
  </si>
  <si>
    <t>декор применяется в месте инсталяции, ширина 2 плитки - 800 мм, в квартирах с двумя сан.узлами, декор выполняется в одном.</t>
  </si>
  <si>
    <t>Зашивка коммуникаций коробами из ГКЛВ</t>
  </si>
  <si>
    <t>тип С626
с/узлы, кухни
В Ст-ти ФОТ учесть креп.материалы, сетку серпянку, штукатурку.</t>
  </si>
  <si>
    <t>Гипсокартонные листы ГКЛВ 2500х1200х12,5</t>
  </si>
  <si>
    <t>в 2 слоя</t>
  </si>
  <si>
    <t>Профиль потолочный направляющий 0,6 мм 28х27</t>
  </si>
  <si>
    <t>Профиль потолочный ПП 0,6 мм 60х27</t>
  </si>
  <si>
    <t>Чистовая отделка поверхностей стен. МОП</t>
  </si>
  <si>
    <t>Обшивка поверхностей стен листовыми материалами ГКЛВ в 2 слоя</t>
  </si>
  <si>
    <t>короба для инженер. ком-ций в помещениях МОП. В ст-ти ФОТ учесть крепежи, сетка серпянка, штукатурка.</t>
  </si>
  <si>
    <t>аналог</t>
  </si>
  <si>
    <t>Шпаклевание поверхностей стен за 2 раза</t>
  </si>
  <si>
    <t>толщина 2мм: 1 слой полностью насенен.+2ой слой не полностью, точечно-подмазывающий</t>
  </si>
  <si>
    <t>Окраска поверхностей стен за 2 раза</t>
  </si>
  <si>
    <t>помещения МОП, в т.ч. лестничная клетка (см. дизайн проект)</t>
  </si>
  <si>
    <t>Краска водно-дисперсионная Export-2 00NN 72/000</t>
  </si>
  <si>
    <t>Marshall</t>
  </si>
  <si>
    <t>Краска водно-дисперсионная Export-2 60RR 07/002</t>
  </si>
  <si>
    <t>Краска водно-дисперсионная Export-2 10GY 39/136</t>
  </si>
  <si>
    <t>Краска водно-дисперсионная Export-2 13GY 52/120</t>
  </si>
  <si>
    <t>Краска водно-дисперсионная Export-2 10BB 83/014</t>
  </si>
  <si>
    <t>Профиль прямой Г-образный 20х20 мм хром</t>
  </si>
  <si>
    <t>в т.ч на участка для плитки</t>
  </si>
  <si>
    <t>Шпаклёвка поверхностей оконных и дверных откосов в 2 слоя</t>
  </si>
  <si>
    <t>толщина слоя 2 мм: 1 слой полностью насенен.+2ой слой не полностью, точечно-подмазывающий</t>
  </si>
  <si>
    <t>Облицовка поверхностей стен из керамогранита с устройством декоративных профилей</t>
  </si>
  <si>
    <t>колясочная, тамбуры, коридор 1 этаж, ПУИ, лапомойня, сан.узел. Уголки применять внешних  углах плитки, на внутренних не применять.</t>
  </si>
  <si>
    <t>Торцевой L-образный профиль для плитки толщиной 11 мм хром</t>
  </si>
  <si>
    <t>Перед закупкой материала тип и марка уточняется у Генподрядчика. ПУИ.</t>
  </si>
  <si>
    <t>Перед закупкой материала тип и марка уточняется у Генподрядчика. Колясочная, тамбур, коридор общий</t>
  </si>
  <si>
    <t>Облицовка поверхностей оконных и дверных откосов, подоконников керамогранитом</t>
  </si>
  <si>
    <t>в лестничных клетках, колясочных, лифтовых, коридорах и тамбурах</t>
  </si>
  <si>
    <t>на откосы  лифта</t>
  </si>
  <si>
    <t>Профиль прямой Г-образный 20х20 мм черный</t>
  </si>
  <si>
    <t>на дверные откосы</t>
  </si>
  <si>
    <t>Перед закупкой материала тип и марка уточняется у Генподрядчика.
ЛК, лифтовой хол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</si>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</sst>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wrapText="1"/>
    </xf>
    <xf numFmtId="0" fontId="1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217"/>
  <sheetViews>
    <sheetView tabSelected="1" topLeftCell="A4" workbookViewId="0">
      <selection activeCell="V25" sqref="V25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64" t="s">
        <v>2</v>
      </c>
      <c r="B6" s="64"/>
      <c r="C6" s="64"/>
      <c r="D6" s="64"/>
      <c r="E6" s="64"/>
      <c r="F6" s="64"/>
      <c r="G6" s="64"/>
    </row>
    <row r="7" spans="1:28" s="2" customFormat="1" ht="12.95" customHeight="1" x14ac:dyDescent="0.2">
      <c r="A7" s="65" t="s">
        <v>3</v>
      </c>
      <c r="B7" s="65"/>
      <c r="C7" s="65"/>
      <c r="D7" s="65"/>
      <c r="E7" s="65"/>
      <c r="F7" s="65"/>
      <c r="G7" s="65"/>
    </row>
    <row r="8" spans="1:28" s="2" customFormat="1" ht="12.95" customHeight="1" x14ac:dyDescent="0.2">
      <c r="A8" s="65" t="s">
        <v>4</v>
      </c>
      <c r="B8" s="65"/>
      <c r="C8" s="65"/>
      <c r="D8" s="65"/>
      <c r="E8" s="65"/>
      <c r="F8" s="65"/>
      <c r="G8" s="65"/>
    </row>
    <row r="9" spans="1:28" s="1" customFormat="1" ht="11.1" customHeight="1" x14ac:dyDescent="0.2"/>
    <row r="10" spans="1:28" s="4" customFormat="1" ht="30" customHeight="1" x14ac:dyDescent="0.2">
      <c r="A10" s="66" t="s">
        <v>5</v>
      </c>
      <c r="B10" s="68" t="s">
        <v>6</v>
      </c>
      <c r="C10" s="66" t="s">
        <v>7</v>
      </c>
      <c r="D10" s="70" t="s">
        <v>8</v>
      </c>
      <c r="E10" s="70" t="s">
        <v>9</v>
      </c>
      <c r="F10" s="70" t="s">
        <v>10</v>
      </c>
      <c r="G10" s="66" t="s">
        <v>11</v>
      </c>
      <c r="H10" s="72" t="s">
        <v>12</v>
      </c>
      <c r="I10" s="72"/>
      <c r="J10" s="72"/>
      <c r="K10" s="72"/>
      <c r="L10" s="72"/>
      <c r="M10" s="72"/>
      <c r="N10" s="72"/>
      <c r="O10" s="72"/>
      <c r="P10" s="72"/>
      <c r="Q10" s="72"/>
      <c r="R10" s="68" t="s">
        <v>13</v>
      </c>
      <c r="S10" s="68" t="s">
        <v>14</v>
      </c>
      <c r="T10" s="68" t="s">
        <v>15</v>
      </c>
      <c r="U10" s="72" t="s">
        <v>16</v>
      </c>
      <c r="V10" s="72"/>
      <c r="W10" s="72"/>
      <c r="X10" s="72" t="s">
        <v>17</v>
      </c>
      <c r="Y10" s="72"/>
      <c r="Z10" s="68" t="s">
        <v>18</v>
      </c>
      <c r="AA10" s="68" t="s">
        <v>19</v>
      </c>
      <c r="AB10" s="68" t="s">
        <v>20</v>
      </c>
    </row>
    <row r="11" spans="1:28" s="4" customFormat="1" ht="36.950000000000003" customHeight="1" x14ac:dyDescent="0.2">
      <c r="A11" s="67"/>
      <c r="B11" s="69"/>
      <c r="C11" s="67"/>
      <c r="D11" s="71"/>
      <c r="E11" s="71"/>
      <c r="F11" s="71"/>
      <c r="G11" s="67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69"/>
      <c r="S11" s="69"/>
      <c r="T11" s="69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69"/>
      <c r="AA11" s="69"/>
      <c r="AB11" s="69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$18+$X$19+$X$20+$X$24+$X$25+$X$26+$X$31+$X$32+$X$33+$X$34+$X$35+$X$37+$X$38+$X$39+$X$40+$X$41+$X$43+$X$44+$X$45+$X$46+$X$47+$X$49+$X$50+$X$52+$X$53+$X$54+$X$55+$X$56+$X$59+$X$60+$X$61+$X$62+$X$63+$X$64+$X$65+$X$66+$X$68+$X$69+$X$71+$X$72+$X$73+$X$74+$X$75+$X$76+$X$77+$X$78+$X$80+$X$81+$X$82+$X$83+$X$86+$X$87+$X$88+$X$89+$X$90+$X$92+$X$93+$X$94+$X$95+$X$96+$X$99+$X$100+$X$103+$X$104+$X$106+$X$107+$X$108+$X$110+$X$111+$X$112+$X$114+$X$115+$X$118+$X$119+$X$120+$X$121+$X$123+$X$124+$X$125+$X$127+$X$128+$X$130+$X$131+$X$133+$X$134+$X$136+$X$137+$X$138+$X$139+$X$141+$X$142+$X$143+$X$144+$X$145+$X$146+$X$148+$X$149+$X$150+$X$151+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13" s="10">
        <f>ROUND($Y$18+$Y$19+$Y$20+$Y$24+$Y$25+$Y$26+$Y$31+$Y$32+$Y$33+$Y$34+$Y$35+$Y$37+$Y$38+$Y$39+$Y$40+$Y$41+$Y$43+$Y$44+$Y$45+$Y$46+$Y$47+$Y$49+$Y$50+$Y$52+$Y$53+$Y$54+$Y$55+$Y$56+$Y$59+$Y$60+$Y$61+$Y$62+$Y$63+$Y$64+$Y$65+$Y$66+$Y$68+$Y$69+$Y$71+$Y$72+$Y$73+$Y$74+$Y$75+$Y$76+$Y$77+$Y$78+$Y$80+$Y$81+$Y$82+$Y$83+$Y$86+$Y$87+$Y$88+$Y$89+$Y$90+$Y$92+$Y$93+$Y$94+$Y$95+$Y$96+$Y$99+$Y$100+$Y$103+$Y$104+$Y$106+$Y$107+$Y$108+$Y$110+$Y$111+$Y$112+$Y$114+$Y$115+$Y$118+$Y$119+$Y$120+$Y$121+$Y$123+$Y$124+$Y$125+$Y$127+$Y$128+$Y$130+$Y$131+$Y$133+$Y$134+$Y$136+$Y$137+$Y$138+$Y$139+$Y$141+$Y$142+$Y$143+$Y$144+$Y$145+$Y$146+$Y$148+$Y$149+$Y$150+$Y$151+$Y$154+$Y$155+$Y$156+$Y$157+$Y$159+$Y$160+$Y$162+$Y$163+$Y$164+$Y$165+$Y$166+$Y$167+$Y$168+$Y$170+$Y$171+$Y$173+$Y$174+$Y$175+$Y$176+$Y$177+$Y$178+$Y$179+$Y$181+$Y$182+$Y$183+$Y$185+$Y$186+$Y$187+$Y$188+$Y$189+$Y$190+$Y$191+$Y$192+$Y$193+$Y$194,2)</f>
        <v>59730117.130000003</v>
      </c>
      <c r="Z13" s="10">
        <f>ROUND($Z$18+$Z$19+$Z$20+$Z$24+$Z$25+$Z$26+$Z$31+$Z$32+$Z$33+$Z$34+$Z$35+$Z$37+$Z$38+$Z$39+$Z$40+$Z$41+$Z$43+$Z$44+$Z$45+$Z$46+$Z$47+$Z$49+$Z$50+$Z$52+$Z$53+$Z$54+$Z$55+$Z$56+$Z$59+$Z$60+$Z$61+$Z$62+$Z$63+$Z$64+$Z$65+$Z$66+$Z$68+$Z$69+$Z$71+$Z$72+$Z$73+$Z$74+$Z$75+$Z$76+$Z$77+$Z$78+$Z$80+$Z$81+$Z$82+$Z$83+$Z$86+$Z$87+$Z$88+$Z$89+$Z$90+$Z$92+$Z$93+$Z$94+$Z$95+$Z$96+$Z$99+$Z$100+$Z$103+$Z$104+$Z$106+$Z$107+$Z$108+$Z$110+$Z$111+$Z$112+$Z$114+$Z$115+$Z$118+$Z$119+$Z$120+$Z$121+$Z$123+$Z$124+$Z$125+$Z$127+$Z$128+$Z$130+$Z$131+$Z$133+$Z$134+$Z$136+$Z$137+$Z$138+$Z$139+$Z$141+$Z$142+$Z$143+$Z$144+$Z$145+$Z$146+$Z$148+$Z$149+$Z$150+$Z$151+$Z$154+$Z$155+$Z$156+$Z$157+$Z$159+$Z$160+$Z$162+$Z$163+$Z$164+$Z$165+$Z$166+$Z$167+$Z$168+$Z$170+$Z$171+$Z$173+$Z$174+$Z$175+$Z$176+$Z$177+$Z$178+$Z$179+$Z$181+$Z$182+$Z$183+$Z$185+$Z$186+$Z$187+$Z$188+$Z$189+$Z$190+$Z$191+$Z$192+$Z$193+$Z$194,2)</f>
        <v>59730117.130000003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$18+$X$19+$X$20+$X$24+$X$25+$X$26+$X$31+$X$32+$X$33+$X$34+$X$35+$X$37+$X$38+$X$39+$X$40+$X$41+$X$43+$X$44+$X$45+$X$46+$X$47+$X$49+$X$50+$X$52+$X$53+$X$54+$X$55+$X$56+$X$59+$X$60+$X$61+$X$62+$X$63+$X$64+$X$65+$X$66+$X$68+$X$69+$X$71+$X$72+$X$73+$X$74+$X$75+$X$76+$X$77+$X$78+$X$80+$X$81+$X$82+$X$83+$X$86+$X$87+$X$88+$X$89+$X$90+$X$92+$X$93+$X$94+$X$95+$X$96+$X$99+$X$100+$X$103+$X$104+$X$106+$X$107+$X$108+$X$110+$X$111+$X$112+$X$114+$X$115+$X$118+$X$119+$X$120+$X$121+$X$123+$X$124+$X$125+$X$127+$X$128+$X$130+$X$131+$X$133+$X$134+$X$136+$X$137+$X$138+$X$139+$X$141+$X$142+$X$143+$X$144+$X$145+$X$146+$X$148+$X$149+$X$150+$X$151+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14" s="10">
        <f>ROUND($Y$18+$Y$19+$Y$20+$Y$24+$Y$25+$Y$26+$Y$31+$Y$32+$Y$33+$Y$34+$Y$35+$Y$37+$Y$38+$Y$39+$Y$40+$Y$41+$Y$43+$Y$44+$Y$45+$Y$46+$Y$47+$Y$49+$Y$50+$Y$52+$Y$53+$Y$54+$Y$55+$Y$56+$Y$59+$Y$60+$Y$61+$Y$62+$Y$63+$Y$64+$Y$65+$Y$66+$Y$68+$Y$69+$Y$71+$Y$72+$Y$73+$Y$74+$Y$75+$Y$76+$Y$77+$Y$78+$Y$80+$Y$81+$Y$82+$Y$83+$Y$86+$Y$87+$Y$88+$Y$89+$Y$90+$Y$92+$Y$93+$Y$94+$Y$95+$Y$96+$Y$99+$Y$100+$Y$103+$Y$104+$Y$106+$Y$107+$Y$108+$Y$110+$Y$111+$Y$112+$Y$114+$Y$115+$Y$118+$Y$119+$Y$120+$Y$121+$Y$123+$Y$124+$Y$125+$Y$127+$Y$128+$Y$130+$Y$131+$Y$133+$Y$134+$Y$136+$Y$137+$Y$138+$Y$139+$Y$141+$Y$142+$Y$143+$Y$144+$Y$145+$Y$146+$Y$148+$Y$149+$Y$150+$Y$151+$Y$154+$Y$155+$Y$156+$Y$157+$Y$159+$Y$160+$Y$162+$Y$163+$Y$164+$Y$165+$Y$166+$Y$167+$Y$168+$Y$170+$Y$171+$Y$173+$Y$174+$Y$175+$Y$176+$Y$177+$Y$178+$Y$179+$Y$181+$Y$182+$Y$183+$Y$185+$Y$186+$Y$187+$Y$188+$Y$189+$Y$190+$Y$191+$Y$192+$Y$193+$Y$194,2)</f>
        <v>59730117.130000003</v>
      </c>
      <c r="Z14" s="10">
        <f>ROUND($Z$18+$Z$19+$Z$20+$Z$24+$Z$25+$Z$26+$Z$31+$Z$32+$Z$33+$Z$34+$Z$35+$Z$37+$Z$38+$Z$39+$Z$40+$Z$41+$Z$43+$Z$44+$Z$45+$Z$46+$Z$47+$Z$49+$Z$50+$Z$52+$Z$53+$Z$54+$Z$55+$Z$56+$Z$59+$Z$60+$Z$61+$Z$62+$Z$63+$Z$64+$Z$65+$Z$66+$Z$68+$Z$69+$Z$71+$Z$72+$Z$73+$Z$74+$Z$75+$Z$76+$Z$77+$Z$78+$Z$80+$Z$81+$Z$82+$Z$83+$Z$86+$Z$87+$Z$88+$Z$89+$Z$90+$Z$92+$Z$93+$Z$94+$Z$95+$Z$96+$Z$99+$Z$100+$Z$103+$Z$104+$Z$106+$Z$107+$Z$108+$Z$110+$Z$111+$Z$112+$Z$114+$Z$115+$Z$118+$Z$119+$Z$120+$Z$121+$Z$123+$Z$124+$Z$125+$Z$127+$Z$128+$Z$130+$Z$131+$Z$133+$Z$134+$Z$136+$Z$137+$Z$138+$Z$139+$Z$141+$Z$142+$Z$143+$Z$144+$Z$145+$Z$146+$Z$148+$Z$149+$Z$150+$Z$151+$Z$154+$Z$155+$Z$156+$Z$157+$Z$159+$Z$160+$Z$162+$Z$163+$Z$164+$Z$165+$Z$166+$Z$167+$Z$168+$Z$170+$Z$171+$Z$173+$Z$174+$Z$175+$Z$176+$Z$177+$Z$178+$Z$179+$Z$181+$Z$182+$Z$183+$Z$185+$Z$186+$Z$187+$Z$188+$Z$189+$Z$190+$Z$191+$Z$192+$Z$193+$Z$194,2)</f>
        <v>59730117.130000003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ROUND($X$18+$X$19+$X$20+$X$24+$X$25+$X$26,2)</f>
        <v>0</v>
      </c>
      <c r="Y15" s="10">
        <f>ROUND($Y$18+$Y$19+$Y$20+$Y$24+$Y$25+$Y$26,2)</f>
        <v>172025.71</v>
      </c>
      <c r="Z15" s="10">
        <f>ROUND($Z$18+$Z$19+$Z$20+$Z$24+$Z$25+$Z$26,2)</f>
        <v>172025.71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ROUND($X$18+$X$19+$X$20,2)</f>
        <v>0</v>
      </c>
      <c r="Y16" s="10">
        <f>ROUND($Y$18+$Y$19+$Y$20,2)</f>
        <v>45369.81</v>
      </c>
      <c r="Z16" s="10">
        <f>ROUND($Z$18+$Z$19+$Z$20,2)</f>
        <v>45369.81</v>
      </c>
      <c r="AA16" s="10"/>
      <c r="AB16" s="10"/>
    </row>
    <row r="17" spans="1:28" s="11" customFormat="1" ht="21.95" customHeight="1" outlineLevel="5" x14ac:dyDescent="0.15">
      <c r="A17" s="12">
        <v>1</v>
      </c>
      <c r="B17" s="13" t="s">
        <v>66</v>
      </c>
      <c r="C17" s="14" t="s">
        <v>67</v>
      </c>
      <c r="D17" s="14"/>
      <c r="E17" s="14"/>
      <c r="F17" s="14"/>
      <c r="G17" s="14"/>
      <c r="H17" s="15">
        <v>18.399999999999999</v>
      </c>
      <c r="I17" s="15">
        <v>18.3</v>
      </c>
      <c r="J17" s="15">
        <v>22.2</v>
      </c>
      <c r="K17" s="15">
        <v>17.899999999999999</v>
      </c>
      <c r="L17" s="15">
        <v>16.899999999999999</v>
      </c>
      <c r="M17" s="15">
        <v>13.7</v>
      </c>
      <c r="N17" s="15">
        <v>18.5</v>
      </c>
      <c r="O17" s="15">
        <v>13.7</v>
      </c>
      <c r="P17" s="15">
        <v>16.899999999999999</v>
      </c>
      <c r="Q17" s="15">
        <v>17.899999999999999</v>
      </c>
      <c r="R17" s="15">
        <v>174.4</v>
      </c>
      <c r="S17" s="16"/>
      <c r="T17" s="16">
        <f>$T$18</f>
        <v>174.4</v>
      </c>
      <c r="U17" s="16"/>
      <c r="V17" s="16"/>
      <c r="W17" s="16">
        <f>ROUND($Z$17/$T$17,2)</f>
        <v>260.14999999999998</v>
      </c>
      <c r="X17" s="16">
        <f>ROUND($X$18+$X$19+$X$20,2)</f>
        <v>0</v>
      </c>
      <c r="Y17" s="16">
        <f>ROUND($Y$18+$Y$19+$Y$20,2)</f>
        <v>45369.81</v>
      </c>
      <c r="Z17" s="16">
        <f>ROUND($Z$18+$Z$19+$Z$20,2)</f>
        <v>45369.81</v>
      </c>
      <c r="AA17" s="61" t="s">
        <v>68</v>
      </c>
      <c r="AB17" s="61"/>
    </row>
    <row r="18" spans="1:28" s="17" customFormat="1" ht="11.1" customHeight="1" outlineLevel="6" x14ac:dyDescent="0.2">
      <c r="A18" s="18"/>
      <c r="B18" s="19" t="s">
        <v>31</v>
      </c>
      <c r="C18" s="20" t="s">
        <v>67</v>
      </c>
      <c r="D18" s="20"/>
      <c r="E18" s="20"/>
      <c r="F18" s="20"/>
      <c r="G18" s="20"/>
      <c r="H18" s="21">
        <v>18.399999999999999</v>
      </c>
      <c r="I18" s="21">
        <v>18.3</v>
      </c>
      <c r="J18" s="21">
        <v>22.2</v>
      </c>
      <c r="K18" s="21">
        <v>17.899999999999999</v>
      </c>
      <c r="L18" s="21">
        <v>16.899999999999999</v>
      </c>
      <c r="M18" s="21">
        <v>13.7</v>
      </c>
      <c r="N18" s="21">
        <v>18.5</v>
      </c>
      <c r="O18" s="21">
        <v>13.7</v>
      </c>
      <c r="P18" s="21">
        <v>16.899999999999999</v>
      </c>
      <c r="Q18" s="21">
        <v>17.899999999999999</v>
      </c>
      <c r="R18" s="21">
        <f>$H$18+$I$18+$J$18+$K$18+$L$18+$M$18+$N$18+$O$18+$P$18+$Q$18</f>
        <v>174.40000000000003</v>
      </c>
      <c r="S18" s="21">
        <v>1</v>
      </c>
      <c r="T18" s="22">
        <f>ROUND($R$18*$S$18,3)</f>
        <v>174.4</v>
      </c>
      <c r="U18" s="56"/>
      <c r="V18" s="57"/>
      <c r="W18" s="49">
        <f>ROUND($V$18+$U$18,2)</f>
        <v>0</v>
      </c>
      <c r="X18" s="22">
        <f>ROUND($R$18*$U$18,2)</f>
        <v>0</v>
      </c>
      <c r="Y18" s="22">
        <f>ROUND($T$18*$V$18,2)</f>
        <v>0</v>
      </c>
      <c r="Z18" s="22">
        <f>ROUND($Y$18+$X$18,2)</f>
        <v>0</v>
      </c>
      <c r="AA18" s="62"/>
      <c r="AB18" s="62"/>
    </row>
    <row r="19" spans="1:28" s="1" customFormat="1" ht="11.1" customHeight="1" outlineLevel="6" x14ac:dyDescent="0.2">
      <c r="A19" s="23"/>
      <c r="B19" s="24" t="s">
        <v>69</v>
      </c>
      <c r="C19" s="25" t="s">
        <v>70</v>
      </c>
      <c r="D19" s="25" t="s">
        <v>71</v>
      </c>
      <c r="E19" s="25"/>
      <c r="F19" s="25"/>
      <c r="G19" s="25"/>
      <c r="H19" s="26">
        <v>18.399999999999999</v>
      </c>
      <c r="I19" s="26">
        <v>18.3</v>
      </c>
      <c r="J19" s="26">
        <v>22.2</v>
      </c>
      <c r="K19" s="26">
        <v>17.899999999999999</v>
      </c>
      <c r="L19" s="26">
        <v>16.899999999999999</v>
      </c>
      <c r="M19" s="26">
        <v>13.7</v>
      </c>
      <c r="N19" s="26">
        <v>18.5</v>
      </c>
      <c r="O19" s="26">
        <v>13.7</v>
      </c>
      <c r="P19" s="26">
        <v>16.899999999999999</v>
      </c>
      <c r="Q19" s="26">
        <v>17.899999999999999</v>
      </c>
      <c r="R19" s="26">
        <f>$H$19+$I$19+$J$19+$K$19+$L$19+$M$19+$N$19+$O$19+$P$19+$Q$19</f>
        <v>174.40000000000003</v>
      </c>
      <c r="S19" s="28">
        <v>6</v>
      </c>
      <c r="T19" s="27">
        <f>ROUND($R$19*$S$19,3)</f>
        <v>1046.4000000000001</v>
      </c>
      <c r="U19" s="52"/>
      <c r="V19" s="52">
        <v>33.4</v>
      </c>
      <c r="W19" s="27">
        <f>ROUND($V$19+$U$19,2)</f>
        <v>33.4</v>
      </c>
      <c r="X19" s="27">
        <f>ROUND($R$19*$U$19,2)</f>
        <v>0</v>
      </c>
      <c r="Y19" s="27">
        <f>ROUND($T$19*$V$19,2)</f>
        <v>34949.760000000002</v>
      </c>
      <c r="Z19" s="27">
        <f>ROUND($Y$19+$X$19,2)</f>
        <v>34949.760000000002</v>
      </c>
      <c r="AA19" s="63"/>
      <c r="AB19" s="63"/>
    </row>
    <row r="20" spans="1:28" s="1" customFormat="1" ht="11.1" customHeight="1" outlineLevel="6" x14ac:dyDescent="0.2">
      <c r="A20" s="23"/>
      <c r="B20" s="24" t="s">
        <v>72</v>
      </c>
      <c r="C20" s="25" t="s">
        <v>67</v>
      </c>
      <c r="D20" s="25"/>
      <c r="E20" s="25"/>
      <c r="F20" s="25"/>
      <c r="G20" s="25"/>
      <c r="H20" s="26">
        <v>18.399999999999999</v>
      </c>
      <c r="I20" s="26">
        <v>18.3</v>
      </c>
      <c r="J20" s="26">
        <v>22.2</v>
      </c>
      <c r="K20" s="26">
        <v>17.899999999999999</v>
      </c>
      <c r="L20" s="26">
        <v>16.899999999999999</v>
      </c>
      <c r="M20" s="26">
        <v>13.7</v>
      </c>
      <c r="N20" s="26">
        <v>18.5</v>
      </c>
      <c r="O20" s="26">
        <v>13.7</v>
      </c>
      <c r="P20" s="26">
        <v>16.899999999999999</v>
      </c>
      <c r="Q20" s="26">
        <v>17.899999999999999</v>
      </c>
      <c r="R20" s="26">
        <f>$H$20+$I$20+$J$20+$K$20+$L$20+$M$20+$N$20+$O$20+$P$20+$Q$20</f>
        <v>174.40000000000003</v>
      </c>
      <c r="S20" s="29">
        <v>1.2</v>
      </c>
      <c r="T20" s="27">
        <f>ROUND($R$20*$S$20,3)</f>
        <v>209.28</v>
      </c>
      <c r="U20" s="52"/>
      <c r="V20" s="52">
        <v>49.79</v>
      </c>
      <c r="W20" s="27">
        <f>ROUND($V$20+$U$20,2)</f>
        <v>49.79</v>
      </c>
      <c r="X20" s="27">
        <f>ROUND($R$20*$U$20,2)</f>
        <v>0</v>
      </c>
      <c r="Y20" s="27">
        <f>ROUND($T$20*$V$20,2)</f>
        <v>10420.049999999999</v>
      </c>
      <c r="Z20" s="27">
        <f>ROUND($Y$20+$X$20,2)</f>
        <v>10420.049999999999</v>
      </c>
      <c r="AA20" s="63"/>
      <c r="AB20" s="63"/>
    </row>
    <row r="21" spans="1:28" s="1" customFormat="1" ht="12" customHeight="1" outlineLevel="4" x14ac:dyDescent="0.2">
      <c r="A21" s="7"/>
      <c r="B21" s="8" t="s">
        <v>73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58"/>
      <c r="V21" s="58"/>
      <c r="W21" s="10"/>
      <c r="X21" s="10">
        <f>ROUND($X$24+$X$25+$X$26,2)</f>
        <v>0</v>
      </c>
      <c r="Y21" s="10">
        <f>ROUND($Y$24+$Y$25+$Y$26,2)</f>
        <v>126655.9</v>
      </c>
      <c r="Z21" s="10">
        <f>ROUND($Z$24+$Z$25+$Z$26,2)</f>
        <v>126655.9</v>
      </c>
      <c r="AA21" s="58"/>
      <c r="AB21" s="58"/>
    </row>
    <row r="22" spans="1:28" s="1" customFormat="1" ht="12" customHeight="1" outlineLevel="5" x14ac:dyDescent="0.2">
      <c r="A22" s="7"/>
      <c r="B22" s="8" t="s">
        <v>74</v>
      </c>
      <c r="C22" s="9"/>
      <c r="D22" s="9"/>
      <c r="E22" s="9"/>
      <c r="F22" s="9"/>
      <c r="G22" s="9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58"/>
      <c r="V22" s="58"/>
      <c r="W22" s="10"/>
      <c r="X22" s="10">
        <f>ROUND($X$24+$X$25+$X$26,2)</f>
        <v>0</v>
      </c>
      <c r="Y22" s="10">
        <f>ROUND($Y$24+$Y$25+$Y$26,2)</f>
        <v>126655.9</v>
      </c>
      <c r="Z22" s="10">
        <f>ROUND($Z$24+$Z$25+$Z$26,2)</f>
        <v>126655.9</v>
      </c>
      <c r="AA22" s="58"/>
      <c r="AB22" s="58"/>
    </row>
    <row r="23" spans="1:28" s="11" customFormat="1" ht="11.1" customHeight="1" outlineLevel="6" x14ac:dyDescent="0.15">
      <c r="A23" s="12">
        <v>2</v>
      </c>
      <c r="B23" s="13" t="s">
        <v>75</v>
      </c>
      <c r="C23" s="14" t="s">
        <v>67</v>
      </c>
      <c r="D23" s="14"/>
      <c r="E23" s="14"/>
      <c r="F23" s="14"/>
      <c r="G23" s="14"/>
      <c r="H23" s="15">
        <v>44.832999999999998</v>
      </c>
      <c r="I23" s="15">
        <v>56.100999999999999</v>
      </c>
      <c r="J23" s="15">
        <v>42.043999999999997</v>
      </c>
      <c r="K23" s="15">
        <v>57.534999999999997</v>
      </c>
      <c r="L23" s="15">
        <v>46.213000000000001</v>
      </c>
      <c r="M23" s="15">
        <v>45.203000000000003</v>
      </c>
      <c r="N23" s="15">
        <v>45.981000000000002</v>
      </c>
      <c r="O23" s="15">
        <v>45.203000000000003</v>
      </c>
      <c r="P23" s="15">
        <v>46.213000000000001</v>
      </c>
      <c r="Q23" s="15">
        <v>57.534999999999997</v>
      </c>
      <c r="R23" s="15">
        <v>486.86099999999999</v>
      </c>
      <c r="S23" s="16"/>
      <c r="T23" s="16">
        <f>$T$24</f>
        <v>486.86099999999999</v>
      </c>
      <c r="U23" s="59"/>
      <c r="V23" s="59"/>
      <c r="W23" s="16">
        <f>ROUND($Z$23/$T$23,2)</f>
        <v>260.14999999999998</v>
      </c>
      <c r="X23" s="16">
        <f>ROUND($X$24+$X$25+$X$26,2)</f>
        <v>0</v>
      </c>
      <c r="Y23" s="16">
        <f>ROUND($Y$24+$Y$25+$Y$26,2)</f>
        <v>126655.9</v>
      </c>
      <c r="Z23" s="16">
        <f>ROUND($Z$24+$Z$25+$Z$26,2)</f>
        <v>126655.9</v>
      </c>
      <c r="AA23" s="61" t="s">
        <v>68</v>
      </c>
      <c r="AB23" s="61"/>
    </row>
    <row r="24" spans="1:28" s="17" customFormat="1" ht="11.1" customHeight="1" outlineLevel="7" x14ac:dyDescent="0.2">
      <c r="A24" s="18"/>
      <c r="B24" s="19" t="s">
        <v>31</v>
      </c>
      <c r="C24" s="20" t="s">
        <v>67</v>
      </c>
      <c r="D24" s="20"/>
      <c r="E24" s="20"/>
      <c r="F24" s="20"/>
      <c r="G24" s="20"/>
      <c r="H24" s="21">
        <v>44.832999999999998</v>
      </c>
      <c r="I24" s="21">
        <v>56.100999999999999</v>
      </c>
      <c r="J24" s="21">
        <v>42.043999999999997</v>
      </c>
      <c r="K24" s="21">
        <v>57.534999999999997</v>
      </c>
      <c r="L24" s="21">
        <v>46.213000000000001</v>
      </c>
      <c r="M24" s="21">
        <v>45.203000000000003</v>
      </c>
      <c r="N24" s="21">
        <v>45.981000000000002</v>
      </c>
      <c r="O24" s="21">
        <v>45.203000000000003</v>
      </c>
      <c r="P24" s="21">
        <v>46.213000000000001</v>
      </c>
      <c r="Q24" s="21">
        <v>57.534999999999997</v>
      </c>
      <c r="R24" s="21">
        <f>$H$24+$I$24+$J$24+$K$24+$L$24+$M$24+$N$24+$O$24+$P$24+$Q$24</f>
        <v>486.86099999999999</v>
      </c>
      <c r="S24" s="21">
        <v>1</v>
      </c>
      <c r="T24" s="22">
        <f>ROUND($R$24*$S$24,3)</f>
        <v>486.86099999999999</v>
      </c>
      <c r="U24" s="56"/>
      <c r="V24" s="57"/>
      <c r="W24" s="49">
        <f>ROUND($V$24+$U$24,2)</f>
        <v>0</v>
      </c>
      <c r="X24" s="22">
        <f>ROUND($R$24*$U$24,2)</f>
        <v>0</v>
      </c>
      <c r="Y24" s="22">
        <f>ROUND($T$24*$V$24,2)</f>
        <v>0</v>
      </c>
      <c r="Z24" s="22">
        <f>ROUND($Y$24+$X$24,2)</f>
        <v>0</v>
      </c>
      <c r="AA24" s="62"/>
      <c r="AB24" s="62"/>
    </row>
    <row r="25" spans="1:28" s="1" customFormat="1" ht="11.1" customHeight="1" outlineLevel="7" x14ac:dyDescent="0.2">
      <c r="A25" s="23"/>
      <c r="B25" s="24" t="s">
        <v>69</v>
      </c>
      <c r="C25" s="25" t="s">
        <v>70</v>
      </c>
      <c r="D25" s="25" t="s">
        <v>71</v>
      </c>
      <c r="E25" s="25"/>
      <c r="F25" s="25"/>
      <c r="G25" s="25"/>
      <c r="H25" s="26">
        <v>44.832999999999998</v>
      </c>
      <c r="I25" s="26">
        <v>56.100999999999999</v>
      </c>
      <c r="J25" s="26">
        <v>42.043999999999997</v>
      </c>
      <c r="K25" s="26">
        <v>57.534999999999997</v>
      </c>
      <c r="L25" s="26">
        <v>46.213000000000001</v>
      </c>
      <c r="M25" s="26">
        <v>45.203000000000003</v>
      </c>
      <c r="N25" s="26">
        <v>45.981000000000002</v>
      </c>
      <c r="O25" s="26">
        <v>45.203000000000003</v>
      </c>
      <c r="P25" s="26">
        <v>46.213000000000001</v>
      </c>
      <c r="Q25" s="26">
        <v>57.534999999999997</v>
      </c>
      <c r="R25" s="26">
        <f>$H$25+$I$25+$J$25+$K$25+$L$25+$M$25+$N$25+$O$25+$P$25+$Q$25</f>
        <v>486.86099999999999</v>
      </c>
      <c r="S25" s="28">
        <v>6</v>
      </c>
      <c r="T25" s="27">
        <f>ROUND($R$25*$S$25,3)</f>
        <v>2921.1660000000002</v>
      </c>
      <c r="U25" s="52"/>
      <c r="V25" s="52">
        <v>33.4</v>
      </c>
      <c r="W25" s="27">
        <f>ROUND($V$25+$U$25,2)</f>
        <v>33.4</v>
      </c>
      <c r="X25" s="27">
        <f>ROUND($R$25*$U$25,2)</f>
        <v>0</v>
      </c>
      <c r="Y25" s="27">
        <f>ROUND($T$25*$V$25,2)</f>
        <v>97566.94</v>
      </c>
      <c r="Z25" s="27">
        <f>ROUND($Y$25+$X$25,2)</f>
        <v>97566.94</v>
      </c>
      <c r="AA25" s="63"/>
      <c r="AB25" s="63"/>
    </row>
    <row r="26" spans="1:28" s="1" customFormat="1" ht="11.1" customHeight="1" outlineLevel="7" x14ac:dyDescent="0.2">
      <c r="A26" s="23"/>
      <c r="B26" s="24" t="s">
        <v>72</v>
      </c>
      <c r="C26" s="25" t="s">
        <v>67</v>
      </c>
      <c r="D26" s="25"/>
      <c r="E26" s="25"/>
      <c r="F26" s="25"/>
      <c r="G26" s="25"/>
      <c r="H26" s="26">
        <v>44.832999999999998</v>
      </c>
      <c r="I26" s="26">
        <v>56.100999999999999</v>
      </c>
      <c r="J26" s="26">
        <v>42.043999999999997</v>
      </c>
      <c r="K26" s="26">
        <v>57.534999999999997</v>
      </c>
      <c r="L26" s="26">
        <v>46.213000000000001</v>
      </c>
      <c r="M26" s="26">
        <v>45.203000000000003</v>
      </c>
      <c r="N26" s="26">
        <v>45.981000000000002</v>
      </c>
      <c r="O26" s="26">
        <v>45.203000000000003</v>
      </c>
      <c r="P26" s="26">
        <v>46.213000000000001</v>
      </c>
      <c r="Q26" s="26">
        <v>57.534999999999997</v>
      </c>
      <c r="R26" s="26">
        <f>$H$26+$I$26+$J$26+$K$26+$L$26+$M$26+$N$26+$O$26+$P$26+$Q$26</f>
        <v>486.86099999999999</v>
      </c>
      <c r="S26" s="29">
        <v>1.2</v>
      </c>
      <c r="T26" s="27">
        <f>ROUND($R$26*$S$26,3)</f>
        <v>584.23299999999995</v>
      </c>
      <c r="U26" s="52"/>
      <c r="V26" s="52">
        <v>49.79</v>
      </c>
      <c r="W26" s="27">
        <f>ROUND($V$26+$U$26,2)</f>
        <v>49.79</v>
      </c>
      <c r="X26" s="27">
        <f>ROUND($R$26*$U$26,2)</f>
        <v>0</v>
      </c>
      <c r="Y26" s="27">
        <f>ROUND($T$26*$V$26,2)</f>
        <v>29088.959999999999</v>
      </c>
      <c r="Z26" s="27">
        <f>ROUND($Y$26+$X$26,2)</f>
        <v>29088.959999999999</v>
      </c>
      <c r="AA26" s="63"/>
      <c r="AB26" s="63"/>
    </row>
    <row r="27" spans="1:28" s="1" customFormat="1" ht="12" customHeight="1" outlineLevel="3" x14ac:dyDescent="0.2">
      <c r="A27" s="7"/>
      <c r="B27" s="8" t="s">
        <v>76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58"/>
      <c r="V27" s="58"/>
      <c r="W27" s="10"/>
      <c r="X27" s="10">
        <f>ROUND($X$31+$X$32+$X$33+$X$34+$X$35+$X$37+$X$38+$X$39+$X$40+$X$41+$X$43+$X$44+$X$45+$X$46+$X$47+$X$49+$X$50+$X$52+$X$53+$X$54+$X$55+$X$56+$X$59+$X$60+$X$61+$X$62+$X$63+$X$64+$X$65+$X$66+$X$68+$X$69+$X$71+$X$72+$X$73+$X$74+$X$75+$X$76+$X$77+$X$78+$X$80+$X$81+$X$82+$X$83+$X$86+$X$87+$X$88+$X$89+$X$90+$X$92+$X$93+$X$94+$X$95+$X$96+$X$99+$X$100+$X$103+$X$104+$X$106+$X$107+$X$108+$X$110+$X$111+$X$112+$X$114+$X$115+$X$118+$X$119+$X$120+$X$121+$X$123+$X$124+$X$125+$X$127+$X$128+$X$130+$X$131+$X$133+$X$134+$X$136+$X$137+$X$138+$X$139+$X$141+$X$142+$X$143+$X$144+$X$145+$X$146+$X$148+$X$149+$X$150+$X$151+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27" s="10">
        <f>ROUND($Y$31+$Y$32+$Y$33+$Y$34+$Y$35+$Y$37+$Y$38+$Y$39+$Y$40+$Y$41+$Y$43+$Y$44+$Y$45+$Y$46+$Y$47+$Y$49+$Y$50+$Y$52+$Y$53+$Y$54+$Y$55+$Y$56+$Y$59+$Y$60+$Y$61+$Y$62+$Y$63+$Y$64+$Y$65+$Y$66+$Y$68+$Y$69+$Y$71+$Y$72+$Y$73+$Y$74+$Y$75+$Y$76+$Y$77+$Y$78+$Y$80+$Y$81+$Y$82+$Y$83+$Y$86+$Y$87+$Y$88+$Y$89+$Y$90+$Y$92+$Y$93+$Y$94+$Y$95+$Y$96+$Y$99+$Y$100+$Y$103+$Y$104+$Y$106+$Y$107+$Y$108+$Y$110+$Y$111+$Y$112+$Y$114+$Y$115+$Y$118+$Y$119+$Y$120+$Y$121+$Y$123+$Y$124+$Y$125+$Y$127+$Y$128+$Y$130+$Y$131+$Y$133+$Y$134+$Y$136+$Y$137+$Y$138+$Y$139+$Y$141+$Y$142+$Y$143+$Y$144+$Y$145+$Y$146+$Y$148+$Y$149+$Y$150+$Y$151+$Y$154+$Y$155+$Y$156+$Y$157+$Y$159+$Y$160+$Y$162+$Y$163+$Y$164+$Y$165+$Y$166+$Y$167+$Y$168+$Y$170+$Y$171+$Y$173+$Y$174+$Y$175+$Y$176+$Y$177+$Y$178+$Y$179+$Y$181+$Y$182+$Y$183+$Y$185+$Y$186+$Y$187+$Y$188+$Y$189+$Y$190+$Y$191+$Y$192+$Y$193+$Y$194,2)</f>
        <v>59558091.420000002</v>
      </c>
      <c r="Z27" s="10">
        <f>ROUND($Z$31+$Z$32+$Z$33+$Z$34+$Z$35+$Z$37+$Z$38+$Z$39+$Z$40+$Z$41+$Z$43+$Z$44+$Z$45+$Z$46+$Z$47+$Z$49+$Z$50+$Z$52+$Z$53+$Z$54+$Z$55+$Z$56+$Z$59+$Z$60+$Z$61+$Z$62+$Z$63+$Z$64+$Z$65+$Z$66+$Z$68+$Z$69+$Z$71+$Z$72+$Z$73+$Z$74+$Z$75+$Z$76+$Z$77+$Z$78+$Z$80+$Z$81+$Z$82+$Z$83+$Z$86+$Z$87+$Z$88+$Z$89+$Z$90+$Z$92+$Z$93+$Z$94+$Z$95+$Z$96+$Z$99+$Z$100+$Z$103+$Z$104+$Z$106+$Z$107+$Z$108+$Z$110+$Z$111+$Z$112+$Z$114+$Z$115+$Z$118+$Z$119+$Z$120+$Z$121+$Z$123+$Z$124+$Z$125+$Z$127+$Z$128+$Z$130+$Z$131+$Z$133+$Z$134+$Z$136+$Z$137+$Z$138+$Z$139+$Z$141+$Z$142+$Z$143+$Z$144+$Z$145+$Z$146+$Z$148+$Z$149+$Z$150+$Z$151+$Z$154+$Z$155+$Z$156+$Z$157+$Z$159+$Z$160+$Z$162+$Z$163+$Z$164+$Z$165+$Z$166+$Z$167+$Z$168+$Z$170+$Z$171+$Z$173+$Z$174+$Z$175+$Z$176+$Z$177+$Z$178+$Z$179+$Z$181+$Z$182+$Z$183+$Z$185+$Z$186+$Z$187+$Z$188+$Z$189+$Z$190+$Z$191+$Z$192+$Z$193+$Z$194,2)</f>
        <v>59558091.420000002</v>
      </c>
      <c r="AA27" s="58"/>
      <c r="AB27" s="58"/>
    </row>
    <row r="28" spans="1:28" s="1" customFormat="1" ht="12" customHeight="1" outlineLevel="4" x14ac:dyDescent="0.2">
      <c r="A28" s="7"/>
      <c r="B28" s="8" t="s">
        <v>77</v>
      </c>
      <c r="C28" s="9"/>
      <c r="D28" s="9"/>
      <c r="E28" s="9"/>
      <c r="F28" s="9"/>
      <c r="G28" s="9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58"/>
      <c r="V28" s="58"/>
      <c r="W28" s="10"/>
      <c r="X28" s="10">
        <f>ROUND($X$31+$X$32+$X$33+$X$34+$X$35+$X$37+$X$38+$X$39+$X$40+$X$41+$X$43+$X$44+$X$45+$X$46+$X$47+$X$49+$X$50+$X$52+$X$53+$X$54+$X$55+$X$56+$X$59+$X$60+$X$61+$X$62+$X$63+$X$64+$X$65+$X$66+$X$68+$X$69+$X$71+$X$72+$X$73+$X$74+$X$75+$X$76+$X$77+$X$78+$X$80+$X$81+$X$82+$X$83+$X$86+$X$87+$X$88+$X$89+$X$90+$X$92+$X$93+$X$94+$X$95+$X$96+$X$99+$X$100+$X$103+$X$104+$X$106+$X$107+$X$108+$X$110+$X$111+$X$112+$X$114+$X$115+$X$118+$X$119+$X$120+$X$121+$X$123+$X$124+$X$125+$X$127+$X$128+$X$130+$X$131+$X$133+$X$134+$X$136+$X$137+$X$138+$X$139+$X$141+$X$142+$X$143+$X$144+$X$145+$X$146+$X$148+$X$149+$X$150+$X$151+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28" s="10">
        <f>ROUND($Y$31+$Y$32+$Y$33+$Y$34+$Y$35+$Y$37+$Y$38+$Y$39+$Y$40+$Y$41+$Y$43+$Y$44+$Y$45+$Y$46+$Y$47+$Y$49+$Y$50+$Y$52+$Y$53+$Y$54+$Y$55+$Y$56+$Y$59+$Y$60+$Y$61+$Y$62+$Y$63+$Y$64+$Y$65+$Y$66+$Y$68+$Y$69+$Y$71+$Y$72+$Y$73+$Y$74+$Y$75+$Y$76+$Y$77+$Y$78+$Y$80+$Y$81+$Y$82+$Y$83+$Y$86+$Y$87+$Y$88+$Y$89+$Y$90+$Y$92+$Y$93+$Y$94+$Y$95+$Y$96+$Y$99+$Y$100+$Y$103+$Y$104+$Y$106+$Y$107+$Y$108+$Y$110+$Y$111+$Y$112+$Y$114+$Y$115+$Y$118+$Y$119+$Y$120+$Y$121+$Y$123+$Y$124+$Y$125+$Y$127+$Y$128+$Y$130+$Y$131+$Y$133+$Y$134+$Y$136+$Y$137+$Y$138+$Y$139+$Y$141+$Y$142+$Y$143+$Y$144+$Y$145+$Y$146+$Y$148+$Y$149+$Y$150+$Y$151+$Y$154+$Y$155+$Y$156+$Y$157+$Y$159+$Y$160+$Y$162+$Y$163+$Y$164+$Y$165+$Y$166+$Y$167+$Y$168+$Y$170+$Y$171+$Y$173+$Y$174+$Y$175+$Y$176+$Y$177+$Y$178+$Y$179+$Y$181+$Y$182+$Y$183+$Y$185+$Y$186+$Y$187+$Y$188+$Y$189+$Y$190+$Y$191+$Y$192+$Y$193+$Y$194,2)</f>
        <v>59558091.420000002</v>
      </c>
      <c r="Z28" s="10">
        <f>ROUND($Z$31+$Z$32+$Z$33+$Z$34+$Z$35+$Z$37+$Z$38+$Z$39+$Z$40+$Z$41+$Z$43+$Z$44+$Z$45+$Z$46+$Z$47+$Z$49+$Z$50+$Z$52+$Z$53+$Z$54+$Z$55+$Z$56+$Z$59+$Z$60+$Z$61+$Z$62+$Z$63+$Z$64+$Z$65+$Z$66+$Z$68+$Z$69+$Z$71+$Z$72+$Z$73+$Z$74+$Z$75+$Z$76+$Z$77+$Z$78+$Z$80+$Z$81+$Z$82+$Z$83+$Z$86+$Z$87+$Z$88+$Z$89+$Z$90+$Z$92+$Z$93+$Z$94+$Z$95+$Z$96+$Z$99+$Z$100+$Z$103+$Z$104+$Z$106+$Z$107+$Z$108+$Z$110+$Z$111+$Z$112+$Z$114+$Z$115+$Z$118+$Z$119+$Z$120+$Z$121+$Z$123+$Z$124+$Z$125+$Z$127+$Z$128+$Z$130+$Z$131+$Z$133+$Z$134+$Z$136+$Z$137+$Z$138+$Z$139+$Z$141+$Z$142+$Z$143+$Z$144+$Z$145+$Z$146+$Z$148+$Z$149+$Z$150+$Z$151+$Z$154+$Z$155+$Z$156+$Z$157+$Z$159+$Z$160+$Z$162+$Z$163+$Z$164+$Z$165+$Z$166+$Z$167+$Z$168+$Z$170+$Z$171+$Z$173+$Z$174+$Z$175+$Z$176+$Z$177+$Z$178+$Z$179+$Z$181+$Z$182+$Z$183+$Z$185+$Z$186+$Z$187+$Z$188+$Z$189+$Z$190+$Z$191+$Z$192+$Z$193+$Z$194,2)</f>
        <v>59558091.420000002</v>
      </c>
      <c r="AA28" s="58"/>
      <c r="AB28" s="58"/>
    </row>
    <row r="29" spans="1:28" s="1" customFormat="1" ht="12" customHeight="1" outlineLevel="5" x14ac:dyDescent="0.2">
      <c r="A29" s="7"/>
      <c r="B29" s="8" t="s">
        <v>78</v>
      </c>
      <c r="C29" s="9"/>
      <c r="D29" s="9"/>
      <c r="E29" s="9"/>
      <c r="F29" s="9"/>
      <c r="G29" s="9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58"/>
      <c r="V29" s="58"/>
      <c r="W29" s="10"/>
      <c r="X29" s="10">
        <f>ROUND($X$31+$X$32+$X$33+$X$34+$X$35+$X$37+$X$38+$X$39+$X$40+$X$41+$X$43+$X$44+$X$45+$X$46+$X$47+$X$49+$X$50+$X$52+$X$53+$X$54+$X$55+$X$56,2)</f>
        <v>0</v>
      </c>
      <c r="Y29" s="10">
        <f>ROUND($Y$31+$Y$32+$Y$33+$Y$34+$Y$35+$Y$37+$Y$38+$Y$39+$Y$40+$Y$41+$Y$43+$Y$44+$Y$45+$Y$46+$Y$47+$Y$49+$Y$50+$Y$52+$Y$53+$Y$54+$Y$55+$Y$56,2)</f>
        <v>14852354.33</v>
      </c>
      <c r="Z29" s="10">
        <f>ROUND($Z$31+$Z$32+$Z$33+$Z$34+$Z$35+$Z$37+$Z$38+$Z$39+$Z$40+$Z$41+$Z$43+$Z$44+$Z$45+$Z$46+$Z$47+$Z$49+$Z$50+$Z$52+$Z$53+$Z$54+$Z$55+$Z$56,2)</f>
        <v>14852354.33</v>
      </c>
      <c r="AA29" s="58"/>
      <c r="AB29" s="58"/>
    </row>
    <row r="30" spans="1:28" s="11" customFormat="1" ht="21.95" customHeight="1" outlineLevel="6" x14ac:dyDescent="0.15">
      <c r="A30" s="12">
        <v>3</v>
      </c>
      <c r="B30" s="13" t="s">
        <v>79</v>
      </c>
      <c r="C30" s="14" t="s">
        <v>67</v>
      </c>
      <c r="D30" s="14"/>
      <c r="E30" s="14"/>
      <c r="F30" s="14"/>
      <c r="G30" s="14"/>
      <c r="H30" s="15">
        <v>184.16499999999999</v>
      </c>
      <c r="I30" s="15">
        <v>170.36</v>
      </c>
      <c r="J30" s="15">
        <v>183.988</v>
      </c>
      <c r="K30" s="15">
        <v>240.852</v>
      </c>
      <c r="L30" s="15">
        <v>141.52199999999999</v>
      </c>
      <c r="M30" s="15">
        <v>169.54400000000001</v>
      </c>
      <c r="N30" s="15">
        <v>112.738</v>
      </c>
      <c r="O30" s="15">
        <v>169.54400000000001</v>
      </c>
      <c r="P30" s="15">
        <v>141.52199999999999</v>
      </c>
      <c r="Q30" s="15">
        <v>240.852</v>
      </c>
      <c r="R30" s="30">
        <v>1755.087</v>
      </c>
      <c r="S30" s="16"/>
      <c r="T30" s="16">
        <f>$T$31</f>
        <v>1755.087</v>
      </c>
      <c r="U30" s="59"/>
      <c r="V30" s="59"/>
      <c r="W30" s="16">
        <f>ROUND($Z$30/$T$30,2)</f>
        <v>1159.99</v>
      </c>
      <c r="X30" s="16">
        <f>ROUND($X$31+$X$32+$X$33+$X$34+$X$35,2)</f>
        <v>0</v>
      </c>
      <c r="Y30" s="16">
        <f>ROUND($Y$31+$Y$32+$Y$33+$Y$34+$Y$35,2)</f>
        <v>2035878.4</v>
      </c>
      <c r="Z30" s="16">
        <f>ROUND($Z$31+$Z$32+$Z$33+$Z$34+$Z$35,2)</f>
        <v>2035878.4</v>
      </c>
      <c r="AA30" s="61" t="s">
        <v>80</v>
      </c>
      <c r="AB30" s="61"/>
    </row>
    <row r="31" spans="1:28" s="17" customFormat="1" ht="11.1" customHeight="1" outlineLevel="7" x14ac:dyDescent="0.2">
      <c r="A31" s="18"/>
      <c r="B31" s="19" t="s">
        <v>31</v>
      </c>
      <c r="C31" s="20" t="s">
        <v>67</v>
      </c>
      <c r="D31" s="20"/>
      <c r="E31" s="20"/>
      <c r="F31" s="20"/>
      <c r="G31" s="20"/>
      <c r="H31" s="21">
        <v>184.16499999999999</v>
      </c>
      <c r="I31" s="21">
        <v>170.36</v>
      </c>
      <c r="J31" s="21">
        <v>183.988</v>
      </c>
      <c r="K31" s="21">
        <v>240.852</v>
      </c>
      <c r="L31" s="21">
        <v>141.52199999999999</v>
      </c>
      <c r="M31" s="21">
        <v>169.54400000000001</v>
      </c>
      <c r="N31" s="21">
        <v>112.738</v>
      </c>
      <c r="O31" s="21">
        <v>169.54400000000001</v>
      </c>
      <c r="P31" s="21">
        <v>141.52199999999999</v>
      </c>
      <c r="Q31" s="21">
        <v>240.852</v>
      </c>
      <c r="R31" s="21">
        <f>$H$31+$I$31+$J$31+$K$31+$L$31+$M$31+$N$31+$O$31+$P$31+$Q$31</f>
        <v>1755.0870000000002</v>
      </c>
      <c r="S31" s="21">
        <v>1</v>
      </c>
      <c r="T31" s="22">
        <f>ROUND($R$31*$S$31,3)</f>
        <v>1755.087</v>
      </c>
      <c r="U31" s="60"/>
      <c r="V31" s="57"/>
      <c r="W31" s="50">
        <f>ROUND($V$31+$U$31,2)</f>
        <v>0</v>
      </c>
      <c r="X31" s="22">
        <f>ROUND($R$31*$U$31,2)</f>
        <v>0</v>
      </c>
      <c r="Y31" s="22">
        <f>ROUND($T$31*$V$31,2)</f>
        <v>0</v>
      </c>
      <c r="Z31" s="22">
        <f>ROUND($Y$31+$X$31,2)</f>
        <v>0</v>
      </c>
      <c r="AA31" s="62"/>
      <c r="AB31" s="62"/>
    </row>
    <row r="32" spans="1:28" s="1" customFormat="1" ht="44.1" customHeight="1" outlineLevel="7" x14ac:dyDescent="0.2">
      <c r="A32" s="23"/>
      <c r="B32" s="24" t="s">
        <v>81</v>
      </c>
      <c r="C32" s="25" t="s">
        <v>70</v>
      </c>
      <c r="D32" s="25" t="s">
        <v>82</v>
      </c>
      <c r="E32" s="25"/>
      <c r="F32" s="25"/>
      <c r="G32" s="25"/>
      <c r="H32" s="26">
        <v>184.16499999999999</v>
      </c>
      <c r="I32" s="26">
        <v>170.36</v>
      </c>
      <c r="J32" s="26">
        <v>183.988</v>
      </c>
      <c r="K32" s="26">
        <v>240.852</v>
      </c>
      <c r="L32" s="26">
        <v>141.52199999999999</v>
      </c>
      <c r="M32" s="26">
        <v>169.54400000000001</v>
      </c>
      <c r="N32" s="26">
        <v>112.738</v>
      </c>
      <c r="O32" s="26">
        <v>169.54400000000001</v>
      </c>
      <c r="P32" s="26">
        <v>141.52199999999999</v>
      </c>
      <c r="Q32" s="26">
        <v>240.852</v>
      </c>
      <c r="R32" s="26">
        <f>$H$32+$I$32+$J$32+$K$32+$L$32+$M$32+$N$32+$O$32+$P$32+$Q$32</f>
        <v>1755.0870000000002</v>
      </c>
      <c r="S32" s="31">
        <v>0.15</v>
      </c>
      <c r="T32" s="27">
        <f>ROUND($R$32*$S$32,3)</f>
        <v>263.26299999999998</v>
      </c>
      <c r="U32" s="52"/>
      <c r="V32" s="52">
        <v>69.38</v>
      </c>
      <c r="W32" s="27">
        <f>ROUND($V$32+$U$32,2)</f>
        <v>69.38</v>
      </c>
      <c r="X32" s="27">
        <f>ROUND($R$32*$U$32,2)</f>
        <v>0</v>
      </c>
      <c r="Y32" s="27">
        <f>ROUND($T$32*$V$32,2)</f>
        <v>18265.189999999999</v>
      </c>
      <c r="Z32" s="27">
        <f>ROUND($Y$32+$X$32,2)</f>
        <v>18265.189999999999</v>
      </c>
      <c r="AA32" s="63" t="s">
        <v>83</v>
      </c>
      <c r="AB32" s="63"/>
    </row>
    <row r="33" spans="1:28" s="1" customFormat="1" ht="21.95" customHeight="1" outlineLevel="7" x14ac:dyDescent="0.2">
      <c r="A33" s="23"/>
      <c r="B33" s="24" t="s">
        <v>84</v>
      </c>
      <c r="C33" s="25" t="s">
        <v>70</v>
      </c>
      <c r="D33" s="25" t="s">
        <v>85</v>
      </c>
      <c r="E33" s="25"/>
      <c r="F33" s="25"/>
      <c r="G33" s="25"/>
      <c r="H33" s="26">
        <v>184.16499999999999</v>
      </c>
      <c r="I33" s="26">
        <v>170.36</v>
      </c>
      <c r="J33" s="26">
        <v>183.988</v>
      </c>
      <c r="K33" s="26">
        <v>240.852</v>
      </c>
      <c r="L33" s="26">
        <v>141.52199999999999</v>
      </c>
      <c r="M33" s="26">
        <v>169.54400000000001</v>
      </c>
      <c r="N33" s="26">
        <v>112.738</v>
      </c>
      <c r="O33" s="26">
        <v>169.54400000000001</v>
      </c>
      <c r="P33" s="26">
        <v>141.52199999999999</v>
      </c>
      <c r="Q33" s="26">
        <v>240.852</v>
      </c>
      <c r="R33" s="26">
        <f>$H$33+$I$33+$J$33+$K$33+$L$33+$M$33+$N$33+$O$33+$P$33+$Q$33</f>
        <v>1755.0870000000002</v>
      </c>
      <c r="S33" s="29">
        <v>0.5</v>
      </c>
      <c r="T33" s="27">
        <f>ROUND($R$33*$S$33,3)</f>
        <v>877.54399999999998</v>
      </c>
      <c r="U33" s="52"/>
      <c r="V33" s="52">
        <v>168.44</v>
      </c>
      <c r="W33" s="27">
        <f>ROUND($V$33+$U$33,2)</f>
        <v>168.44</v>
      </c>
      <c r="X33" s="27">
        <f>ROUND($R$33*$U$33,2)</f>
        <v>0</v>
      </c>
      <c r="Y33" s="27">
        <f>ROUND($T$33*$V$33,2)</f>
        <v>147813.51</v>
      </c>
      <c r="Z33" s="27">
        <f>ROUND($Y$33+$X$33,2)</f>
        <v>147813.51</v>
      </c>
      <c r="AA33" s="63" t="s">
        <v>86</v>
      </c>
      <c r="AB33" s="63"/>
    </row>
    <row r="34" spans="1:28" s="1" customFormat="1" ht="11.1" customHeight="1" outlineLevel="7" x14ac:dyDescent="0.2">
      <c r="A34" s="23"/>
      <c r="B34" s="24" t="s">
        <v>87</v>
      </c>
      <c r="C34" s="25" t="s">
        <v>70</v>
      </c>
      <c r="D34" s="25" t="s">
        <v>82</v>
      </c>
      <c r="E34" s="25"/>
      <c r="F34" s="25"/>
      <c r="G34" s="25"/>
      <c r="H34" s="26">
        <v>184.16499999999999</v>
      </c>
      <c r="I34" s="26">
        <v>170.36</v>
      </c>
      <c r="J34" s="26">
        <v>183.988</v>
      </c>
      <c r="K34" s="26">
        <v>240.852</v>
      </c>
      <c r="L34" s="26">
        <v>141.52199999999999</v>
      </c>
      <c r="M34" s="26">
        <v>169.54400000000001</v>
      </c>
      <c r="N34" s="26">
        <v>112.738</v>
      </c>
      <c r="O34" s="26">
        <v>169.54400000000001</v>
      </c>
      <c r="P34" s="26">
        <v>141.52199999999999</v>
      </c>
      <c r="Q34" s="26">
        <v>240.852</v>
      </c>
      <c r="R34" s="26">
        <f>$H$34+$I$34+$J$34+$K$34+$L$34+$M$34+$N$34+$O$34+$P$34+$Q$34</f>
        <v>1755.0870000000002</v>
      </c>
      <c r="S34" s="28">
        <v>10</v>
      </c>
      <c r="T34" s="27">
        <f>ROUND($R$34*$S$34,3)</f>
        <v>17550.87</v>
      </c>
      <c r="U34" s="52"/>
      <c r="V34" s="52">
        <v>21.06</v>
      </c>
      <c r="W34" s="27">
        <f>ROUND($V$34+$U$34,2)</f>
        <v>21.06</v>
      </c>
      <c r="X34" s="27">
        <f>ROUND($R$34*$U$34,2)</f>
        <v>0</v>
      </c>
      <c r="Y34" s="27">
        <f>ROUND($T$34*$V$34,2)</f>
        <v>369621.32</v>
      </c>
      <c r="Z34" s="27">
        <f>ROUND($Y$34+$X$34,2)</f>
        <v>369621.32</v>
      </c>
      <c r="AA34" s="63"/>
      <c r="AB34" s="63"/>
    </row>
    <row r="35" spans="1:28" s="1" customFormat="1" ht="21.95" customHeight="1" outlineLevel="7" x14ac:dyDescent="0.2">
      <c r="A35" s="23"/>
      <c r="B35" s="24" t="s">
        <v>88</v>
      </c>
      <c r="C35" s="25" t="s">
        <v>67</v>
      </c>
      <c r="D35" s="51" t="s">
        <v>89</v>
      </c>
      <c r="E35" s="25"/>
      <c r="F35" s="25"/>
      <c r="G35" s="25"/>
      <c r="H35" s="26">
        <v>184.16499999999999</v>
      </c>
      <c r="I35" s="26">
        <v>170.36</v>
      </c>
      <c r="J35" s="26">
        <v>183.988</v>
      </c>
      <c r="K35" s="26">
        <v>240.852</v>
      </c>
      <c r="L35" s="26">
        <v>141.52199999999999</v>
      </c>
      <c r="M35" s="26">
        <v>169.54400000000001</v>
      </c>
      <c r="N35" s="26">
        <v>112.738</v>
      </c>
      <c r="O35" s="26">
        <v>169.54400000000001</v>
      </c>
      <c r="P35" s="26">
        <v>141.52199999999999</v>
      </c>
      <c r="Q35" s="26">
        <v>240.852</v>
      </c>
      <c r="R35" s="26">
        <f>$H$35+$I$35+$J$35+$K$35+$L$35+$M$35+$N$35+$O$35+$P$35+$Q$35</f>
        <v>1755.0870000000002</v>
      </c>
      <c r="S35" s="31">
        <v>1.02</v>
      </c>
      <c r="T35" s="27">
        <f>ROUND($R$35*$S$35,3)</f>
        <v>1790.1890000000001</v>
      </c>
      <c r="U35" s="52"/>
      <c r="V35" s="52">
        <v>838</v>
      </c>
      <c r="W35" s="27">
        <f>ROUND($V$35+$U$35,2)</f>
        <v>838</v>
      </c>
      <c r="X35" s="27">
        <f>ROUND($R$35*$U$35,2)</f>
        <v>0</v>
      </c>
      <c r="Y35" s="27">
        <f>ROUND($T$35*$V$35,2)</f>
        <v>1500178.38</v>
      </c>
      <c r="Z35" s="27">
        <f>ROUND($Y$35+$X$35,2)</f>
        <v>1500178.38</v>
      </c>
      <c r="AA35" s="63" t="s">
        <v>86</v>
      </c>
      <c r="AB35" s="63"/>
    </row>
    <row r="36" spans="1:28" s="11" customFormat="1" ht="32.1" customHeight="1" outlineLevel="6" x14ac:dyDescent="0.15">
      <c r="A36" s="12">
        <v>4</v>
      </c>
      <c r="B36" s="13" t="s">
        <v>90</v>
      </c>
      <c r="C36" s="14" t="s">
        <v>67</v>
      </c>
      <c r="D36" s="14"/>
      <c r="E36" s="14"/>
      <c r="F36" s="14"/>
      <c r="G36" s="14"/>
      <c r="H36" s="15">
        <v>19.05</v>
      </c>
      <c r="I36" s="15">
        <v>65.281999999999996</v>
      </c>
      <c r="J36" s="15">
        <v>24.677</v>
      </c>
      <c r="K36" s="15">
        <v>59.350999999999999</v>
      </c>
      <c r="L36" s="15">
        <v>39.649000000000001</v>
      </c>
      <c r="M36" s="15">
        <v>17.042999999999999</v>
      </c>
      <c r="N36" s="15">
        <v>38.262999999999998</v>
      </c>
      <c r="O36" s="15">
        <v>17.042999999999999</v>
      </c>
      <c r="P36" s="15">
        <v>39.649000000000001</v>
      </c>
      <c r="Q36" s="15">
        <v>59.350999999999999</v>
      </c>
      <c r="R36" s="15">
        <v>379.358</v>
      </c>
      <c r="S36" s="16"/>
      <c r="T36" s="16">
        <f>$T$37</f>
        <v>379.358</v>
      </c>
      <c r="U36" s="59"/>
      <c r="V36" s="59"/>
      <c r="W36" s="16">
        <f>ROUND($Z$36/$T$36,2)</f>
        <v>1196.18</v>
      </c>
      <c r="X36" s="16">
        <f>ROUND($X$37+$X$38+$X$39+$X$40+$X$41,2)</f>
        <v>0</v>
      </c>
      <c r="Y36" s="16">
        <f>ROUND($Y$37+$Y$38+$Y$39+$Y$40+$Y$41,2)</f>
        <v>453781.09</v>
      </c>
      <c r="Z36" s="16">
        <f>ROUND($Z$37+$Z$38+$Z$39+$Z$40+$Z$41,2)</f>
        <v>453781.09</v>
      </c>
      <c r="AA36" s="61" t="s">
        <v>91</v>
      </c>
      <c r="AB36" s="61"/>
    </row>
    <row r="37" spans="1:28" s="17" customFormat="1" ht="11.1" customHeight="1" outlineLevel="7" x14ac:dyDescent="0.2">
      <c r="A37" s="18"/>
      <c r="B37" s="19" t="s">
        <v>31</v>
      </c>
      <c r="C37" s="20" t="s">
        <v>67</v>
      </c>
      <c r="D37" s="20"/>
      <c r="E37" s="20"/>
      <c r="F37" s="20"/>
      <c r="G37" s="20"/>
      <c r="H37" s="21">
        <v>19.05</v>
      </c>
      <c r="I37" s="21">
        <v>65.281999999999996</v>
      </c>
      <c r="J37" s="21">
        <v>24.677</v>
      </c>
      <c r="K37" s="21">
        <v>59.350999999999999</v>
      </c>
      <c r="L37" s="21">
        <v>39.649000000000001</v>
      </c>
      <c r="M37" s="21">
        <v>17.042999999999999</v>
      </c>
      <c r="N37" s="21">
        <v>38.262999999999998</v>
      </c>
      <c r="O37" s="21">
        <v>17.042999999999999</v>
      </c>
      <c r="P37" s="21">
        <v>39.649000000000001</v>
      </c>
      <c r="Q37" s="21">
        <v>59.350999999999999</v>
      </c>
      <c r="R37" s="21">
        <f>$H$37+$I$37+$J$37+$K$37+$L$37+$M$37+$N$37+$O$37+$P$37+$Q$37</f>
        <v>379.358</v>
      </c>
      <c r="S37" s="21">
        <v>1</v>
      </c>
      <c r="T37" s="22">
        <f>ROUND($R$37*$S$37,3)</f>
        <v>379.358</v>
      </c>
      <c r="U37" s="60"/>
      <c r="V37" s="57"/>
      <c r="W37" s="50">
        <f>ROUND($V$37+$U$37,2)</f>
        <v>0</v>
      </c>
      <c r="X37" s="22">
        <f>ROUND($R$37*$U$37,2)</f>
        <v>0</v>
      </c>
      <c r="Y37" s="22">
        <f>ROUND($T$37*$V$37,2)</f>
        <v>0</v>
      </c>
      <c r="Z37" s="22">
        <f>ROUND($Y$37+$X$37,2)</f>
        <v>0</v>
      </c>
      <c r="AA37" s="62"/>
      <c r="AB37" s="62"/>
    </row>
    <row r="38" spans="1:28" s="1" customFormat="1" ht="44.1" customHeight="1" outlineLevel="7" x14ac:dyDescent="0.2">
      <c r="A38" s="23"/>
      <c r="B38" s="24" t="s">
        <v>81</v>
      </c>
      <c r="C38" s="25" t="s">
        <v>70</v>
      </c>
      <c r="D38" s="25" t="s">
        <v>82</v>
      </c>
      <c r="E38" s="25"/>
      <c r="F38" s="25"/>
      <c r="G38" s="25"/>
      <c r="H38" s="26">
        <v>19.05</v>
      </c>
      <c r="I38" s="26">
        <v>65.281999999999996</v>
      </c>
      <c r="J38" s="26">
        <v>24.677</v>
      </c>
      <c r="K38" s="26">
        <v>59.350999999999999</v>
      </c>
      <c r="L38" s="26">
        <v>39.649000000000001</v>
      </c>
      <c r="M38" s="26">
        <v>17.042999999999999</v>
      </c>
      <c r="N38" s="26">
        <v>38.262999999999998</v>
      </c>
      <c r="O38" s="26">
        <v>17.042999999999999</v>
      </c>
      <c r="P38" s="26">
        <v>39.649000000000001</v>
      </c>
      <c r="Q38" s="26">
        <v>59.350999999999999</v>
      </c>
      <c r="R38" s="26">
        <f>$H$38+$I$38+$J$38+$K$38+$L$38+$M$38+$N$38+$O$38+$P$38+$Q$38</f>
        <v>379.358</v>
      </c>
      <c r="S38" s="31">
        <v>0.15</v>
      </c>
      <c r="T38" s="27">
        <f>ROUND($R$38*$S$38,3)</f>
        <v>56.904000000000003</v>
      </c>
      <c r="U38" s="52"/>
      <c r="V38" s="52">
        <v>69.38</v>
      </c>
      <c r="W38" s="27">
        <f>ROUND($V$38+$U$38,2)</f>
        <v>69.38</v>
      </c>
      <c r="X38" s="27">
        <f>ROUND($R$38*$U$38,2)</f>
        <v>0</v>
      </c>
      <c r="Y38" s="27">
        <f>ROUND($T$38*$V$38,2)</f>
        <v>3948</v>
      </c>
      <c r="Z38" s="27">
        <f>ROUND($Y$38+$X$38,2)</f>
        <v>3948</v>
      </c>
      <c r="AA38" s="63" t="s">
        <v>83</v>
      </c>
      <c r="AB38" s="63"/>
    </row>
    <row r="39" spans="1:28" s="1" customFormat="1" ht="11.1" customHeight="1" outlineLevel="7" x14ac:dyDescent="0.2">
      <c r="A39" s="23"/>
      <c r="B39" s="24" t="s">
        <v>87</v>
      </c>
      <c r="C39" s="25" t="s">
        <v>70</v>
      </c>
      <c r="D39" s="25" t="s">
        <v>82</v>
      </c>
      <c r="E39" s="25"/>
      <c r="F39" s="25"/>
      <c r="G39" s="25"/>
      <c r="H39" s="26">
        <v>19.05</v>
      </c>
      <c r="I39" s="26">
        <v>65.281999999999996</v>
      </c>
      <c r="J39" s="26">
        <v>24.677</v>
      </c>
      <c r="K39" s="26">
        <v>59.350999999999999</v>
      </c>
      <c r="L39" s="26">
        <v>39.649000000000001</v>
      </c>
      <c r="M39" s="26">
        <v>17.042999999999999</v>
      </c>
      <c r="N39" s="26">
        <v>38.262999999999998</v>
      </c>
      <c r="O39" s="26">
        <v>17.042999999999999</v>
      </c>
      <c r="P39" s="26">
        <v>39.649000000000001</v>
      </c>
      <c r="Q39" s="26">
        <v>59.350999999999999</v>
      </c>
      <c r="R39" s="26">
        <f>$H$39+$I$39+$J$39+$K$39+$L$39+$M$39+$N$39+$O$39+$P$39+$Q$39</f>
        <v>379.358</v>
      </c>
      <c r="S39" s="28">
        <v>10</v>
      </c>
      <c r="T39" s="27">
        <f>ROUND($R$39*$S$39,3)</f>
        <v>3793.58</v>
      </c>
      <c r="U39" s="52"/>
      <c r="V39" s="52">
        <v>21.06</v>
      </c>
      <c r="W39" s="27">
        <f>ROUND($V$39+$U$39,2)</f>
        <v>21.06</v>
      </c>
      <c r="X39" s="27">
        <f>ROUND($R$39*$U$39,2)</f>
        <v>0</v>
      </c>
      <c r="Y39" s="27">
        <f>ROUND($T$39*$V$39,2)</f>
        <v>79892.789999999994</v>
      </c>
      <c r="Z39" s="27">
        <f>ROUND($Y$39+$X$39,2)</f>
        <v>79892.789999999994</v>
      </c>
      <c r="AA39" s="63"/>
      <c r="AB39" s="63"/>
    </row>
    <row r="40" spans="1:28" s="1" customFormat="1" ht="21.95" customHeight="1" outlineLevel="7" x14ac:dyDescent="0.2">
      <c r="A40" s="23"/>
      <c r="B40" s="24" t="s">
        <v>92</v>
      </c>
      <c r="C40" s="25" t="s">
        <v>70</v>
      </c>
      <c r="D40" s="25" t="s">
        <v>85</v>
      </c>
      <c r="E40" s="25"/>
      <c r="F40" s="25"/>
      <c r="G40" s="25"/>
      <c r="H40" s="26">
        <v>19.05</v>
      </c>
      <c r="I40" s="26">
        <v>65.281999999999996</v>
      </c>
      <c r="J40" s="26">
        <v>24.677</v>
      </c>
      <c r="K40" s="26">
        <v>59.350999999999999</v>
      </c>
      <c r="L40" s="26">
        <v>39.649000000000001</v>
      </c>
      <c r="M40" s="26">
        <v>17.042999999999999</v>
      </c>
      <c r="N40" s="26">
        <v>38.262999999999998</v>
      </c>
      <c r="O40" s="26">
        <v>17.042999999999999</v>
      </c>
      <c r="P40" s="26">
        <v>39.649000000000001</v>
      </c>
      <c r="Q40" s="26">
        <v>59.350999999999999</v>
      </c>
      <c r="R40" s="26">
        <f>$H$40+$I$40+$J$40+$K$40+$L$40+$M$40+$N$40+$O$40+$P$40+$Q$40</f>
        <v>379.358</v>
      </c>
      <c r="S40" s="29">
        <v>0.5</v>
      </c>
      <c r="T40" s="27">
        <f>ROUND($R$40*$S$40,3)</f>
        <v>189.679</v>
      </c>
      <c r="U40" s="52"/>
      <c r="V40" s="52">
        <v>151.07</v>
      </c>
      <c r="W40" s="27">
        <f>ROUND($V$40+$U$40,2)</f>
        <v>151.07</v>
      </c>
      <c r="X40" s="27">
        <f>ROUND($R$40*$U$40,2)</f>
        <v>0</v>
      </c>
      <c r="Y40" s="27">
        <f>ROUND($T$40*$V$40,2)</f>
        <v>28654.81</v>
      </c>
      <c r="Z40" s="27">
        <f>ROUND($Y$40+$X$40,2)</f>
        <v>28654.81</v>
      </c>
      <c r="AA40" s="63" t="s">
        <v>86</v>
      </c>
      <c r="AB40" s="63"/>
    </row>
    <row r="41" spans="1:28" s="1" customFormat="1" ht="21.95" customHeight="1" outlineLevel="7" x14ac:dyDescent="0.2">
      <c r="A41" s="23"/>
      <c r="B41" s="24" t="s">
        <v>93</v>
      </c>
      <c r="C41" s="25" t="s">
        <v>67</v>
      </c>
      <c r="D41" s="25" t="s">
        <v>89</v>
      </c>
      <c r="E41" s="25"/>
      <c r="F41" s="25"/>
      <c r="G41" s="25"/>
      <c r="H41" s="26">
        <v>19.05</v>
      </c>
      <c r="I41" s="26">
        <v>65.281999999999996</v>
      </c>
      <c r="J41" s="26">
        <v>24.677</v>
      </c>
      <c r="K41" s="26">
        <v>59.350999999999999</v>
      </c>
      <c r="L41" s="26">
        <v>39.649000000000001</v>
      </c>
      <c r="M41" s="26">
        <v>17.042999999999999</v>
      </c>
      <c r="N41" s="26">
        <v>38.262999999999998</v>
      </c>
      <c r="O41" s="26">
        <v>17.042999999999999</v>
      </c>
      <c r="P41" s="26">
        <v>39.649000000000001</v>
      </c>
      <c r="Q41" s="26">
        <v>59.350999999999999</v>
      </c>
      <c r="R41" s="26">
        <f>$H$41+$I$41+$J$41+$K$41+$L$41+$M$41+$N$41+$O$41+$P$41+$Q$41</f>
        <v>379.358</v>
      </c>
      <c r="S41" s="31">
        <v>1.02</v>
      </c>
      <c r="T41" s="27">
        <f>ROUND($R$41*$S$41,3)</f>
        <v>386.94499999999999</v>
      </c>
      <c r="U41" s="52"/>
      <c r="V41" s="52">
        <v>882</v>
      </c>
      <c r="W41" s="27">
        <f>ROUND($V$41+$U$41,2)</f>
        <v>882</v>
      </c>
      <c r="X41" s="27">
        <f>ROUND($R$41*$U$41,2)</f>
        <v>0</v>
      </c>
      <c r="Y41" s="27">
        <f>ROUND($T$41*$V$41,2)</f>
        <v>341285.49</v>
      </c>
      <c r="Z41" s="27">
        <f>ROUND($Y$41+$X$41,2)</f>
        <v>341285.49</v>
      </c>
      <c r="AA41" s="63" t="s">
        <v>94</v>
      </c>
      <c r="AB41" s="63"/>
    </row>
    <row r="42" spans="1:28" s="11" customFormat="1" ht="21.95" customHeight="1" outlineLevel="6" x14ac:dyDescent="0.15">
      <c r="A42" s="12">
        <v>5</v>
      </c>
      <c r="B42" s="13" t="s">
        <v>95</v>
      </c>
      <c r="C42" s="14" t="s">
        <v>67</v>
      </c>
      <c r="D42" s="14"/>
      <c r="E42" s="14"/>
      <c r="F42" s="14"/>
      <c r="G42" s="14"/>
      <c r="H42" s="15">
        <v>50.472000000000001</v>
      </c>
      <c r="I42" s="15">
        <v>46.100999999999999</v>
      </c>
      <c r="J42" s="15">
        <v>50.454000000000001</v>
      </c>
      <c r="K42" s="15">
        <v>68.22</v>
      </c>
      <c r="L42" s="15">
        <v>38.343000000000004</v>
      </c>
      <c r="M42" s="15">
        <v>47.46</v>
      </c>
      <c r="N42" s="15">
        <v>30.603000000000002</v>
      </c>
      <c r="O42" s="15">
        <v>47.46</v>
      </c>
      <c r="P42" s="15">
        <v>38.343000000000004</v>
      </c>
      <c r="Q42" s="15">
        <v>68.22</v>
      </c>
      <c r="R42" s="15">
        <v>485.67599999999999</v>
      </c>
      <c r="S42" s="16"/>
      <c r="T42" s="16">
        <f>$T$43</f>
        <v>485.67599999999999</v>
      </c>
      <c r="U42" s="59"/>
      <c r="V42" s="59"/>
      <c r="W42" s="16">
        <f>ROUND($Z$42/$T$42,2)</f>
        <v>1133</v>
      </c>
      <c r="X42" s="16">
        <f>ROUND($X$43+$X$44+$X$45+$X$46+$X$47,2)</f>
        <v>0</v>
      </c>
      <c r="Y42" s="16">
        <f>ROUND($Y$43+$Y$44+$Y$45+$Y$46+$Y$47,2)</f>
        <v>550272.28</v>
      </c>
      <c r="Z42" s="16">
        <f>ROUND($Z$43+$Z$44+$Z$45+$Z$46+$Z$47,2)</f>
        <v>550272.28</v>
      </c>
      <c r="AA42" s="61" t="s">
        <v>96</v>
      </c>
      <c r="AB42" s="61"/>
    </row>
    <row r="43" spans="1:28" s="17" customFormat="1" ht="11.1" customHeight="1" outlineLevel="7" x14ac:dyDescent="0.2">
      <c r="A43" s="18"/>
      <c r="B43" s="19" t="s">
        <v>31</v>
      </c>
      <c r="C43" s="20" t="s">
        <v>67</v>
      </c>
      <c r="D43" s="20"/>
      <c r="E43" s="20"/>
      <c r="F43" s="20"/>
      <c r="G43" s="20"/>
      <c r="H43" s="21">
        <v>50.472000000000001</v>
      </c>
      <c r="I43" s="21">
        <v>46.100999999999999</v>
      </c>
      <c r="J43" s="21">
        <v>50.454000000000001</v>
      </c>
      <c r="K43" s="21">
        <v>68.22</v>
      </c>
      <c r="L43" s="21">
        <v>38.343000000000004</v>
      </c>
      <c r="M43" s="21">
        <v>47.46</v>
      </c>
      <c r="N43" s="21">
        <v>30.603000000000002</v>
      </c>
      <c r="O43" s="21">
        <v>47.46</v>
      </c>
      <c r="P43" s="21">
        <v>38.343000000000004</v>
      </c>
      <c r="Q43" s="21">
        <v>68.22</v>
      </c>
      <c r="R43" s="21">
        <f>$H$43+$I$43+$J$43+$K$43+$L$43+$M$43+$N$43+$O$43+$P$43+$Q$43</f>
        <v>485.67600000000004</v>
      </c>
      <c r="S43" s="21">
        <v>1</v>
      </c>
      <c r="T43" s="22">
        <f>ROUND($R$43*$S$43,3)</f>
        <v>485.67599999999999</v>
      </c>
      <c r="U43" s="60"/>
      <c r="V43" s="57"/>
      <c r="W43" s="50">
        <f>ROUND($V$43+$U$43,2)</f>
        <v>0</v>
      </c>
      <c r="X43" s="22">
        <f>ROUND($R$43*$U$43,2)</f>
        <v>0</v>
      </c>
      <c r="Y43" s="22">
        <f>ROUND($T$43*$V$43,2)</f>
        <v>0</v>
      </c>
      <c r="Z43" s="22">
        <f>ROUND($Y$43+$X$43,2)</f>
        <v>0</v>
      </c>
      <c r="AA43" s="62"/>
      <c r="AB43" s="62"/>
    </row>
    <row r="44" spans="1:28" s="1" customFormat="1" ht="44.1" customHeight="1" outlineLevel="7" x14ac:dyDescent="0.2">
      <c r="A44" s="23"/>
      <c r="B44" s="24" t="s">
        <v>81</v>
      </c>
      <c r="C44" s="25" t="s">
        <v>70</v>
      </c>
      <c r="D44" s="25" t="s">
        <v>82</v>
      </c>
      <c r="E44" s="25"/>
      <c r="F44" s="25"/>
      <c r="G44" s="25"/>
      <c r="H44" s="26">
        <v>50.472000000000001</v>
      </c>
      <c r="I44" s="26">
        <v>46.100999999999999</v>
      </c>
      <c r="J44" s="26">
        <v>50.454000000000001</v>
      </c>
      <c r="K44" s="26">
        <v>68.22</v>
      </c>
      <c r="L44" s="26">
        <v>38.343000000000004</v>
      </c>
      <c r="M44" s="26">
        <v>47.46</v>
      </c>
      <c r="N44" s="26">
        <v>30.603000000000002</v>
      </c>
      <c r="O44" s="26">
        <v>47.46</v>
      </c>
      <c r="P44" s="26">
        <v>38.343000000000004</v>
      </c>
      <c r="Q44" s="26">
        <v>68.22</v>
      </c>
      <c r="R44" s="26">
        <f>$H$44+$I$44+$J$44+$K$44+$L$44+$M$44+$N$44+$O$44+$P$44+$Q$44</f>
        <v>485.67600000000004</v>
      </c>
      <c r="S44" s="31">
        <v>0.15</v>
      </c>
      <c r="T44" s="27">
        <f>ROUND($R$44*$S$44,3)</f>
        <v>72.850999999999999</v>
      </c>
      <c r="U44" s="52"/>
      <c r="V44" s="52">
        <v>69.38</v>
      </c>
      <c r="W44" s="27">
        <f>ROUND($V$44+$U$44,2)</f>
        <v>69.38</v>
      </c>
      <c r="X44" s="27">
        <f>ROUND($R$44*$U$44,2)</f>
        <v>0</v>
      </c>
      <c r="Y44" s="27">
        <f>ROUND($T$44*$V$44,2)</f>
        <v>5054.3999999999996</v>
      </c>
      <c r="Z44" s="27">
        <f>ROUND($Y$44+$X$44,2)</f>
        <v>5054.3999999999996</v>
      </c>
      <c r="AA44" s="63" t="s">
        <v>83</v>
      </c>
      <c r="AB44" s="63"/>
    </row>
    <row r="45" spans="1:28" s="1" customFormat="1" ht="11.1" customHeight="1" outlineLevel="7" x14ac:dyDescent="0.2">
      <c r="A45" s="23"/>
      <c r="B45" s="24" t="s">
        <v>87</v>
      </c>
      <c r="C45" s="25" t="s">
        <v>70</v>
      </c>
      <c r="D45" s="25" t="s">
        <v>82</v>
      </c>
      <c r="E45" s="25"/>
      <c r="F45" s="25"/>
      <c r="G45" s="25"/>
      <c r="H45" s="26">
        <v>50.472000000000001</v>
      </c>
      <c r="I45" s="26">
        <v>46.100999999999999</v>
      </c>
      <c r="J45" s="26">
        <v>50.454000000000001</v>
      </c>
      <c r="K45" s="26">
        <v>68.22</v>
      </c>
      <c r="L45" s="26">
        <v>38.343000000000004</v>
      </c>
      <c r="M45" s="26">
        <v>47.46</v>
      </c>
      <c r="N45" s="26">
        <v>30.603000000000002</v>
      </c>
      <c r="O45" s="26">
        <v>47.46</v>
      </c>
      <c r="P45" s="26">
        <v>38.343000000000004</v>
      </c>
      <c r="Q45" s="26">
        <v>68.22</v>
      </c>
      <c r="R45" s="26">
        <f>$H$45+$I$45+$J$45+$K$45+$L$45+$M$45+$N$45+$O$45+$P$45+$Q$45</f>
        <v>485.67600000000004</v>
      </c>
      <c r="S45" s="28">
        <v>7</v>
      </c>
      <c r="T45" s="27">
        <f>ROUND($R$45*$S$45,3)</f>
        <v>3399.732</v>
      </c>
      <c r="U45" s="52"/>
      <c r="V45" s="52">
        <v>21.06</v>
      </c>
      <c r="W45" s="27">
        <f>ROUND($V$45+$U$45,2)</f>
        <v>21.06</v>
      </c>
      <c r="X45" s="27">
        <f>ROUND($R$45*$U$45,2)</f>
        <v>0</v>
      </c>
      <c r="Y45" s="27">
        <f>ROUND($T$45*$V$45,2)</f>
        <v>71598.36</v>
      </c>
      <c r="Z45" s="27">
        <f>ROUND($Y$45+$X$45,2)</f>
        <v>71598.36</v>
      </c>
      <c r="AA45" s="63"/>
      <c r="AB45" s="63"/>
    </row>
    <row r="46" spans="1:28" s="1" customFormat="1" ht="11.1" customHeight="1" outlineLevel="7" x14ac:dyDescent="0.2">
      <c r="A46" s="23"/>
      <c r="B46" s="24" t="s">
        <v>92</v>
      </c>
      <c r="C46" s="25" t="s">
        <v>70</v>
      </c>
      <c r="D46" s="25" t="s">
        <v>85</v>
      </c>
      <c r="E46" s="25"/>
      <c r="F46" s="25"/>
      <c r="G46" s="25"/>
      <c r="H46" s="26">
        <v>50.472000000000001</v>
      </c>
      <c r="I46" s="26">
        <v>46.100999999999999</v>
      </c>
      <c r="J46" s="26">
        <v>50.454000000000001</v>
      </c>
      <c r="K46" s="26">
        <v>68.22</v>
      </c>
      <c r="L46" s="26">
        <v>38.343000000000004</v>
      </c>
      <c r="M46" s="26">
        <v>47.46</v>
      </c>
      <c r="N46" s="26">
        <v>30.603000000000002</v>
      </c>
      <c r="O46" s="26">
        <v>47.46</v>
      </c>
      <c r="P46" s="26">
        <v>38.343000000000004</v>
      </c>
      <c r="Q46" s="26">
        <v>68.22</v>
      </c>
      <c r="R46" s="26">
        <f>$H$46+$I$46+$J$46+$K$46+$L$46+$M$46+$N$46+$O$46+$P$46+$Q$46</f>
        <v>485.67600000000004</v>
      </c>
      <c r="S46" s="29">
        <v>0.5</v>
      </c>
      <c r="T46" s="27">
        <f>ROUND($R$46*$S$46,3)</f>
        <v>242.83799999999999</v>
      </c>
      <c r="U46" s="52"/>
      <c r="V46" s="52">
        <v>151.07</v>
      </c>
      <c r="W46" s="27">
        <f>ROUND($V$46+$U$46,2)</f>
        <v>151.07</v>
      </c>
      <c r="X46" s="27">
        <f>ROUND($R$46*$U$46,2)</f>
        <v>0</v>
      </c>
      <c r="Y46" s="27">
        <f>ROUND($T$46*$V$46,2)</f>
        <v>36685.54</v>
      </c>
      <c r="Z46" s="27">
        <f>ROUND($Y$46+$X$46,2)</f>
        <v>36685.54</v>
      </c>
      <c r="AA46" s="63"/>
      <c r="AB46" s="63"/>
    </row>
    <row r="47" spans="1:28" s="1" customFormat="1" ht="11.1" customHeight="1" outlineLevel="7" x14ac:dyDescent="0.2">
      <c r="A47" s="23"/>
      <c r="B47" s="24" t="s">
        <v>93</v>
      </c>
      <c r="C47" s="25" t="s">
        <v>67</v>
      </c>
      <c r="D47" s="25" t="s">
        <v>89</v>
      </c>
      <c r="E47" s="25"/>
      <c r="F47" s="25"/>
      <c r="G47" s="25"/>
      <c r="H47" s="26">
        <v>50.472000000000001</v>
      </c>
      <c r="I47" s="26">
        <v>46.100999999999999</v>
      </c>
      <c r="J47" s="26">
        <v>50.454000000000001</v>
      </c>
      <c r="K47" s="26">
        <v>68.22</v>
      </c>
      <c r="L47" s="26">
        <v>38.343000000000004</v>
      </c>
      <c r="M47" s="26">
        <v>47.46</v>
      </c>
      <c r="N47" s="26">
        <v>30.603000000000002</v>
      </c>
      <c r="O47" s="26">
        <v>47.46</v>
      </c>
      <c r="P47" s="26">
        <v>38.343000000000004</v>
      </c>
      <c r="Q47" s="26">
        <v>68.22</v>
      </c>
      <c r="R47" s="26">
        <f>$H$47+$I$47+$J$47+$K$47+$L$47+$M$47+$N$47+$O$47+$P$47+$Q$47</f>
        <v>485.67600000000004</v>
      </c>
      <c r="S47" s="31">
        <v>1.02</v>
      </c>
      <c r="T47" s="27">
        <f>ROUND($R$47*$S$47,3)</f>
        <v>495.39</v>
      </c>
      <c r="U47" s="52"/>
      <c r="V47" s="52">
        <v>882</v>
      </c>
      <c r="W47" s="27">
        <f>ROUND($V$47+$U$47,2)</f>
        <v>882</v>
      </c>
      <c r="X47" s="27">
        <f>ROUND($R$47*$U$47,2)</f>
        <v>0</v>
      </c>
      <c r="Y47" s="27">
        <f>ROUND($T$47*$V$47,2)</f>
        <v>436933.98</v>
      </c>
      <c r="Z47" s="27">
        <f>ROUND($Y$47+$X$47,2)</f>
        <v>436933.98</v>
      </c>
      <c r="AA47" s="63"/>
      <c r="AB47" s="63"/>
    </row>
    <row r="48" spans="1:28" s="11" customFormat="1" ht="21.95" customHeight="1" outlineLevel="6" x14ac:dyDescent="0.15">
      <c r="A48" s="12">
        <v>6</v>
      </c>
      <c r="B48" s="13" t="s">
        <v>97</v>
      </c>
      <c r="C48" s="14" t="s">
        <v>98</v>
      </c>
      <c r="D48" s="14"/>
      <c r="E48" s="14"/>
      <c r="F48" s="14"/>
      <c r="G48" s="14"/>
      <c r="H48" s="30">
        <v>1741.49</v>
      </c>
      <c r="I48" s="30">
        <v>1533.9849999999999</v>
      </c>
      <c r="J48" s="30">
        <v>1725.077</v>
      </c>
      <c r="K48" s="30">
        <v>2257.5819999999999</v>
      </c>
      <c r="L48" s="30">
        <v>1276.742</v>
      </c>
      <c r="M48" s="30">
        <v>1696.894</v>
      </c>
      <c r="N48" s="30">
        <v>1038.4870000000001</v>
      </c>
      <c r="O48" s="30">
        <v>1696.894</v>
      </c>
      <c r="P48" s="30">
        <v>1276.742</v>
      </c>
      <c r="Q48" s="30">
        <v>2257.5819999999999</v>
      </c>
      <c r="R48" s="30">
        <v>16501.474999999999</v>
      </c>
      <c r="S48" s="16"/>
      <c r="T48" s="16">
        <f>$T$49</f>
        <v>16501.474999999999</v>
      </c>
      <c r="U48" s="59"/>
      <c r="V48" s="59"/>
      <c r="W48" s="16">
        <f>ROUND($Z$48/$T$48,2)</f>
        <v>50</v>
      </c>
      <c r="X48" s="16">
        <f>ROUND($X$49+$X$50,2)</f>
        <v>0</v>
      </c>
      <c r="Y48" s="16">
        <f>ROUND($Y$49+$Y$50,2)</f>
        <v>825073.75</v>
      </c>
      <c r="Z48" s="16">
        <f>ROUND($Z$49+$Z$50,2)</f>
        <v>825073.75</v>
      </c>
      <c r="AA48" s="61" t="s">
        <v>99</v>
      </c>
      <c r="AB48" s="61"/>
    </row>
    <row r="49" spans="1:28" s="17" customFormat="1" ht="11.1" customHeight="1" outlineLevel="7" x14ac:dyDescent="0.2">
      <c r="A49" s="18"/>
      <c r="B49" s="19" t="s">
        <v>31</v>
      </c>
      <c r="C49" s="20" t="s">
        <v>98</v>
      </c>
      <c r="D49" s="20"/>
      <c r="E49" s="20"/>
      <c r="F49" s="20"/>
      <c r="G49" s="20"/>
      <c r="H49" s="32">
        <v>1741.49</v>
      </c>
      <c r="I49" s="32">
        <v>1533.9849999999999</v>
      </c>
      <c r="J49" s="32">
        <v>1725.077</v>
      </c>
      <c r="K49" s="32">
        <v>2257.5819999999999</v>
      </c>
      <c r="L49" s="32">
        <v>1276.742</v>
      </c>
      <c r="M49" s="32">
        <v>1696.894</v>
      </c>
      <c r="N49" s="32">
        <v>1038.4870000000001</v>
      </c>
      <c r="O49" s="32">
        <v>1696.894</v>
      </c>
      <c r="P49" s="32">
        <v>1276.742</v>
      </c>
      <c r="Q49" s="32">
        <v>2257.5819999999999</v>
      </c>
      <c r="R49" s="32">
        <f>$H$49+$I$49+$J$49+$K$49+$L$49+$M$49+$N$49+$O$49+$P$49+$Q$49</f>
        <v>16501.475000000002</v>
      </c>
      <c r="S49" s="21">
        <v>1</v>
      </c>
      <c r="T49" s="22">
        <f>ROUND($R$49*$S$49,3)</f>
        <v>16501.474999999999</v>
      </c>
      <c r="U49" s="56"/>
      <c r="V49" s="57"/>
      <c r="W49" s="49">
        <f>ROUND($V$49+$U$49,2)</f>
        <v>0</v>
      </c>
      <c r="X49" s="22">
        <f>ROUND($R$49*$U$49,2)</f>
        <v>0</v>
      </c>
      <c r="Y49" s="22">
        <f>ROUND($T$49*$V$49,2)</f>
        <v>0</v>
      </c>
      <c r="Z49" s="22">
        <f>ROUND($Y$49+$X$49,2)</f>
        <v>0</v>
      </c>
      <c r="AA49" s="62"/>
      <c r="AB49" s="62"/>
    </row>
    <row r="50" spans="1:28" s="1" customFormat="1" ht="21.95" customHeight="1" outlineLevel="7" x14ac:dyDescent="0.2">
      <c r="A50" s="23"/>
      <c r="B50" s="24" t="s">
        <v>100</v>
      </c>
      <c r="C50" s="25" t="s">
        <v>98</v>
      </c>
      <c r="D50" s="25" t="s">
        <v>101</v>
      </c>
      <c r="E50" s="25"/>
      <c r="F50" s="25"/>
      <c r="G50" s="25"/>
      <c r="H50" s="33">
        <v>1741.49</v>
      </c>
      <c r="I50" s="33">
        <v>1533.9849999999999</v>
      </c>
      <c r="J50" s="33">
        <v>1725.077</v>
      </c>
      <c r="K50" s="33">
        <v>2257.5819999999999</v>
      </c>
      <c r="L50" s="33">
        <v>1276.742</v>
      </c>
      <c r="M50" s="33">
        <v>1696.894</v>
      </c>
      <c r="N50" s="33">
        <v>1038.4870000000001</v>
      </c>
      <c r="O50" s="33">
        <v>1696.894</v>
      </c>
      <c r="P50" s="33">
        <v>1276.742</v>
      </c>
      <c r="Q50" s="33">
        <v>2257.5819999999999</v>
      </c>
      <c r="R50" s="33">
        <f>$H$50+$I$50+$J$50+$K$50+$L$50+$M$50+$N$50+$O$50+$P$50+$Q$50</f>
        <v>16501.475000000002</v>
      </c>
      <c r="S50" s="28">
        <v>1</v>
      </c>
      <c r="T50" s="27">
        <f>ROUND($R$50*$S$50,3)</f>
        <v>16501.474999999999</v>
      </c>
      <c r="U50" s="52"/>
      <c r="V50" s="52">
        <v>50</v>
      </c>
      <c r="W50" s="27">
        <f>ROUND($V$50+$U$50,2)</f>
        <v>50</v>
      </c>
      <c r="X50" s="27">
        <f>ROUND($R$50*$U$50,2)</f>
        <v>0</v>
      </c>
      <c r="Y50" s="27">
        <f>ROUND($T$50*$V$50,2)</f>
        <v>825073.75</v>
      </c>
      <c r="Z50" s="27">
        <f>ROUND($Y$50+$X$50,2)</f>
        <v>825073.75</v>
      </c>
      <c r="AA50" s="63" t="s">
        <v>86</v>
      </c>
      <c r="AB50" s="63"/>
    </row>
    <row r="51" spans="1:28" s="11" customFormat="1" ht="21.95" customHeight="1" outlineLevel="6" x14ac:dyDescent="0.15">
      <c r="A51" s="12">
        <v>7</v>
      </c>
      <c r="B51" s="13" t="s">
        <v>102</v>
      </c>
      <c r="C51" s="14" t="s">
        <v>67</v>
      </c>
      <c r="D51" s="14"/>
      <c r="E51" s="14"/>
      <c r="F51" s="14"/>
      <c r="G51" s="14"/>
      <c r="H51" s="30">
        <v>1583.8130000000001</v>
      </c>
      <c r="I51" s="30">
        <v>1435.635</v>
      </c>
      <c r="J51" s="30">
        <v>1579.307</v>
      </c>
      <c r="K51" s="30">
        <v>2087.8159999999998</v>
      </c>
      <c r="L51" s="30">
        <v>1198.316</v>
      </c>
      <c r="M51" s="30">
        <v>1551.8150000000001</v>
      </c>
      <c r="N51" s="15">
        <v>964.91499999999996</v>
      </c>
      <c r="O51" s="30">
        <v>1551.8150000000001</v>
      </c>
      <c r="P51" s="30">
        <v>1198.316</v>
      </c>
      <c r="Q51" s="30">
        <v>2087.8159999999998</v>
      </c>
      <c r="R51" s="30">
        <v>15239.564</v>
      </c>
      <c r="S51" s="16"/>
      <c r="T51" s="16">
        <f>$T$52</f>
        <v>15239.564</v>
      </c>
      <c r="U51" s="59"/>
      <c r="V51" s="59"/>
      <c r="W51" s="16">
        <f>ROUND($Z$51/$T$51,2)</f>
        <v>720.98</v>
      </c>
      <c r="X51" s="16">
        <f>ROUND($X$52+$X$53+$X$54+$X$55+$X$56,2)</f>
        <v>0</v>
      </c>
      <c r="Y51" s="16">
        <f>ROUND($Y$52+$Y$53+$Y$54+$Y$55+$Y$56,2)</f>
        <v>10987348.810000001</v>
      </c>
      <c r="Z51" s="16">
        <f>ROUND($Z$52+$Z$53+$Z$54+$Z$55+$Z$56,2)</f>
        <v>10987348.810000001</v>
      </c>
      <c r="AA51" s="61" t="s">
        <v>99</v>
      </c>
      <c r="AB51" s="61"/>
    </row>
    <row r="52" spans="1:28" s="17" customFormat="1" ht="11.1" customHeight="1" outlineLevel="7" x14ac:dyDescent="0.2">
      <c r="A52" s="18"/>
      <c r="B52" s="19" t="s">
        <v>31</v>
      </c>
      <c r="C52" s="20" t="s">
        <v>67</v>
      </c>
      <c r="D52" s="20"/>
      <c r="E52" s="20"/>
      <c r="F52" s="20"/>
      <c r="G52" s="20"/>
      <c r="H52" s="32">
        <v>1583.8130000000001</v>
      </c>
      <c r="I52" s="32">
        <v>1435.635</v>
      </c>
      <c r="J52" s="32">
        <v>1579.307</v>
      </c>
      <c r="K52" s="32">
        <v>2087.8159999999998</v>
      </c>
      <c r="L52" s="32">
        <v>1198.316</v>
      </c>
      <c r="M52" s="32">
        <v>1551.8150000000001</v>
      </c>
      <c r="N52" s="21">
        <v>964.91499999999996</v>
      </c>
      <c r="O52" s="32">
        <v>1551.8150000000001</v>
      </c>
      <c r="P52" s="32">
        <v>1198.316</v>
      </c>
      <c r="Q52" s="32">
        <v>2087.8159999999998</v>
      </c>
      <c r="R52" s="32">
        <f>$H$52+$I$52+$J$52+$K$52+$L$52+$M$52+$N$52+$O$52+$P$52+$Q$52</f>
        <v>15239.563999999998</v>
      </c>
      <c r="S52" s="21">
        <v>1</v>
      </c>
      <c r="T52" s="22">
        <f>ROUND($R$52*$S$52,3)</f>
        <v>15239.564</v>
      </c>
      <c r="U52" s="56"/>
      <c r="V52" s="57"/>
      <c r="W52" s="49">
        <f>ROUND($V$52+$U$52,2)</f>
        <v>0</v>
      </c>
      <c r="X52" s="22">
        <f>ROUND($R$52*$U$52,2)</f>
        <v>0</v>
      </c>
      <c r="Y52" s="22">
        <f>ROUND($T$52*$V$52,2)</f>
        <v>0</v>
      </c>
      <c r="Z52" s="22">
        <f>ROUND($Y$52+$X$52,2)</f>
        <v>0</v>
      </c>
      <c r="AA52" s="62"/>
      <c r="AB52" s="62"/>
    </row>
    <row r="53" spans="1:28" s="1" customFormat="1" ht="33" customHeight="1" outlineLevel="7" x14ac:dyDescent="0.2">
      <c r="A53" s="23"/>
      <c r="B53" s="24" t="s">
        <v>103</v>
      </c>
      <c r="C53" s="25" t="s">
        <v>67</v>
      </c>
      <c r="D53" s="25" t="s">
        <v>104</v>
      </c>
      <c r="E53" s="25"/>
      <c r="F53" s="25"/>
      <c r="G53" s="25"/>
      <c r="H53" s="33">
        <v>1583.8130000000001</v>
      </c>
      <c r="I53" s="33">
        <v>1435.635</v>
      </c>
      <c r="J53" s="33">
        <v>1579.307</v>
      </c>
      <c r="K53" s="33">
        <v>2087.8159999999998</v>
      </c>
      <c r="L53" s="33">
        <v>1198.316</v>
      </c>
      <c r="M53" s="33">
        <v>1551.8150000000001</v>
      </c>
      <c r="N53" s="26">
        <v>964.91499999999996</v>
      </c>
      <c r="O53" s="33">
        <v>1551.8150000000001</v>
      </c>
      <c r="P53" s="33">
        <v>1198.316</v>
      </c>
      <c r="Q53" s="33">
        <v>2087.8159999999998</v>
      </c>
      <c r="R53" s="33">
        <f>$H$53+$I$53+$J$53+$K$53+$L$53+$M$53+$N$53+$O$53+$P$53+$Q$53</f>
        <v>15239.563999999998</v>
      </c>
      <c r="S53" s="31">
        <v>1.05</v>
      </c>
      <c r="T53" s="27">
        <f>ROUND($R$53*$S$53,3)</f>
        <v>16001.541999999999</v>
      </c>
      <c r="U53" s="52"/>
      <c r="V53" s="52">
        <v>660</v>
      </c>
      <c r="W53" s="27">
        <f>ROUND($V$53+$U$53,2)</f>
        <v>660</v>
      </c>
      <c r="X53" s="27">
        <f>ROUND($R$53*$U$53,2)</f>
        <v>0</v>
      </c>
      <c r="Y53" s="27">
        <f>ROUND($T$53*$V$53,2)</f>
        <v>10561017.720000001</v>
      </c>
      <c r="Z53" s="27">
        <f>ROUND($Y$53+$X$53,2)</f>
        <v>10561017.720000001</v>
      </c>
      <c r="AA53" s="63" t="s">
        <v>105</v>
      </c>
      <c r="AB53" s="63"/>
    </row>
    <row r="54" spans="1:28" s="1" customFormat="1" ht="11.1" customHeight="1" outlineLevel="7" x14ac:dyDescent="0.2">
      <c r="A54" s="23"/>
      <c r="B54" s="24" t="s">
        <v>106</v>
      </c>
      <c r="C54" s="25" t="s">
        <v>98</v>
      </c>
      <c r="D54" s="25"/>
      <c r="E54" s="25"/>
      <c r="F54" s="25"/>
      <c r="G54" s="25"/>
      <c r="H54" s="26">
        <v>29</v>
      </c>
      <c r="I54" s="26">
        <v>29</v>
      </c>
      <c r="J54" s="26">
        <v>29</v>
      </c>
      <c r="K54" s="26">
        <v>42</v>
      </c>
      <c r="L54" s="26">
        <v>24</v>
      </c>
      <c r="M54" s="26">
        <v>28</v>
      </c>
      <c r="N54" s="26">
        <v>19</v>
      </c>
      <c r="O54" s="26">
        <v>28</v>
      </c>
      <c r="P54" s="26">
        <v>24</v>
      </c>
      <c r="Q54" s="26">
        <v>42</v>
      </c>
      <c r="R54" s="26">
        <f>$H$54+$I$54+$J$54+$K$54+$L$54+$M$54+$N$54+$O$54+$P$54+$Q$54</f>
        <v>294</v>
      </c>
      <c r="S54" s="28">
        <v>1</v>
      </c>
      <c r="T54" s="27">
        <f>ROUND($R$54*$S$54,3)</f>
        <v>294</v>
      </c>
      <c r="U54" s="52"/>
      <c r="V54" s="52">
        <v>21.85</v>
      </c>
      <c r="W54" s="27">
        <f>ROUND($V$54+$U$54,2)</f>
        <v>21.85</v>
      </c>
      <c r="X54" s="27">
        <f>ROUND($R$54*$U$54,2)</f>
        <v>0</v>
      </c>
      <c r="Y54" s="27">
        <f>ROUND($T$54*$V$54,2)</f>
        <v>6423.9</v>
      </c>
      <c r="Z54" s="27">
        <f>ROUND($Y$54+$X$54,2)</f>
        <v>6423.9</v>
      </c>
      <c r="AA54" s="63" t="s">
        <v>107</v>
      </c>
      <c r="AB54" s="63"/>
    </row>
    <row r="55" spans="1:28" s="1" customFormat="1" ht="21.95" customHeight="1" outlineLevel="7" x14ac:dyDescent="0.2">
      <c r="A55" s="23"/>
      <c r="B55" s="24" t="s">
        <v>108</v>
      </c>
      <c r="C55" s="25" t="s">
        <v>98</v>
      </c>
      <c r="D55" s="25"/>
      <c r="E55" s="25"/>
      <c r="F55" s="25"/>
      <c r="G55" s="25"/>
      <c r="H55" s="26">
        <v>14.7</v>
      </c>
      <c r="I55" s="26">
        <v>32.1</v>
      </c>
      <c r="J55" s="26">
        <v>27.3</v>
      </c>
      <c r="K55" s="26">
        <v>20.6</v>
      </c>
      <c r="L55" s="26">
        <v>13.7</v>
      </c>
      <c r="M55" s="26">
        <v>16</v>
      </c>
      <c r="N55" s="26">
        <v>22.4</v>
      </c>
      <c r="O55" s="26">
        <v>16</v>
      </c>
      <c r="P55" s="26">
        <v>13.7</v>
      </c>
      <c r="Q55" s="26">
        <v>20.6</v>
      </c>
      <c r="R55" s="26">
        <f>$H$55+$I$55+$J$55+$K$55+$L$55+$M$55+$N$55+$O$55+$P$55+$Q$55</f>
        <v>197.09999999999997</v>
      </c>
      <c r="S55" s="28">
        <v>1</v>
      </c>
      <c r="T55" s="27">
        <f>ROUND($R$55*$S$55,3)</f>
        <v>197.1</v>
      </c>
      <c r="U55" s="52"/>
      <c r="V55" s="52">
        <v>19.62</v>
      </c>
      <c r="W55" s="27">
        <f>ROUND($V$55+$U$55,2)</f>
        <v>19.62</v>
      </c>
      <c r="X55" s="27">
        <f>ROUND($R$55*$U$55,2)</f>
        <v>0</v>
      </c>
      <c r="Y55" s="27">
        <f>ROUND($T$55*$V$55,2)</f>
        <v>3867.1</v>
      </c>
      <c r="Z55" s="27">
        <f>ROUND($Y$55+$X$55,2)</f>
        <v>3867.1</v>
      </c>
      <c r="AA55" s="63" t="s">
        <v>109</v>
      </c>
      <c r="AB55" s="63"/>
    </row>
    <row r="56" spans="1:28" s="1" customFormat="1" ht="11.1" customHeight="1" outlineLevel="7" x14ac:dyDescent="0.2">
      <c r="A56" s="23"/>
      <c r="B56" s="24" t="s">
        <v>110</v>
      </c>
      <c r="C56" s="25" t="s">
        <v>67</v>
      </c>
      <c r="D56" s="25" t="s">
        <v>104</v>
      </c>
      <c r="E56" s="25"/>
      <c r="F56" s="25"/>
      <c r="G56" s="25"/>
      <c r="H56" s="33">
        <v>1583.8130000000001</v>
      </c>
      <c r="I56" s="33">
        <v>1435.635</v>
      </c>
      <c r="J56" s="33">
        <v>1579.307</v>
      </c>
      <c r="K56" s="33">
        <v>2087.8159999999998</v>
      </c>
      <c r="L56" s="33">
        <v>1198.316</v>
      </c>
      <c r="M56" s="33">
        <v>1551.8150000000001</v>
      </c>
      <c r="N56" s="26">
        <v>964.91499999999996</v>
      </c>
      <c r="O56" s="33">
        <v>1551.8150000000001</v>
      </c>
      <c r="P56" s="33">
        <v>1198.316</v>
      </c>
      <c r="Q56" s="33">
        <v>2087.8159999999998</v>
      </c>
      <c r="R56" s="33">
        <f>$H$56+$I$56+$J$56+$K$56+$L$56+$M$56+$N$56+$O$56+$P$56+$Q$56</f>
        <v>15239.563999999998</v>
      </c>
      <c r="S56" s="31">
        <v>1.05</v>
      </c>
      <c r="T56" s="27">
        <f>ROUND($R$56*$S$56,3)</f>
        <v>16001.541999999999</v>
      </c>
      <c r="U56" s="52"/>
      <c r="V56" s="52">
        <v>26</v>
      </c>
      <c r="W56" s="27">
        <f>ROUND($V$56+$U$56,2)</f>
        <v>26</v>
      </c>
      <c r="X56" s="27">
        <f>ROUND($R$56*$U$56,2)</f>
        <v>0</v>
      </c>
      <c r="Y56" s="27">
        <f>ROUND($T$56*$V$56,2)</f>
        <v>416040.09</v>
      </c>
      <c r="Z56" s="27">
        <f>ROUND($Y$56+$X$56,2)</f>
        <v>416040.09</v>
      </c>
      <c r="AA56" s="63"/>
      <c r="AB56" s="63"/>
    </row>
    <row r="57" spans="1:28" s="1" customFormat="1" ht="12" customHeight="1" outlineLevel="5" x14ac:dyDescent="0.2">
      <c r="A57" s="7"/>
      <c r="B57" s="8" t="s">
        <v>111</v>
      </c>
      <c r="C57" s="9"/>
      <c r="D57" s="9"/>
      <c r="E57" s="9"/>
      <c r="F57" s="9"/>
      <c r="G57" s="9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58"/>
      <c r="V57" s="58"/>
      <c r="W57" s="10"/>
      <c r="X57" s="10">
        <f>ROUND($X$59+$X$60+$X$61+$X$62+$X$63+$X$64+$X$65+$X$66+$X$68+$X$69+$X$71+$X$72+$X$73+$X$74+$X$75+$X$76+$X$77+$X$78+$X$80+$X$81+$X$82+$X$83,2)</f>
        <v>0</v>
      </c>
      <c r="Y57" s="10">
        <f>ROUND($Y$59+$Y$60+$Y$61+$Y$62+$Y$63+$Y$64+$Y$65+$Y$66+$Y$68+$Y$69+$Y$71+$Y$72+$Y$73+$Y$74+$Y$75+$Y$76+$Y$77+$Y$78+$Y$80+$Y$81+$Y$82+$Y$83,2)</f>
        <v>7938031.3200000003</v>
      </c>
      <c r="Z57" s="10">
        <f>ROUND($Z$59+$Z$60+$Z$61+$Z$62+$Z$63+$Z$64+$Z$65+$Z$66+$Z$68+$Z$69+$Z$71+$Z$72+$Z$73+$Z$74+$Z$75+$Z$76+$Z$77+$Z$78+$Z$80+$Z$81+$Z$82+$Z$83,2)</f>
        <v>7938031.3200000003</v>
      </c>
      <c r="AA57" s="58"/>
      <c r="AB57" s="58"/>
    </row>
    <row r="58" spans="1:28" s="11" customFormat="1" ht="21.95" customHeight="1" outlineLevel="6" x14ac:dyDescent="0.15">
      <c r="A58" s="12">
        <v>8</v>
      </c>
      <c r="B58" s="13" t="s">
        <v>112</v>
      </c>
      <c r="C58" s="14" t="s">
        <v>67</v>
      </c>
      <c r="D58" s="14"/>
      <c r="E58" s="14"/>
      <c r="F58" s="14"/>
      <c r="G58" s="14"/>
      <c r="H58" s="15">
        <v>73.141999999999996</v>
      </c>
      <c r="I58" s="15">
        <v>70.822000000000003</v>
      </c>
      <c r="J58" s="15">
        <v>64.341999999999999</v>
      </c>
      <c r="K58" s="15">
        <v>76.811999999999998</v>
      </c>
      <c r="L58" s="15">
        <v>74.022000000000006</v>
      </c>
      <c r="M58" s="15">
        <v>84.01</v>
      </c>
      <c r="N58" s="15">
        <v>60.381999999999998</v>
      </c>
      <c r="O58" s="15">
        <v>84.01</v>
      </c>
      <c r="P58" s="15">
        <v>74.022000000000006</v>
      </c>
      <c r="Q58" s="15">
        <v>76.811999999999998</v>
      </c>
      <c r="R58" s="15">
        <v>738.37599999999998</v>
      </c>
      <c r="S58" s="16"/>
      <c r="T58" s="16">
        <f>$T$59</f>
        <v>738.37599999999998</v>
      </c>
      <c r="U58" s="59"/>
      <c r="V58" s="59"/>
      <c r="W58" s="16">
        <f>ROUND($Z$58/$T$58,2)</f>
        <v>6535.43</v>
      </c>
      <c r="X58" s="16">
        <f>ROUND($X$59+$X$60+$X$61+$X$62+$X$63+$X$64+$X$65+$X$66,2)</f>
        <v>0</v>
      </c>
      <c r="Y58" s="16">
        <f>ROUND($Y$59+$Y$60+$Y$61+$Y$62+$Y$63+$Y$64+$Y$65+$Y$66,2)</f>
        <v>4825607.57</v>
      </c>
      <c r="Z58" s="16">
        <f>ROUND($Z$59+$Z$60+$Z$61+$Z$62+$Z$63+$Z$64+$Z$65+$Z$66,2)</f>
        <v>4825607.57</v>
      </c>
      <c r="AA58" s="61" t="s">
        <v>113</v>
      </c>
      <c r="AB58" s="61"/>
    </row>
    <row r="59" spans="1:28" s="17" customFormat="1" ht="11.1" customHeight="1" outlineLevel="7" x14ac:dyDescent="0.2">
      <c r="A59" s="18"/>
      <c r="B59" s="19" t="s">
        <v>31</v>
      </c>
      <c r="C59" s="20" t="s">
        <v>67</v>
      </c>
      <c r="D59" s="20"/>
      <c r="E59" s="20"/>
      <c r="F59" s="20"/>
      <c r="G59" s="20"/>
      <c r="H59" s="21">
        <v>73.141999999999996</v>
      </c>
      <c r="I59" s="21">
        <v>70.822000000000003</v>
      </c>
      <c r="J59" s="21">
        <v>64.341999999999999</v>
      </c>
      <c r="K59" s="21">
        <v>76.811999999999998</v>
      </c>
      <c r="L59" s="21">
        <v>74.022000000000006</v>
      </c>
      <c r="M59" s="21">
        <v>84.01</v>
      </c>
      <c r="N59" s="21">
        <v>60.381999999999998</v>
      </c>
      <c r="O59" s="21">
        <v>84.01</v>
      </c>
      <c r="P59" s="21">
        <v>74.022000000000006</v>
      </c>
      <c r="Q59" s="21">
        <v>76.811999999999998</v>
      </c>
      <c r="R59" s="21">
        <f>$H$59+$I$59+$J$59+$K$59+$L$59+$M$59+$N$59+$O$59+$P$59+$Q$59</f>
        <v>738.37600000000009</v>
      </c>
      <c r="S59" s="21">
        <v>1</v>
      </c>
      <c r="T59" s="22">
        <f>ROUND($R$59*$S$59,3)</f>
        <v>738.37599999999998</v>
      </c>
      <c r="U59" s="60"/>
      <c r="V59" s="57"/>
      <c r="W59" s="50">
        <f>ROUND($V$59+$U$59,2)</f>
        <v>0</v>
      </c>
      <c r="X59" s="22">
        <f>ROUND($R$59*$U$59,2)</f>
        <v>0</v>
      </c>
      <c r="Y59" s="22">
        <f>ROUND($T$59*$V$59,2)</f>
        <v>0</v>
      </c>
      <c r="Z59" s="22">
        <f>ROUND($Y$59+$X$59,2)</f>
        <v>0</v>
      </c>
      <c r="AA59" s="62"/>
      <c r="AB59" s="62"/>
    </row>
    <row r="60" spans="1:28" s="1" customFormat="1" ht="11.1" customHeight="1" outlineLevel="7" x14ac:dyDescent="0.2">
      <c r="A60" s="23"/>
      <c r="B60" s="24" t="s">
        <v>114</v>
      </c>
      <c r="C60" s="25" t="s">
        <v>67</v>
      </c>
      <c r="D60" s="25" t="s">
        <v>115</v>
      </c>
      <c r="E60" s="25"/>
      <c r="F60" s="25"/>
      <c r="G60" s="25"/>
      <c r="H60" s="26">
        <v>62.152000000000001</v>
      </c>
      <c r="I60" s="26">
        <v>53.271999999999998</v>
      </c>
      <c r="J60" s="26">
        <v>53.351999999999997</v>
      </c>
      <c r="K60" s="26">
        <v>59.762</v>
      </c>
      <c r="L60" s="26">
        <v>64.772000000000006</v>
      </c>
      <c r="M60" s="26">
        <v>76.7</v>
      </c>
      <c r="N60" s="26">
        <v>52.341999999999999</v>
      </c>
      <c r="O60" s="26">
        <v>76.7</v>
      </c>
      <c r="P60" s="26">
        <v>64.772000000000006</v>
      </c>
      <c r="Q60" s="26">
        <v>59.762</v>
      </c>
      <c r="R60" s="26">
        <f>$H$60+$I$60+$J$60+$K$60+$L$60+$M$60+$N$60+$O$60+$P$60+$Q$60</f>
        <v>623.58600000000001</v>
      </c>
      <c r="S60" s="31">
        <v>1.02</v>
      </c>
      <c r="T60" s="27">
        <f>ROUND($R$60*$S$60,3)</f>
        <v>636.05799999999999</v>
      </c>
      <c r="U60" s="52"/>
      <c r="V60" s="52">
        <v>1250</v>
      </c>
      <c r="W60" s="27">
        <f>ROUND($V$60+$U$60,2)</f>
        <v>1250</v>
      </c>
      <c r="X60" s="27">
        <f>ROUND($R$60*$U$60,2)</f>
        <v>0</v>
      </c>
      <c r="Y60" s="27">
        <f>ROUND($T$60*$V$60,2)</f>
        <v>795072.5</v>
      </c>
      <c r="Z60" s="27">
        <f>ROUND($Y$60+$X$60,2)</f>
        <v>795072.5</v>
      </c>
      <c r="AA60" s="63"/>
      <c r="AB60" s="63"/>
    </row>
    <row r="61" spans="1:28" s="1" customFormat="1" ht="11.1" customHeight="1" outlineLevel="7" x14ac:dyDescent="0.2">
      <c r="A61" s="23"/>
      <c r="B61" s="24" t="s">
        <v>116</v>
      </c>
      <c r="C61" s="25" t="s">
        <v>67</v>
      </c>
      <c r="D61" s="25" t="s">
        <v>115</v>
      </c>
      <c r="E61" s="25"/>
      <c r="F61" s="25"/>
      <c r="G61" s="25"/>
      <c r="H61" s="26">
        <v>282.72000000000003</v>
      </c>
      <c r="I61" s="26">
        <v>300.09500000000003</v>
      </c>
      <c r="J61" s="26">
        <v>282.39</v>
      </c>
      <c r="K61" s="26">
        <v>347.375</v>
      </c>
      <c r="L61" s="26">
        <v>216.66499999999999</v>
      </c>
      <c r="M61" s="26">
        <v>152.542</v>
      </c>
      <c r="N61" s="26">
        <v>199.73</v>
      </c>
      <c r="O61" s="26">
        <v>152.542</v>
      </c>
      <c r="P61" s="26">
        <v>216.66499999999999</v>
      </c>
      <c r="Q61" s="26">
        <v>347.375</v>
      </c>
      <c r="R61" s="26">
        <f>$H$61+$I$61+$J$61+$K$61+$L$61+$M$61+$N$61+$O$61+$P$61+$Q$61</f>
        <v>2498.0989999999997</v>
      </c>
      <c r="S61" s="31">
        <v>1.02</v>
      </c>
      <c r="T61" s="27">
        <f>ROUND($R$61*$S$61,3)</f>
        <v>2548.0610000000001</v>
      </c>
      <c r="U61" s="52"/>
      <c r="V61" s="52">
        <v>1250</v>
      </c>
      <c r="W61" s="27">
        <f>ROUND($V$61+$U$61,2)</f>
        <v>1250</v>
      </c>
      <c r="X61" s="27">
        <f>ROUND($R$61*$U$61,2)</f>
        <v>0</v>
      </c>
      <c r="Y61" s="27">
        <f>ROUND($T$61*$V$61,2)</f>
        <v>3185076.25</v>
      </c>
      <c r="Z61" s="27">
        <f>ROUND($Y$61+$X$61,2)</f>
        <v>3185076.25</v>
      </c>
      <c r="AA61" s="63"/>
      <c r="AB61" s="63"/>
    </row>
    <row r="62" spans="1:28" s="1" customFormat="1" ht="11.1" customHeight="1" outlineLevel="7" x14ac:dyDescent="0.2">
      <c r="A62" s="23"/>
      <c r="B62" s="24" t="s">
        <v>117</v>
      </c>
      <c r="C62" s="25" t="s">
        <v>67</v>
      </c>
      <c r="D62" s="25" t="s">
        <v>118</v>
      </c>
      <c r="E62" s="25"/>
      <c r="F62" s="25"/>
      <c r="G62" s="25"/>
      <c r="H62" s="26">
        <v>10.99</v>
      </c>
      <c r="I62" s="26">
        <v>17.55</v>
      </c>
      <c r="J62" s="26">
        <v>10.99</v>
      </c>
      <c r="K62" s="26">
        <v>17.05</v>
      </c>
      <c r="L62" s="26">
        <v>9.25</v>
      </c>
      <c r="M62" s="26">
        <v>7.31</v>
      </c>
      <c r="N62" s="26">
        <v>8.0399999999999991</v>
      </c>
      <c r="O62" s="26">
        <v>7.31</v>
      </c>
      <c r="P62" s="26">
        <v>9.25</v>
      </c>
      <c r="Q62" s="26">
        <v>17.05</v>
      </c>
      <c r="R62" s="26">
        <f>$H$62+$I$62+$J$62+$K$62+$L$62+$M$62+$N$62+$O$62+$P$62+$Q$62</f>
        <v>114.79</v>
      </c>
      <c r="S62" s="31">
        <v>1.02</v>
      </c>
      <c r="T62" s="27">
        <f>ROUND($R$62*$S$62,3)</f>
        <v>117.086</v>
      </c>
      <c r="U62" s="52"/>
      <c r="V62" s="52">
        <v>1250</v>
      </c>
      <c r="W62" s="27">
        <f>ROUND($V$62+$U$62,2)</f>
        <v>1250</v>
      </c>
      <c r="X62" s="27">
        <f>ROUND($R$62*$U$62,2)</f>
        <v>0</v>
      </c>
      <c r="Y62" s="27">
        <f>ROUND($T$62*$V$62,2)</f>
        <v>146357.5</v>
      </c>
      <c r="Z62" s="27">
        <f>ROUND($Y$62+$X$62,2)</f>
        <v>146357.5</v>
      </c>
      <c r="AA62" s="63"/>
      <c r="AB62" s="63"/>
    </row>
    <row r="63" spans="1:28" s="1" customFormat="1" ht="44.1" customHeight="1" outlineLevel="7" x14ac:dyDescent="0.2">
      <c r="A63" s="23"/>
      <c r="B63" s="24" t="s">
        <v>81</v>
      </c>
      <c r="C63" s="25" t="s">
        <v>70</v>
      </c>
      <c r="D63" s="25" t="s">
        <v>82</v>
      </c>
      <c r="E63" s="25"/>
      <c r="F63" s="25"/>
      <c r="G63" s="25"/>
      <c r="H63" s="26">
        <v>73.141999999999996</v>
      </c>
      <c r="I63" s="26">
        <v>70.822000000000003</v>
      </c>
      <c r="J63" s="26">
        <v>64.341999999999999</v>
      </c>
      <c r="K63" s="26">
        <v>76.811999999999998</v>
      </c>
      <c r="L63" s="26">
        <v>74.022000000000006</v>
      </c>
      <c r="M63" s="26">
        <v>84.01</v>
      </c>
      <c r="N63" s="26">
        <v>60.381999999999998</v>
      </c>
      <c r="O63" s="26">
        <v>84.01</v>
      </c>
      <c r="P63" s="26">
        <v>74.022000000000006</v>
      </c>
      <c r="Q63" s="26">
        <v>76.811999999999998</v>
      </c>
      <c r="R63" s="26">
        <f>$H$63+$I$63+$J$63+$K$63+$L$63+$M$63+$N$63+$O$63+$P$63+$Q$63</f>
        <v>738.37600000000009</v>
      </c>
      <c r="S63" s="31">
        <v>0.15</v>
      </c>
      <c r="T63" s="27">
        <f>ROUND($R$63*$S$63,3)</f>
        <v>110.756</v>
      </c>
      <c r="U63" s="52"/>
      <c r="V63" s="52">
        <v>69.38</v>
      </c>
      <c r="W63" s="27">
        <f>ROUND($V$63+$U$63,2)</f>
        <v>69.38</v>
      </c>
      <c r="X63" s="27">
        <f>ROUND($R$63*$U$63,2)</f>
        <v>0</v>
      </c>
      <c r="Y63" s="27">
        <f>ROUND($T$63*$V$63,2)</f>
        <v>7684.25</v>
      </c>
      <c r="Z63" s="27">
        <f>ROUND($Y$63+$X$63,2)</f>
        <v>7684.25</v>
      </c>
      <c r="AA63" s="63" t="s">
        <v>83</v>
      </c>
      <c r="AB63" s="63"/>
    </row>
    <row r="64" spans="1:28" s="1" customFormat="1" ht="11.1" customHeight="1" outlineLevel="7" x14ac:dyDescent="0.2">
      <c r="A64" s="23"/>
      <c r="B64" s="24" t="s">
        <v>87</v>
      </c>
      <c r="C64" s="25" t="s">
        <v>70</v>
      </c>
      <c r="D64" s="25" t="s">
        <v>82</v>
      </c>
      <c r="E64" s="25"/>
      <c r="F64" s="25"/>
      <c r="G64" s="25"/>
      <c r="H64" s="26">
        <v>73.141999999999996</v>
      </c>
      <c r="I64" s="26">
        <v>70.822000000000003</v>
      </c>
      <c r="J64" s="26">
        <v>64.341999999999999</v>
      </c>
      <c r="K64" s="26">
        <v>76.811999999999998</v>
      </c>
      <c r="L64" s="26">
        <v>74.022000000000006</v>
      </c>
      <c r="M64" s="26">
        <v>84.01</v>
      </c>
      <c r="N64" s="26">
        <v>60.381999999999998</v>
      </c>
      <c r="O64" s="26">
        <v>84.01</v>
      </c>
      <c r="P64" s="26">
        <v>74.022000000000006</v>
      </c>
      <c r="Q64" s="26">
        <v>76.811999999999998</v>
      </c>
      <c r="R64" s="26">
        <f>$H$64+$I$64+$J$64+$K$64+$L$64+$M$64+$N$64+$O$64+$P$64+$Q$64</f>
        <v>738.37600000000009</v>
      </c>
      <c r="S64" s="28">
        <v>7</v>
      </c>
      <c r="T64" s="27">
        <f>ROUND($R$64*$S$64,3)</f>
        <v>5168.6319999999996</v>
      </c>
      <c r="U64" s="52"/>
      <c r="V64" s="52">
        <v>21.06</v>
      </c>
      <c r="W64" s="27">
        <f>ROUND($V$64+$U$64,2)</f>
        <v>21.06</v>
      </c>
      <c r="X64" s="27">
        <f>ROUND($R$64*$U$64,2)</f>
        <v>0</v>
      </c>
      <c r="Y64" s="27">
        <f>ROUND($T$64*$V$64,2)</f>
        <v>108851.39</v>
      </c>
      <c r="Z64" s="27">
        <f>ROUND($Y$64+$X$64,2)</f>
        <v>108851.39</v>
      </c>
      <c r="AA64" s="63"/>
      <c r="AB64" s="63"/>
    </row>
    <row r="65" spans="1:28" s="1" customFormat="1" ht="11.1" customHeight="1" outlineLevel="7" x14ac:dyDescent="0.2">
      <c r="A65" s="23"/>
      <c r="B65" s="24" t="s">
        <v>119</v>
      </c>
      <c r="C65" s="25" t="s">
        <v>70</v>
      </c>
      <c r="D65" s="25" t="s">
        <v>120</v>
      </c>
      <c r="E65" s="25"/>
      <c r="F65" s="25"/>
      <c r="G65" s="25"/>
      <c r="H65" s="26">
        <v>344.87200000000001</v>
      </c>
      <c r="I65" s="26">
        <v>353.36700000000002</v>
      </c>
      <c r="J65" s="26">
        <v>335.74200000000002</v>
      </c>
      <c r="K65" s="26">
        <v>407.137</v>
      </c>
      <c r="L65" s="26">
        <v>281.43700000000001</v>
      </c>
      <c r="M65" s="26">
        <v>229.24199999999999</v>
      </c>
      <c r="N65" s="26">
        <v>252.072</v>
      </c>
      <c r="O65" s="26">
        <v>229.24199999999999</v>
      </c>
      <c r="P65" s="26">
        <v>281.43700000000001</v>
      </c>
      <c r="Q65" s="26">
        <v>407.137</v>
      </c>
      <c r="R65" s="26">
        <f>$H$65+$I$65+$J$65+$K$65+$L$65+$M$65+$N$65+$O$65+$P$65+$Q$65</f>
        <v>3121.6849999999999</v>
      </c>
      <c r="S65" s="29">
        <v>0.5</v>
      </c>
      <c r="T65" s="27">
        <f>ROUND($R$65*$S$65,3)</f>
        <v>1560.8430000000001</v>
      </c>
      <c r="U65" s="52"/>
      <c r="V65" s="52">
        <v>360</v>
      </c>
      <c r="W65" s="27">
        <f>ROUND($V$65+$U$65,2)</f>
        <v>360</v>
      </c>
      <c r="X65" s="27">
        <f>ROUND($R$65*$U$65,2)</f>
        <v>0</v>
      </c>
      <c r="Y65" s="27">
        <f>ROUND($T$65*$V$65,2)</f>
        <v>561903.48</v>
      </c>
      <c r="Z65" s="27">
        <f>ROUND($Y$65+$X$65,2)</f>
        <v>561903.48</v>
      </c>
      <c r="AA65" s="63"/>
      <c r="AB65" s="63"/>
    </row>
    <row r="66" spans="1:28" s="1" customFormat="1" ht="11.1" customHeight="1" outlineLevel="7" x14ac:dyDescent="0.2">
      <c r="A66" s="23"/>
      <c r="B66" s="24" t="s">
        <v>121</v>
      </c>
      <c r="C66" s="25" t="s">
        <v>70</v>
      </c>
      <c r="D66" s="25"/>
      <c r="E66" s="25"/>
      <c r="F66" s="25"/>
      <c r="G66" s="25"/>
      <c r="H66" s="26">
        <v>10.99</v>
      </c>
      <c r="I66" s="26">
        <v>17.55</v>
      </c>
      <c r="J66" s="26">
        <v>10.99</v>
      </c>
      <c r="K66" s="26">
        <v>17.05</v>
      </c>
      <c r="L66" s="26">
        <v>9.25</v>
      </c>
      <c r="M66" s="26">
        <v>7.31</v>
      </c>
      <c r="N66" s="26">
        <v>8.0399999999999991</v>
      </c>
      <c r="O66" s="26">
        <v>7.31</v>
      </c>
      <c r="P66" s="26">
        <v>9.25</v>
      </c>
      <c r="Q66" s="26">
        <v>17.05</v>
      </c>
      <c r="R66" s="26">
        <f>$H$66+$I$66+$J$66+$K$66+$L$66+$M$66+$N$66+$O$66+$P$66+$Q$66</f>
        <v>114.79</v>
      </c>
      <c r="S66" s="29">
        <v>0.5</v>
      </c>
      <c r="T66" s="27">
        <f>ROUND($R$66*$S$66,3)</f>
        <v>57.395000000000003</v>
      </c>
      <c r="U66" s="52"/>
      <c r="V66" s="52">
        <v>360</v>
      </c>
      <c r="W66" s="27">
        <f>ROUND($V$66+$U$66,2)</f>
        <v>360</v>
      </c>
      <c r="X66" s="27">
        <f>ROUND($R$66*$U$66,2)</f>
        <v>0</v>
      </c>
      <c r="Y66" s="27">
        <f>ROUND($T$66*$V$66,2)</f>
        <v>20662.2</v>
      </c>
      <c r="Z66" s="27">
        <f>ROUND($Y$66+$X$66,2)</f>
        <v>20662.2</v>
      </c>
      <c r="AA66" s="63"/>
      <c r="AB66" s="63"/>
    </row>
    <row r="67" spans="1:28" s="11" customFormat="1" ht="51.95" customHeight="1" outlineLevel="6" x14ac:dyDescent="0.15">
      <c r="A67" s="12">
        <v>9</v>
      </c>
      <c r="B67" s="13" t="s">
        <v>122</v>
      </c>
      <c r="C67" s="14" t="s">
        <v>67</v>
      </c>
      <c r="D67" s="14"/>
      <c r="E67" s="14"/>
      <c r="F67" s="14"/>
      <c r="G67" s="14"/>
      <c r="H67" s="15">
        <v>9.27</v>
      </c>
      <c r="I67" s="15">
        <v>9.27</v>
      </c>
      <c r="J67" s="15">
        <v>8.9</v>
      </c>
      <c r="K67" s="15">
        <v>9.27</v>
      </c>
      <c r="L67" s="15">
        <v>6.83</v>
      </c>
      <c r="M67" s="15">
        <v>7.04</v>
      </c>
      <c r="N67" s="15">
        <v>9.27</v>
      </c>
      <c r="O67" s="15">
        <v>7.04</v>
      </c>
      <c r="P67" s="15">
        <v>6.83</v>
      </c>
      <c r="Q67" s="15">
        <v>9.27</v>
      </c>
      <c r="R67" s="15">
        <v>82.99</v>
      </c>
      <c r="S67" s="16"/>
      <c r="T67" s="16">
        <f>$T$68</f>
        <v>82.99</v>
      </c>
      <c r="U67" s="59"/>
      <c r="V67" s="59"/>
      <c r="W67" s="16">
        <f>ROUND($Z$67/$T$67,2)</f>
        <v>26350</v>
      </c>
      <c r="X67" s="16">
        <f>ROUND($X$68+$X$69,2)</f>
        <v>0</v>
      </c>
      <c r="Y67" s="16">
        <f>ROUND($Y$68+$Y$69,2)</f>
        <v>2186786.5</v>
      </c>
      <c r="Z67" s="16">
        <f>ROUND($Z$68+$Z$69,2)</f>
        <v>2186786.5</v>
      </c>
      <c r="AA67" s="61" t="s">
        <v>123</v>
      </c>
      <c r="AB67" s="61"/>
    </row>
    <row r="68" spans="1:28" s="17" customFormat="1" ht="11.1" customHeight="1" outlineLevel="7" x14ac:dyDescent="0.2">
      <c r="A68" s="18"/>
      <c r="B68" s="19" t="s">
        <v>31</v>
      </c>
      <c r="C68" s="20" t="s">
        <v>67</v>
      </c>
      <c r="D68" s="20"/>
      <c r="E68" s="20"/>
      <c r="F68" s="20"/>
      <c r="G68" s="20"/>
      <c r="H68" s="21">
        <v>9.27</v>
      </c>
      <c r="I68" s="21">
        <v>9.27</v>
      </c>
      <c r="J68" s="21">
        <v>8.9</v>
      </c>
      <c r="K68" s="21">
        <v>9.27</v>
      </c>
      <c r="L68" s="21">
        <v>6.83</v>
      </c>
      <c r="M68" s="21">
        <v>7.04</v>
      </c>
      <c r="N68" s="21">
        <v>9.27</v>
      </c>
      <c r="O68" s="21">
        <v>7.04</v>
      </c>
      <c r="P68" s="21">
        <v>6.83</v>
      </c>
      <c r="Q68" s="21">
        <v>9.27</v>
      </c>
      <c r="R68" s="21">
        <f>$H$68+$I$68+$J$68+$K$68+$L$68+$M$68+$N$68+$O$68+$P$68+$Q$68</f>
        <v>82.99</v>
      </c>
      <c r="S68" s="21">
        <v>1</v>
      </c>
      <c r="T68" s="22">
        <f>ROUND($R$68*$S$68,3)</f>
        <v>82.99</v>
      </c>
      <c r="U68" s="60"/>
      <c r="V68" s="57"/>
      <c r="W68" s="50">
        <f>ROUND($V$68+$U$68,2)</f>
        <v>0</v>
      </c>
      <c r="X68" s="22">
        <f>ROUND($R$68*$U$68,2)</f>
        <v>0</v>
      </c>
      <c r="Y68" s="22">
        <f>ROUND($T$68*$V$68,2)</f>
        <v>0</v>
      </c>
      <c r="Z68" s="22">
        <f>ROUND($Y$68+$X$68,2)</f>
        <v>0</v>
      </c>
      <c r="AA68" s="62"/>
      <c r="AB68" s="62"/>
    </row>
    <row r="69" spans="1:28" s="1" customFormat="1" ht="21.95" customHeight="1" outlineLevel="7" x14ac:dyDescent="0.2">
      <c r="A69" s="23"/>
      <c r="B69" s="24" t="s">
        <v>124</v>
      </c>
      <c r="C69" s="25" t="s">
        <v>67</v>
      </c>
      <c r="D69" s="25" t="s">
        <v>125</v>
      </c>
      <c r="E69" s="25"/>
      <c r="F69" s="25"/>
      <c r="G69" s="25"/>
      <c r="H69" s="26">
        <v>9.27</v>
      </c>
      <c r="I69" s="26">
        <v>9.27</v>
      </c>
      <c r="J69" s="26">
        <v>8.9</v>
      </c>
      <c r="K69" s="26">
        <v>9.27</v>
      </c>
      <c r="L69" s="26">
        <v>6.83</v>
      </c>
      <c r="M69" s="26">
        <v>7.04</v>
      </c>
      <c r="N69" s="26">
        <v>9.27</v>
      </c>
      <c r="O69" s="26">
        <v>7.04</v>
      </c>
      <c r="P69" s="26">
        <v>6.83</v>
      </c>
      <c r="Q69" s="26">
        <v>9.27</v>
      </c>
      <c r="R69" s="26">
        <f>$H$69+$I$69+$J$69+$K$69+$L$69+$M$69+$N$69+$O$69+$P$69+$Q$69</f>
        <v>82.99</v>
      </c>
      <c r="S69" s="28">
        <v>1</v>
      </c>
      <c r="T69" s="27">
        <f>ROUND($R$69*$S$69,3)</f>
        <v>82.99</v>
      </c>
      <c r="U69" s="52"/>
      <c r="V69" s="52">
        <v>26350</v>
      </c>
      <c r="W69" s="27">
        <f>ROUND($V$69+$U$69,2)</f>
        <v>26350</v>
      </c>
      <c r="X69" s="27">
        <f>ROUND($R$69*$U$69,2)</f>
        <v>0</v>
      </c>
      <c r="Y69" s="27">
        <f>ROUND($T$69*$V$69,2)</f>
        <v>2186786.5</v>
      </c>
      <c r="Z69" s="27">
        <f>ROUND($Y$69+$X$69,2)</f>
        <v>2186786.5</v>
      </c>
      <c r="AA69" s="63"/>
      <c r="AB69" s="63"/>
    </row>
    <row r="70" spans="1:28" s="11" customFormat="1" ht="11.1" customHeight="1" outlineLevel="6" x14ac:dyDescent="0.15">
      <c r="A70" s="12">
        <v>10</v>
      </c>
      <c r="B70" s="13" t="s">
        <v>95</v>
      </c>
      <c r="C70" s="14" t="s">
        <v>67</v>
      </c>
      <c r="D70" s="14"/>
      <c r="E70" s="14"/>
      <c r="F70" s="14"/>
      <c r="G70" s="14"/>
      <c r="H70" s="15">
        <v>34.066000000000003</v>
      </c>
      <c r="I70" s="15">
        <v>36.683999999999997</v>
      </c>
      <c r="J70" s="15">
        <v>33.985999999999997</v>
      </c>
      <c r="K70" s="15">
        <v>41.723999999999997</v>
      </c>
      <c r="L70" s="15">
        <v>27.189</v>
      </c>
      <c r="M70" s="15">
        <v>35.780999999999999</v>
      </c>
      <c r="N70" s="15">
        <v>25.597000000000001</v>
      </c>
      <c r="O70" s="15">
        <v>35.780999999999999</v>
      </c>
      <c r="P70" s="15">
        <v>27.189</v>
      </c>
      <c r="Q70" s="15">
        <v>41.723999999999997</v>
      </c>
      <c r="R70" s="15">
        <v>339.721</v>
      </c>
      <c r="S70" s="16"/>
      <c r="T70" s="16">
        <f>$T$71</f>
        <v>339.721</v>
      </c>
      <c r="U70" s="59"/>
      <c r="V70" s="59"/>
      <c r="W70" s="16">
        <f>ROUND($Z$70/$T$70,2)</f>
        <v>1676.01</v>
      </c>
      <c r="X70" s="16">
        <f>ROUND($X$71+$X$72+$X$73+$X$74+$X$75+$X$76+$X$77+$X$78,2)</f>
        <v>0</v>
      </c>
      <c r="Y70" s="16">
        <f>ROUND($Y$71+$Y$72+$Y$73+$Y$74+$Y$75+$Y$76+$Y$77+$Y$78,2)</f>
        <v>569375.67000000004</v>
      </c>
      <c r="Z70" s="16">
        <f>ROUND($Z$71+$Z$72+$Z$73+$Z$74+$Z$75+$Z$76+$Z$77+$Z$78,2)</f>
        <v>569375.67000000004</v>
      </c>
      <c r="AA70" s="61"/>
      <c r="AB70" s="61"/>
    </row>
    <row r="71" spans="1:28" s="17" customFormat="1" ht="11.1" customHeight="1" outlineLevel="7" x14ac:dyDescent="0.2">
      <c r="A71" s="18"/>
      <c r="B71" s="19" t="s">
        <v>31</v>
      </c>
      <c r="C71" s="20" t="s">
        <v>67</v>
      </c>
      <c r="D71" s="20"/>
      <c r="E71" s="20"/>
      <c r="F71" s="20"/>
      <c r="G71" s="20"/>
      <c r="H71" s="21">
        <v>34.066000000000003</v>
      </c>
      <c r="I71" s="21">
        <v>36.683999999999997</v>
      </c>
      <c r="J71" s="21">
        <v>33.985999999999997</v>
      </c>
      <c r="K71" s="21">
        <v>41.723999999999997</v>
      </c>
      <c r="L71" s="21">
        <v>27.189</v>
      </c>
      <c r="M71" s="21">
        <v>35.780999999999999</v>
      </c>
      <c r="N71" s="21">
        <v>25.597000000000001</v>
      </c>
      <c r="O71" s="21">
        <v>35.780999999999999</v>
      </c>
      <c r="P71" s="21">
        <v>27.189</v>
      </c>
      <c r="Q71" s="21">
        <v>41.723999999999997</v>
      </c>
      <c r="R71" s="21">
        <f>$H$71+$I$71+$J$71+$K$71+$L$71+$M$71+$N$71+$O$71+$P$71+$Q$71</f>
        <v>339.721</v>
      </c>
      <c r="S71" s="21">
        <v>1</v>
      </c>
      <c r="T71" s="22">
        <f>ROUND($R$71*$S$71,3)</f>
        <v>339.721</v>
      </c>
      <c r="U71" s="60"/>
      <c r="V71" s="57"/>
      <c r="W71" s="50">
        <f>ROUND($V$71+$U$71,2)</f>
        <v>0</v>
      </c>
      <c r="X71" s="22">
        <f>ROUND($R$71*$U$71,2)</f>
        <v>0</v>
      </c>
      <c r="Y71" s="22">
        <f>ROUND($T$71*$V$71,2)</f>
        <v>0</v>
      </c>
      <c r="Z71" s="22">
        <f>ROUND($Y$71+$X$71,2)</f>
        <v>0</v>
      </c>
      <c r="AA71" s="62"/>
      <c r="AB71" s="62"/>
    </row>
    <row r="72" spans="1:28" s="1" customFormat="1" ht="44.1" customHeight="1" outlineLevel="7" x14ac:dyDescent="0.2">
      <c r="A72" s="23"/>
      <c r="B72" s="24" t="s">
        <v>81</v>
      </c>
      <c r="C72" s="25" t="s">
        <v>70</v>
      </c>
      <c r="D72" s="25" t="s">
        <v>82</v>
      </c>
      <c r="E72" s="25"/>
      <c r="F72" s="25"/>
      <c r="G72" s="25"/>
      <c r="H72" s="26">
        <v>34.066000000000003</v>
      </c>
      <c r="I72" s="26">
        <v>36.683999999999997</v>
      </c>
      <c r="J72" s="26">
        <v>33.985999999999997</v>
      </c>
      <c r="K72" s="26">
        <v>41.723999999999997</v>
      </c>
      <c r="L72" s="26">
        <v>27.189</v>
      </c>
      <c r="M72" s="26">
        <v>35.780999999999999</v>
      </c>
      <c r="N72" s="26">
        <v>25.597000000000001</v>
      </c>
      <c r="O72" s="26">
        <v>35.780999999999999</v>
      </c>
      <c r="P72" s="26">
        <v>27.189</v>
      </c>
      <c r="Q72" s="26">
        <v>41.723999999999997</v>
      </c>
      <c r="R72" s="26">
        <f>$H$72+$I$72+$J$72+$K$72+$L$72+$M$72+$N$72+$O$72+$P$72+$Q$72</f>
        <v>339.721</v>
      </c>
      <c r="S72" s="31">
        <v>0.15</v>
      </c>
      <c r="T72" s="27">
        <f>ROUND($R$72*$S$72,3)</f>
        <v>50.957999999999998</v>
      </c>
      <c r="U72" s="52"/>
      <c r="V72" s="52">
        <v>69.38</v>
      </c>
      <c r="W72" s="27">
        <f>ROUND($V$72+$U$72,2)</f>
        <v>69.38</v>
      </c>
      <c r="X72" s="27">
        <f>ROUND($R$72*$U$72,2)</f>
        <v>0</v>
      </c>
      <c r="Y72" s="27">
        <f>ROUND($T$72*$V$72,2)</f>
        <v>3535.47</v>
      </c>
      <c r="Z72" s="27">
        <f>ROUND($Y$72+$X$72,2)</f>
        <v>3535.47</v>
      </c>
      <c r="AA72" s="63" t="s">
        <v>83</v>
      </c>
      <c r="AB72" s="63"/>
    </row>
    <row r="73" spans="1:28" s="1" customFormat="1" ht="21.95" customHeight="1" outlineLevel="7" x14ac:dyDescent="0.2">
      <c r="A73" s="23"/>
      <c r="B73" s="24" t="s">
        <v>121</v>
      </c>
      <c r="C73" s="25" t="s">
        <v>70</v>
      </c>
      <c r="D73" s="25"/>
      <c r="E73" s="25"/>
      <c r="F73" s="25"/>
      <c r="G73" s="25"/>
      <c r="H73" s="26">
        <v>17.576000000000001</v>
      </c>
      <c r="I73" s="26">
        <v>18.364000000000001</v>
      </c>
      <c r="J73" s="26">
        <v>17.576000000000001</v>
      </c>
      <c r="K73" s="26">
        <v>18.364000000000001</v>
      </c>
      <c r="L73" s="26">
        <v>14.869</v>
      </c>
      <c r="M73" s="26">
        <v>10.566000000000001</v>
      </c>
      <c r="N73" s="26">
        <v>12.427</v>
      </c>
      <c r="O73" s="26">
        <v>10.566000000000001</v>
      </c>
      <c r="P73" s="26">
        <v>14.869</v>
      </c>
      <c r="Q73" s="26">
        <v>18.364000000000001</v>
      </c>
      <c r="R73" s="26">
        <f>$H$73+$I$73+$J$73+$K$73+$L$73+$M$73+$N$73+$O$73+$P$73+$Q$73</f>
        <v>153.541</v>
      </c>
      <c r="S73" s="29">
        <v>0.5</v>
      </c>
      <c r="T73" s="27">
        <f>ROUND($R$73*$S$73,3)</f>
        <v>76.771000000000001</v>
      </c>
      <c r="U73" s="52"/>
      <c r="V73" s="52">
        <v>360</v>
      </c>
      <c r="W73" s="27">
        <f>ROUND($V$73+$U$73,2)</f>
        <v>360</v>
      </c>
      <c r="X73" s="27">
        <f>ROUND($R$73*$U$73,2)</f>
        <v>0</v>
      </c>
      <c r="Y73" s="27">
        <f>ROUND($T$73*$V$73,2)</f>
        <v>27637.56</v>
      </c>
      <c r="Z73" s="27">
        <f>ROUND($Y$73+$X$73,2)</f>
        <v>27637.56</v>
      </c>
      <c r="AA73" s="63" t="s">
        <v>86</v>
      </c>
      <c r="AB73" s="63"/>
    </row>
    <row r="74" spans="1:28" s="1" customFormat="1" ht="21.95" customHeight="1" outlineLevel="7" x14ac:dyDescent="0.2">
      <c r="A74" s="23"/>
      <c r="B74" s="24" t="s">
        <v>119</v>
      </c>
      <c r="C74" s="25" t="s">
        <v>70</v>
      </c>
      <c r="D74" s="25" t="s">
        <v>120</v>
      </c>
      <c r="E74" s="25"/>
      <c r="F74" s="25"/>
      <c r="G74" s="25"/>
      <c r="H74" s="26">
        <v>16.489999999999998</v>
      </c>
      <c r="I74" s="26">
        <v>18.32</v>
      </c>
      <c r="J74" s="26">
        <v>16.41</v>
      </c>
      <c r="K74" s="26">
        <v>23.36</v>
      </c>
      <c r="L74" s="26">
        <v>12.32</v>
      </c>
      <c r="M74" s="26">
        <v>25.215</v>
      </c>
      <c r="N74" s="26">
        <v>13.17</v>
      </c>
      <c r="O74" s="26">
        <v>25.215</v>
      </c>
      <c r="P74" s="26">
        <v>12.32</v>
      </c>
      <c r="Q74" s="26">
        <v>23.36</v>
      </c>
      <c r="R74" s="26">
        <f>$H$74+$I$74+$J$74+$K$74+$L$74+$M$74+$N$74+$O$74+$P$74+$Q$74</f>
        <v>186.18</v>
      </c>
      <c r="S74" s="29">
        <v>0.5</v>
      </c>
      <c r="T74" s="27">
        <f>ROUND($R$74*$S$74,3)</f>
        <v>93.09</v>
      </c>
      <c r="U74" s="52"/>
      <c r="V74" s="52">
        <v>360</v>
      </c>
      <c r="W74" s="27">
        <f>ROUND($V$74+$U$74,2)</f>
        <v>360</v>
      </c>
      <c r="X74" s="27">
        <f>ROUND($R$74*$U$74,2)</f>
        <v>0</v>
      </c>
      <c r="Y74" s="27">
        <f>ROUND($T$74*$V$74,2)</f>
        <v>33512.400000000001</v>
      </c>
      <c r="Z74" s="27">
        <f>ROUND($Y$74+$X$74,2)</f>
        <v>33512.400000000001</v>
      </c>
      <c r="AA74" s="63" t="s">
        <v>86</v>
      </c>
      <c r="AB74" s="63"/>
    </row>
    <row r="75" spans="1:28" s="1" customFormat="1" ht="11.1" customHeight="1" outlineLevel="7" x14ac:dyDescent="0.2">
      <c r="A75" s="23"/>
      <c r="B75" s="24" t="s">
        <v>87</v>
      </c>
      <c r="C75" s="25" t="s">
        <v>70</v>
      </c>
      <c r="D75" s="25" t="s">
        <v>82</v>
      </c>
      <c r="E75" s="25"/>
      <c r="F75" s="25"/>
      <c r="G75" s="25"/>
      <c r="H75" s="26">
        <v>34.066000000000003</v>
      </c>
      <c r="I75" s="26">
        <v>36.683999999999997</v>
      </c>
      <c r="J75" s="26">
        <v>33.985999999999997</v>
      </c>
      <c r="K75" s="26">
        <v>41.723999999999997</v>
      </c>
      <c r="L75" s="26">
        <v>27.189</v>
      </c>
      <c r="M75" s="26">
        <v>35.780999999999999</v>
      </c>
      <c r="N75" s="26">
        <v>25.597000000000001</v>
      </c>
      <c r="O75" s="26">
        <v>35.780999999999999</v>
      </c>
      <c r="P75" s="26">
        <v>27.189</v>
      </c>
      <c r="Q75" s="26">
        <v>41.723999999999997</v>
      </c>
      <c r="R75" s="26">
        <f>$H$75+$I$75+$J$75+$K$75+$L$75+$M$75+$N$75+$O$75+$P$75+$Q$75</f>
        <v>339.721</v>
      </c>
      <c r="S75" s="28">
        <v>10</v>
      </c>
      <c r="T75" s="27">
        <f>ROUND($R$75*$S$75,3)</f>
        <v>3397.21</v>
      </c>
      <c r="U75" s="52"/>
      <c r="V75" s="52">
        <v>21.06</v>
      </c>
      <c r="W75" s="27">
        <f>ROUND($V$75+$U$75,2)</f>
        <v>21.06</v>
      </c>
      <c r="X75" s="27">
        <f>ROUND($R$75*$U$75,2)</f>
        <v>0</v>
      </c>
      <c r="Y75" s="27">
        <f>ROUND($T$75*$V$75,2)</f>
        <v>71545.240000000005</v>
      </c>
      <c r="Z75" s="27">
        <f>ROUND($Y$75+$X$75,2)</f>
        <v>71545.240000000005</v>
      </c>
      <c r="AA75" s="63"/>
      <c r="AB75" s="63"/>
    </row>
    <row r="76" spans="1:28" s="1" customFormat="1" ht="11.1" customHeight="1" outlineLevel="7" x14ac:dyDescent="0.2">
      <c r="A76" s="23"/>
      <c r="B76" s="24" t="s">
        <v>117</v>
      </c>
      <c r="C76" s="25" t="s">
        <v>67</v>
      </c>
      <c r="D76" s="25" t="s">
        <v>118</v>
      </c>
      <c r="E76" s="25"/>
      <c r="F76" s="25"/>
      <c r="G76" s="25"/>
      <c r="H76" s="26">
        <v>17.576000000000001</v>
      </c>
      <c r="I76" s="26">
        <v>18.364000000000001</v>
      </c>
      <c r="J76" s="26">
        <v>17.576000000000001</v>
      </c>
      <c r="K76" s="26">
        <v>18.364000000000001</v>
      </c>
      <c r="L76" s="26">
        <v>14.869</v>
      </c>
      <c r="M76" s="26">
        <v>10.566000000000001</v>
      </c>
      <c r="N76" s="26">
        <v>12.427</v>
      </c>
      <c r="O76" s="26">
        <v>10.566000000000001</v>
      </c>
      <c r="P76" s="26">
        <v>14.869</v>
      </c>
      <c r="Q76" s="26">
        <v>18.364000000000001</v>
      </c>
      <c r="R76" s="26">
        <f>$H$76+$I$76+$J$76+$K$76+$L$76+$M$76+$N$76+$O$76+$P$76+$Q$76</f>
        <v>153.541</v>
      </c>
      <c r="S76" s="31">
        <v>1.02</v>
      </c>
      <c r="T76" s="27">
        <f>ROUND($R$76*$S$76,3)</f>
        <v>156.61199999999999</v>
      </c>
      <c r="U76" s="52"/>
      <c r="V76" s="52">
        <v>1250</v>
      </c>
      <c r="W76" s="27">
        <f>ROUND($V$76+$U$76,2)</f>
        <v>1250</v>
      </c>
      <c r="X76" s="27">
        <f>ROUND($R$76*$U$76,2)</f>
        <v>0</v>
      </c>
      <c r="Y76" s="27">
        <f>ROUND($T$76*$V$76,2)</f>
        <v>195765</v>
      </c>
      <c r="Z76" s="27">
        <f>ROUND($Y$76+$X$76,2)</f>
        <v>195765</v>
      </c>
      <c r="AA76" s="63"/>
      <c r="AB76" s="63"/>
    </row>
    <row r="77" spans="1:28" s="1" customFormat="1" ht="11.1" customHeight="1" outlineLevel="7" x14ac:dyDescent="0.2">
      <c r="A77" s="23"/>
      <c r="B77" s="24" t="s">
        <v>114</v>
      </c>
      <c r="C77" s="25" t="s">
        <v>67</v>
      </c>
      <c r="D77" s="25" t="s">
        <v>115</v>
      </c>
      <c r="E77" s="25"/>
      <c r="F77" s="25"/>
      <c r="G77" s="25"/>
      <c r="H77" s="26">
        <v>2.68</v>
      </c>
      <c r="I77" s="26">
        <v>2.64</v>
      </c>
      <c r="J77" s="26">
        <v>2.6</v>
      </c>
      <c r="K77" s="26">
        <v>2.95</v>
      </c>
      <c r="L77" s="26">
        <v>2.41</v>
      </c>
      <c r="M77" s="26">
        <v>4.2</v>
      </c>
      <c r="N77" s="26">
        <v>2.9</v>
      </c>
      <c r="O77" s="26">
        <v>4.2</v>
      </c>
      <c r="P77" s="26">
        <v>2.41</v>
      </c>
      <c r="Q77" s="26">
        <v>2.95</v>
      </c>
      <c r="R77" s="26">
        <f>$H$77+$I$77+$J$77+$K$77+$L$77+$M$77+$N$77+$O$77+$P$77+$Q$77</f>
        <v>29.939999999999998</v>
      </c>
      <c r="S77" s="31">
        <v>1.02</v>
      </c>
      <c r="T77" s="27">
        <f>ROUND($R$77*$S$77,3)</f>
        <v>30.539000000000001</v>
      </c>
      <c r="U77" s="52"/>
      <c r="V77" s="52">
        <v>1250</v>
      </c>
      <c r="W77" s="27">
        <f>ROUND($V$77+$U$77,2)</f>
        <v>1250</v>
      </c>
      <c r="X77" s="27">
        <f>ROUND($R$77*$U$77,2)</f>
        <v>0</v>
      </c>
      <c r="Y77" s="27">
        <f>ROUND($T$77*$V$77,2)</f>
        <v>38173.75</v>
      </c>
      <c r="Z77" s="27">
        <f>ROUND($Y$77+$X$77,2)</f>
        <v>38173.75</v>
      </c>
      <c r="AA77" s="63"/>
      <c r="AB77" s="63"/>
    </row>
    <row r="78" spans="1:28" s="1" customFormat="1" ht="11.1" customHeight="1" outlineLevel="7" x14ac:dyDescent="0.2">
      <c r="A78" s="23"/>
      <c r="B78" s="24" t="s">
        <v>126</v>
      </c>
      <c r="C78" s="25" t="s">
        <v>67</v>
      </c>
      <c r="D78" s="25" t="s">
        <v>115</v>
      </c>
      <c r="E78" s="25"/>
      <c r="F78" s="25"/>
      <c r="G78" s="25"/>
      <c r="H78" s="26">
        <v>13.81</v>
      </c>
      <c r="I78" s="26">
        <v>15.68</v>
      </c>
      <c r="J78" s="26">
        <v>13.81</v>
      </c>
      <c r="K78" s="26">
        <v>20.41</v>
      </c>
      <c r="L78" s="26">
        <v>9.91</v>
      </c>
      <c r="M78" s="26">
        <v>21.015000000000001</v>
      </c>
      <c r="N78" s="26">
        <v>10.27</v>
      </c>
      <c r="O78" s="26">
        <v>21.015000000000001</v>
      </c>
      <c r="P78" s="26">
        <v>9.91</v>
      </c>
      <c r="Q78" s="26">
        <v>20.41</v>
      </c>
      <c r="R78" s="26">
        <f>$H$78+$I$78+$J$78+$K$78+$L$78+$M$78+$N$78+$O$78+$P$78+$Q$78</f>
        <v>156.24</v>
      </c>
      <c r="S78" s="31">
        <v>1.02</v>
      </c>
      <c r="T78" s="27">
        <f>ROUND($R$78*$S$78,3)</f>
        <v>159.36500000000001</v>
      </c>
      <c r="U78" s="52"/>
      <c r="V78" s="52">
        <v>1250</v>
      </c>
      <c r="W78" s="27">
        <f>ROUND($V$78+$U$78,2)</f>
        <v>1250</v>
      </c>
      <c r="X78" s="27">
        <f>ROUND($R$78*$U$78,2)</f>
        <v>0</v>
      </c>
      <c r="Y78" s="27">
        <f>ROUND($T$78*$V$78,2)</f>
        <v>199206.25</v>
      </c>
      <c r="Z78" s="27">
        <f>ROUND($Y$78+$X$78,2)</f>
        <v>199206.25</v>
      </c>
      <c r="AA78" s="63"/>
      <c r="AB78" s="63"/>
    </row>
    <row r="79" spans="1:28" s="11" customFormat="1" ht="11.1" customHeight="1" outlineLevel="6" x14ac:dyDescent="0.15">
      <c r="A79" s="12">
        <v>11</v>
      </c>
      <c r="B79" s="13" t="s">
        <v>127</v>
      </c>
      <c r="C79" s="14" t="s">
        <v>67</v>
      </c>
      <c r="D79" s="14"/>
      <c r="E79" s="14"/>
      <c r="F79" s="14"/>
      <c r="G79" s="14"/>
      <c r="H79" s="15">
        <v>69.05</v>
      </c>
      <c r="I79" s="15">
        <v>76.263999999999996</v>
      </c>
      <c r="J79" s="15">
        <v>69.05</v>
      </c>
      <c r="K79" s="15">
        <v>76.263999999999996</v>
      </c>
      <c r="L79" s="15">
        <v>56.49</v>
      </c>
      <c r="M79" s="15">
        <v>34.215000000000003</v>
      </c>
      <c r="N79" s="15">
        <v>43.939</v>
      </c>
      <c r="O79" s="15">
        <v>34.215000000000003</v>
      </c>
      <c r="P79" s="15">
        <v>56.49</v>
      </c>
      <c r="Q79" s="15">
        <v>76.263999999999996</v>
      </c>
      <c r="R79" s="15">
        <v>592.24099999999999</v>
      </c>
      <c r="S79" s="16"/>
      <c r="T79" s="16">
        <f>$T$80</f>
        <v>592.24099999999999</v>
      </c>
      <c r="U79" s="59"/>
      <c r="V79" s="59"/>
      <c r="W79" s="16">
        <f>ROUND($Z$79/$T$79,2)</f>
        <v>601.54999999999995</v>
      </c>
      <c r="X79" s="16">
        <f>ROUND($X$80+$X$81+$X$82+$X$83,2)</f>
        <v>0</v>
      </c>
      <c r="Y79" s="16">
        <f>ROUND($Y$80+$Y$81+$Y$82+$Y$83,2)</f>
        <v>356261.58</v>
      </c>
      <c r="Z79" s="16">
        <f>ROUND($Z$80+$Z$81+$Z$82+$Z$83,2)</f>
        <v>356261.58</v>
      </c>
      <c r="AA79" s="61" t="s">
        <v>128</v>
      </c>
      <c r="AB79" s="61"/>
    </row>
    <row r="80" spans="1:28" s="17" customFormat="1" ht="11.1" customHeight="1" outlineLevel="7" x14ac:dyDescent="0.2">
      <c r="A80" s="18"/>
      <c r="B80" s="19" t="s">
        <v>31</v>
      </c>
      <c r="C80" s="20" t="s">
        <v>67</v>
      </c>
      <c r="D80" s="20"/>
      <c r="E80" s="20"/>
      <c r="F80" s="20"/>
      <c r="G80" s="20"/>
      <c r="H80" s="21">
        <v>69.05</v>
      </c>
      <c r="I80" s="21">
        <v>76.263999999999996</v>
      </c>
      <c r="J80" s="21">
        <v>69.05</v>
      </c>
      <c r="K80" s="21">
        <v>76.263999999999996</v>
      </c>
      <c r="L80" s="21">
        <v>56.49</v>
      </c>
      <c r="M80" s="21">
        <v>34.215000000000003</v>
      </c>
      <c r="N80" s="21">
        <v>43.939</v>
      </c>
      <c r="O80" s="21">
        <v>34.215000000000003</v>
      </c>
      <c r="P80" s="21">
        <v>56.49</v>
      </c>
      <c r="Q80" s="21">
        <v>76.263999999999996</v>
      </c>
      <c r="R80" s="21">
        <f>$H$80+$I$80+$J$80+$K$80+$L$80+$M$80+$N$80+$O$80+$P$80+$Q$80</f>
        <v>592.24099999999999</v>
      </c>
      <c r="S80" s="21">
        <v>1</v>
      </c>
      <c r="T80" s="22">
        <f>ROUND($R$80*$S$80,3)</f>
        <v>592.24099999999999</v>
      </c>
      <c r="U80" s="56"/>
      <c r="V80" s="57"/>
      <c r="W80" s="49">
        <f>ROUND($V$80+$U$80,2)</f>
        <v>0</v>
      </c>
      <c r="X80" s="22">
        <f>ROUND($R$80*$U$80,2)</f>
        <v>0</v>
      </c>
      <c r="Y80" s="22">
        <f>ROUND($T$80*$V$80,2)</f>
        <v>0</v>
      </c>
      <c r="Z80" s="22">
        <f>ROUND($Y$80+$X$80,2)</f>
        <v>0</v>
      </c>
      <c r="AA80" s="62"/>
      <c r="AB80" s="62"/>
    </row>
    <row r="81" spans="1:28" s="1" customFormat="1" ht="21.95" customHeight="1" outlineLevel="7" x14ac:dyDescent="0.2">
      <c r="A81" s="23"/>
      <c r="B81" s="24" t="s">
        <v>129</v>
      </c>
      <c r="C81" s="25" t="s">
        <v>130</v>
      </c>
      <c r="D81" s="25" t="s">
        <v>131</v>
      </c>
      <c r="E81" s="25"/>
      <c r="F81" s="25"/>
      <c r="G81" s="25"/>
      <c r="H81" s="26">
        <v>57.83</v>
      </c>
      <c r="I81" s="26">
        <v>63.994</v>
      </c>
      <c r="J81" s="26">
        <v>57.83</v>
      </c>
      <c r="K81" s="26">
        <v>63.994</v>
      </c>
      <c r="L81" s="26">
        <v>47.31</v>
      </c>
      <c r="M81" s="26">
        <v>29.114999999999998</v>
      </c>
      <c r="N81" s="26">
        <v>36.798999999999999</v>
      </c>
      <c r="O81" s="26">
        <v>29.114999999999998</v>
      </c>
      <c r="P81" s="26">
        <v>47.31</v>
      </c>
      <c r="Q81" s="26">
        <v>63.994</v>
      </c>
      <c r="R81" s="26">
        <f>$H$81+$I$81+$J$81+$K$81+$L$81+$M$81+$N$81+$O$81+$P$81+$Q$81</f>
        <v>497.29099999999994</v>
      </c>
      <c r="S81" s="31">
        <v>0.24</v>
      </c>
      <c r="T81" s="27">
        <f>ROUND($R$81*$S$81,3)</f>
        <v>119.35</v>
      </c>
      <c r="U81" s="52"/>
      <c r="V81" s="52">
        <v>1940</v>
      </c>
      <c r="W81" s="27">
        <f>ROUND($V$81+$U$81,2)</f>
        <v>1940</v>
      </c>
      <c r="X81" s="27">
        <f>ROUND($R$81*$U$81,2)</f>
        <v>0</v>
      </c>
      <c r="Y81" s="27">
        <f>ROUND($T$81*$V$81,2)</f>
        <v>231539</v>
      </c>
      <c r="Z81" s="27">
        <f>ROUND($Y$81+$X$81,2)</f>
        <v>231539</v>
      </c>
      <c r="AA81" s="63" t="s">
        <v>132</v>
      </c>
      <c r="AB81" s="63"/>
    </row>
    <row r="82" spans="1:28" s="1" customFormat="1" ht="21.95" customHeight="1" outlineLevel="7" x14ac:dyDescent="0.2">
      <c r="A82" s="23"/>
      <c r="B82" s="24" t="s">
        <v>133</v>
      </c>
      <c r="C82" s="25" t="s">
        <v>130</v>
      </c>
      <c r="D82" s="25" t="s">
        <v>131</v>
      </c>
      <c r="E82" s="25"/>
      <c r="F82" s="25"/>
      <c r="G82" s="25"/>
      <c r="H82" s="26">
        <v>11.22</v>
      </c>
      <c r="I82" s="26">
        <v>12.27</v>
      </c>
      <c r="J82" s="26">
        <v>11.22</v>
      </c>
      <c r="K82" s="26">
        <v>12.27</v>
      </c>
      <c r="L82" s="26">
        <v>9.18</v>
      </c>
      <c r="M82" s="26">
        <v>5.0999999999999996</v>
      </c>
      <c r="N82" s="26">
        <v>7.14</v>
      </c>
      <c r="O82" s="26">
        <v>5.0999999999999996</v>
      </c>
      <c r="P82" s="26">
        <v>9.18</v>
      </c>
      <c r="Q82" s="26">
        <v>12.27</v>
      </c>
      <c r="R82" s="26">
        <f>$H$82+$I$82+$J$82+$K$82+$L$82+$M$82+$N$82+$O$82+$P$82+$Q$82</f>
        <v>94.95</v>
      </c>
      <c r="S82" s="31">
        <v>0.24</v>
      </c>
      <c r="T82" s="27">
        <f>ROUND($R$82*$S$82,3)</f>
        <v>22.788</v>
      </c>
      <c r="U82" s="52"/>
      <c r="V82" s="52">
        <v>1960</v>
      </c>
      <c r="W82" s="27">
        <f>ROUND($V$82+$U$82,2)</f>
        <v>1960</v>
      </c>
      <c r="X82" s="27">
        <f>ROUND($R$82*$U$82,2)</f>
        <v>0</v>
      </c>
      <c r="Y82" s="27">
        <f>ROUND($T$82*$V$82,2)</f>
        <v>44664.480000000003</v>
      </c>
      <c r="Z82" s="27">
        <f>ROUND($Y$82+$X$82,2)</f>
        <v>44664.480000000003</v>
      </c>
      <c r="AA82" s="63" t="s">
        <v>134</v>
      </c>
      <c r="AB82" s="63"/>
    </row>
    <row r="83" spans="1:28" s="1" customFormat="1" ht="21.95" customHeight="1" outlineLevel="7" x14ac:dyDescent="0.2">
      <c r="A83" s="23"/>
      <c r="B83" s="24" t="s">
        <v>135</v>
      </c>
      <c r="C83" s="25" t="s">
        <v>130</v>
      </c>
      <c r="D83" s="25" t="s">
        <v>131</v>
      </c>
      <c r="E83" s="25"/>
      <c r="F83" s="25"/>
      <c r="G83" s="25"/>
      <c r="H83" s="26">
        <v>69.05</v>
      </c>
      <c r="I83" s="26">
        <v>76.263999999999996</v>
      </c>
      <c r="J83" s="26">
        <v>69.05</v>
      </c>
      <c r="K83" s="26">
        <v>76.263999999999996</v>
      </c>
      <c r="L83" s="26">
        <v>56.49</v>
      </c>
      <c r="M83" s="26">
        <v>34.215000000000003</v>
      </c>
      <c r="N83" s="26">
        <v>43.939</v>
      </c>
      <c r="O83" s="26">
        <v>34.215000000000003</v>
      </c>
      <c r="P83" s="26">
        <v>56.49</v>
      </c>
      <c r="Q83" s="26">
        <v>76.263999999999996</v>
      </c>
      <c r="R83" s="26">
        <f>$H$83+$I$83+$J$83+$K$83+$L$83+$M$83+$N$83+$O$83+$P$83+$Q$83</f>
        <v>592.24099999999999</v>
      </c>
      <c r="S83" s="31">
        <v>0.06</v>
      </c>
      <c r="T83" s="27">
        <f>ROUND($R$83*$S$83,3)</f>
        <v>35.533999999999999</v>
      </c>
      <c r="U83" s="52"/>
      <c r="V83" s="52">
        <v>2253</v>
      </c>
      <c r="W83" s="27">
        <f>ROUND($V$83+$U$83,2)</f>
        <v>2253</v>
      </c>
      <c r="X83" s="27">
        <f>ROUND($R$83*$U$83,2)</f>
        <v>0</v>
      </c>
      <c r="Y83" s="27">
        <f>ROUND($T$83*$V$83,2)</f>
        <v>80058.100000000006</v>
      </c>
      <c r="Z83" s="27">
        <f>ROUND($Y$83+$X$83,2)</f>
        <v>80058.100000000006</v>
      </c>
      <c r="AA83" s="63" t="s">
        <v>86</v>
      </c>
      <c r="AB83" s="63"/>
    </row>
    <row r="84" spans="1:28" s="1" customFormat="1" ht="12" customHeight="1" outlineLevel="5" x14ac:dyDescent="0.2">
      <c r="A84" s="7"/>
      <c r="B84" s="8" t="s">
        <v>136</v>
      </c>
      <c r="C84" s="9"/>
      <c r="D84" s="9"/>
      <c r="E84" s="9"/>
      <c r="F84" s="9"/>
      <c r="G84" s="9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58"/>
      <c r="V84" s="58"/>
      <c r="W84" s="10"/>
      <c r="X84" s="10">
        <f>ROUND($X$86+$X$87+$X$88+$X$89+$X$90+$X$92+$X$93+$X$94+$X$95+$X$96,2)</f>
        <v>0</v>
      </c>
      <c r="Y84" s="10">
        <f>ROUND($Y$86+$Y$87+$Y$88+$Y$89+$Y$90+$Y$92+$Y$93+$Y$94+$Y$95+$Y$96,2)</f>
        <v>533258.99</v>
      </c>
      <c r="Z84" s="10">
        <f>ROUND($Z$86+$Z$87+$Z$88+$Z$89+$Z$90+$Z$92+$Z$93+$Z$94+$Z$95+$Z$96,2)</f>
        <v>533258.99</v>
      </c>
      <c r="AA84" s="58"/>
      <c r="AB84" s="58"/>
    </row>
    <row r="85" spans="1:28" s="11" customFormat="1" ht="11.1" customHeight="1" outlineLevel="6" x14ac:dyDescent="0.15">
      <c r="A85" s="12">
        <v>12</v>
      </c>
      <c r="B85" s="13" t="s">
        <v>137</v>
      </c>
      <c r="C85" s="14" t="s">
        <v>67</v>
      </c>
      <c r="D85" s="14"/>
      <c r="E85" s="14"/>
      <c r="F85" s="14"/>
      <c r="G85" s="14"/>
      <c r="H85" s="15">
        <v>81.540000000000006</v>
      </c>
      <c r="I85" s="15">
        <v>52.34</v>
      </c>
      <c r="J85" s="15">
        <v>64.31</v>
      </c>
      <c r="K85" s="15">
        <v>15.26</v>
      </c>
      <c r="L85" s="15">
        <v>10.84</v>
      </c>
      <c r="M85" s="15">
        <v>68.59</v>
      </c>
      <c r="N85" s="15">
        <v>49.95</v>
      </c>
      <c r="O85" s="15">
        <v>68.59</v>
      </c>
      <c r="P85" s="15">
        <v>10.84</v>
      </c>
      <c r="Q85" s="15">
        <v>15.26</v>
      </c>
      <c r="R85" s="15">
        <v>437.52</v>
      </c>
      <c r="S85" s="16"/>
      <c r="T85" s="16">
        <f>$T$86</f>
        <v>437.52</v>
      </c>
      <c r="U85" s="59"/>
      <c r="V85" s="59"/>
      <c r="W85" s="16">
        <f>ROUND($Z$85/$T$85,2)</f>
        <v>1089.53</v>
      </c>
      <c r="X85" s="16">
        <f>ROUND($X$86+$X$87+$X$88+$X$89+$X$90,2)</f>
        <v>0</v>
      </c>
      <c r="Y85" s="16">
        <f>ROUND($Y$86+$Y$87+$Y$88+$Y$89+$Y$90,2)</f>
        <v>476689.06</v>
      </c>
      <c r="Z85" s="16">
        <f>ROUND($Z$86+$Z$87+$Z$88+$Z$89+$Z$90,2)</f>
        <v>476689.06</v>
      </c>
      <c r="AA85" s="61" t="s">
        <v>138</v>
      </c>
      <c r="AB85" s="61"/>
    </row>
    <row r="86" spans="1:28" s="17" customFormat="1" ht="11.1" customHeight="1" outlineLevel="7" x14ac:dyDescent="0.2">
      <c r="A86" s="18"/>
      <c r="B86" s="19" t="s">
        <v>31</v>
      </c>
      <c r="C86" s="20" t="s">
        <v>67</v>
      </c>
      <c r="D86" s="20"/>
      <c r="E86" s="20"/>
      <c r="F86" s="20"/>
      <c r="G86" s="20"/>
      <c r="H86" s="21">
        <v>81.540000000000006</v>
      </c>
      <c r="I86" s="21">
        <v>52.34</v>
      </c>
      <c r="J86" s="21">
        <v>64.31</v>
      </c>
      <c r="K86" s="21">
        <v>15.26</v>
      </c>
      <c r="L86" s="21">
        <v>10.84</v>
      </c>
      <c r="M86" s="21">
        <v>68.59</v>
      </c>
      <c r="N86" s="21">
        <v>49.95</v>
      </c>
      <c r="O86" s="21">
        <v>68.59</v>
      </c>
      <c r="P86" s="21">
        <v>10.84</v>
      </c>
      <c r="Q86" s="21">
        <v>15.26</v>
      </c>
      <c r="R86" s="21">
        <f>$H$86+$I$86+$J$86+$K$86+$L$86+$M$86+$N$86+$O$86+$P$86+$Q$86</f>
        <v>437.51999999999992</v>
      </c>
      <c r="S86" s="21">
        <v>1</v>
      </c>
      <c r="T86" s="22">
        <f>ROUND($R$86*$S$86,3)</f>
        <v>437.52</v>
      </c>
      <c r="U86" s="60"/>
      <c r="V86" s="57"/>
      <c r="W86" s="50">
        <f>ROUND($V$86+$U$86,2)</f>
        <v>0</v>
      </c>
      <c r="X86" s="22">
        <f>ROUND($R$86*$U$86,2)</f>
        <v>0</v>
      </c>
      <c r="Y86" s="22">
        <f>ROUND($T$86*$V$86,2)</f>
        <v>0</v>
      </c>
      <c r="Z86" s="22">
        <f>ROUND($Y$86+$X$86,2)</f>
        <v>0</v>
      </c>
      <c r="AA86" s="62"/>
      <c r="AB86" s="62"/>
    </row>
    <row r="87" spans="1:28" s="1" customFormat="1" ht="21.95" customHeight="1" outlineLevel="7" x14ac:dyDescent="0.2">
      <c r="A87" s="23"/>
      <c r="B87" s="24" t="s">
        <v>93</v>
      </c>
      <c r="C87" s="25" t="s">
        <v>67</v>
      </c>
      <c r="D87" s="25" t="s">
        <v>89</v>
      </c>
      <c r="E87" s="25"/>
      <c r="F87" s="25"/>
      <c r="G87" s="25"/>
      <c r="H87" s="26">
        <v>81.540000000000006</v>
      </c>
      <c r="I87" s="26">
        <v>52.34</v>
      </c>
      <c r="J87" s="26">
        <v>64.31</v>
      </c>
      <c r="K87" s="26">
        <v>15.26</v>
      </c>
      <c r="L87" s="26">
        <v>10.84</v>
      </c>
      <c r="M87" s="26">
        <v>68.59</v>
      </c>
      <c r="N87" s="26">
        <v>49.95</v>
      </c>
      <c r="O87" s="26">
        <v>68.59</v>
      </c>
      <c r="P87" s="26">
        <v>10.84</v>
      </c>
      <c r="Q87" s="26">
        <v>15.26</v>
      </c>
      <c r="R87" s="26">
        <f>$H$87+$I$87+$J$87+$K$87+$L$87+$M$87+$N$87+$O$87+$P$87+$Q$87</f>
        <v>437.51999999999992</v>
      </c>
      <c r="S87" s="31">
        <v>1.02</v>
      </c>
      <c r="T87" s="27">
        <f>ROUND($R$87*$S$87,3)</f>
        <v>446.27</v>
      </c>
      <c r="U87" s="52"/>
      <c r="V87" s="52">
        <v>882</v>
      </c>
      <c r="W87" s="27">
        <f>ROUND($V$87+$U$87,2)</f>
        <v>882</v>
      </c>
      <c r="X87" s="27">
        <f>ROUND($R$87*$U$87,2)</f>
        <v>0</v>
      </c>
      <c r="Y87" s="27">
        <f>ROUND($T$87*$V$87,2)</f>
        <v>393610.14</v>
      </c>
      <c r="Z87" s="27">
        <f>ROUND($Y$87+$X$87,2)</f>
        <v>393610.14</v>
      </c>
      <c r="AA87" s="63" t="s">
        <v>139</v>
      </c>
      <c r="AB87" s="63"/>
    </row>
    <row r="88" spans="1:28" s="1" customFormat="1" ht="33" customHeight="1" outlineLevel="7" x14ac:dyDescent="0.2">
      <c r="A88" s="23"/>
      <c r="B88" s="24" t="s">
        <v>81</v>
      </c>
      <c r="C88" s="25" t="s">
        <v>70</v>
      </c>
      <c r="D88" s="25" t="s">
        <v>82</v>
      </c>
      <c r="E88" s="25"/>
      <c r="F88" s="25"/>
      <c r="G88" s="25"/>
      <c r="H88" s="26">
        <v>81.540000000000006</v>
      </c>
      <c r="I88" s="26">
        <v>52.34</v>
      </c>
      <c r="J88" s="26">
        <v>64.31</v>
      </c>
      <c r="K88" s="26">
        <v>15.26</v>
      </c>
      <c r="L88" s="26">
        <v>10.84</v>
      </c>
      <c r="M88" s="26">
        <v>68.59</v>
      </c>
      <c r="N88" s="26">
        <v>49.95</v>
      </c>
      <c r="O88" s="26">
        <v>68.59</v>
      </c>
      <c r="P88" s="26">
        <v>10.84</v>
      </c>
      <c r="Q88" s="26">
        <v>15.26</v>
      </c>
      <c r="R88" s="26">
        <f>$H$88+$I$88+$J$88+$K$88+$L$88+$M$88+$N$88+$O$88+$P$88+$Q$88</f>
        <v>437.51999999999992</v>
      </c>
      <c r="S88" s="31">
        <v>0.15</v>
      </c>
      <c r="T88" s="27">
        <f>ROUND($R$88*$S$88,3)</f>
        <v>65.628</v>
      </c>
      <c r="U88" s="52"/>
      <c r="V88" s="52">
        <v>69.38</v>
      </c>
      <c r="W88" s="27">
        <f>ROUND($V$88+$U$88,2)</f>
        <v>69.38</v>
      </c>
      <c r="X88" s="27">
        <f>ROUND($R$88*$U$88,2)</f>
        <v>0</v>
      </c>
      <c r="Y88" s="27">
        <f>ROUND($T$88*$V$88,2)</f>
        <v>4553.2700000000004</v>
      </c>
      <c r="Z88" s="27">
        <f>ROUND($Y$88+$X$88,2)</f>
        <v>4553.2700000000004</v>
      </c>
      <c r="AA88" s="63" t="s">
        <v>140</v>
      </c>
      <c r="AB88" s="63"/>
    </row>
    <row r="89" spans="1:28" s="1" customFormat="1" ht="11.1" customHeight="1" outlineLevel="7" x14ac:dyDescent="0.2">
      <c r="A89" s="23"/>
      <c r="B89" s="24" t="s">
        <v>141</v>
      </c>
      <c r="C89" s="25" t="s">
        <v>70</v>
      </c>
      <c r="D89" s="25"/>
      <c r="E89" s="25"/>
      <c r="F89" s="25"/>
      <c r="G89" s="25"/>
      <c r="H89" s="26">
        <v>81.540000000000006</v>
      </c>
      <c r="I89" s="26">
        <v>52.34</v>
      </c>
      <c r="J89" s="26">
        <v>64.31</v>
      </c>
      <c r="K89" s="26">
        <v>15.26</v>
      </c>
      <c r="L89" s="26">
        <v>10.84</v>
      </c>
      <c r="M89" s="26">
        <v>68.59</v>
      </c>
      <c r="N89" s="26">
        <v>49.95</v>
      </c>
      <c r="O89" s="26">
        <v>68.59</v>
      </c>
      <c r="P89" s="26">
        <v>10.84</v>
      </c>
      <c r="Q89" s="26">
        <v>15.26</v>
      </c>
      <c r="R89" s="26">
        <f>$H$89+$I$89+$J$89+$K$89+$L$89+$M$89+$N$89+$O$89+$P$89+$Q$89</f>
        <v>437.51999999999992</v>
      </c>
      <c r="S89" s="29">
        <v>1.2</v>
      </c>
      <c r="T89" s="27">
        <f>ROUND($R$89*$S$89,3)</f>
        <v>525.024</v>
      </c>
      <c r="U89" s="52"/>
      <c r="V89" s="52">
        <v>86.62</v>
      </c>
      <c r="W89" s="27">
        <f>ROUND($V$89+$U$89,2)</f>
        <v>86.62</v>
      </c>
      <c r="X89" s="27">
        <f>ROUND($R$89*$U$89,2)</f>
        <v>0</v>
      </c>
      <c r="Y89" s="27">
        <f>ROUND($T$89*$V$89,2)</f>
        <v>45477.58</v>
      </c>
      <c r="Z89" s="27">
        <f>ROUND($Y$89+$X$89,2)</f>
        <v>45477.58</v>
      </c>
      <c r="AA89" s="63"/>
      <c r="AB89" s="63"/>
    </row>
    <row r="90" spans="1:28" s="1" customFormat="1" ht="21.95" customHeight="1" outlineLevel="7" x14ac:dyDescent="0.2">
      <c r="A90" s="23"/>
      <c r="B90" s="24" t="s">
        <v>142</v>
      </c>
      <c r="C90" s="25" t="s">
        <v>70</v>
      </c>
      <c r="D90" s="25"/>
      <c r="E90" s="25"/>
      <c r="F90" s="25"/>
      <c r="G90" s="25"/>
      <c r="H90" s="26">
        <v>81.540000000000006</v>
      </c>
      <c r="I90" s="26">
        <v>52.34</v>
      </c>
      <c r="J90" s="26">
        <v>64.31</v>
      </c>
      <c r="K90" s="26">
        <v>15.26</v>
      </c>
      <c r="L90" s="26">
        <v>10.84</v>
      </c>
      <c r="M90" s="26">
        <v>68.59</v>
      </c>
      <c r="N90" s="26">
        <v>49.95</v>
      </c>
      <c r="O90" s="26">
        <v>68.59</v>
      </c>
      <c r="P90" s="26">
        <v>10.84</v>
      </c>
      <c r="Q90" s="26">
        <v>15.26</v>
      </c>
      <c r="R90" s="26">
        <f>$H$90+$I$90+$J$90+$K$90+$L$90+$M$90+$N$90+$O$90+$P$90+$Q$90</f>
        <v>437.51999999999992</v>
      </c>
      <c r="S90" s="29">
        <v>0.5</v>
      </c>
      <c r="T90" s="27">
        <f>ROUND($R$90*$S$90,3)</f>
        <v>218.76</v>
      </c>
      <c r="U90" s="52"/>
      <c r="V90" s="52">
        <v>151.07</v>
      </c>
      <c r="W90" s="27">
        <f>ROUND($V$90+$U$90,2)</f>
        <v>151.07</v>
      </c>
      <c r="X90" s="27">
        <f>ROUND($R$90*$U$90,2)</f>
        <v>0</v>
      </c>
      <c r="Y90" s="27">
        <f>ROUND($T$90*$V$90,2)</f>
        <v>33048.07</v>
      </c>
      <c r="Z90" s="27">
        <f>ROUND($Y$90+$X$90,2)</f>
        <v>33048.07</v>
      </c>
      <c r="AA90" s="63" t="s">
        <v>86</v>
      </c>
      <c r="AB90" s="63"/>
    </row>
    <row r="91" spans="1:28" s="11" customFormat="1" ht="21.95" customHeight="1" outlineLevel="6" x14ac:dyDescent="0.15">
      <c r="A91" s="12">
        <v>13</v>
      </c>
      <c r="B91" s="13" t="s">
        <v>95</v>
      </c>
      <c r="C91" s="14" t="s">
        <v>67</v>
      </c>
      <c r="D91" s="14"/>
      <c r="E91" s="14"/>
      <c r="F91" s="14"/>
      <c r="G91" s="14"/>
      <c r="H91" s="15">
        <v>6.9690000000000003</v>
      </c>
      <c r="I91" s="15">
        <v>5.76</v>
      </c>
      <c r="J91" s="15">
        <v>6.3620000000000001</v>
      </c>
      <c r="K91" s="15">
        <v>2.85</v>
      </c>
      <c r="L91" s="15">
        <v>2.1230000000000002</v>
      </c>
      <c r="M91" s="15">
        <v>8.3439999999999994</v>
      </c>
      <c r="N91" s="15">
        <v>6.1970000000000001</v>
      </c>
      <c r="O91" s="15">
        <v>8.3439999999999994</v>
      </c>
      <c r="P91" s="15">
        <v>2.1230000000000002</v>
      </c>
      <c r="Q91" s="15">
        <v>2.85</v>
      </c>
      <c r="R91" s="15">
        <v>51.921999999999997</v>
      </c>
      <c r="S91" s="16"/>
      <c r="T91" s="16">
        <f>$T$92</f>
        <v>51.921999999999997</v>
      </c>
      <c r="U91" s="59"/>
      <c r="V91" s="59"/>
      <c r="W91" s="16">
        <f>ROUND($Z$91/$T$91,2)</f>
        <v>1089.52</v>
      </c>
      <c r="X91" s="16">
        <f>ROUND($X$92+$X$93+$X$94+$X$95+$X$96,2)</f>
        <v>0</v>
      </c>
      <c r="Y91" s="16">
        <f>ROUND($Y$92+$Y$93+$Y$94+$Y$95+$Y$96,2)</f>
        <v>56569.93</v>
      </c>
      <c r="Z91" s="16">
        <f>ROUND($Z$92+$Z$93+$Z$94+$Z$95+$Z$96,2)</f>
        <v>56569.93</v>
      </c>
      <c r="AA91" s="61" t="s">
        <v>143</v>
      </c>
      <c r="AB91" s="61"/>
    </row>
    <row r="92" spans="1:28" s="17" customFormat="1" ht="11.1" customHeight="1" outlineLevel="7" x14ac:dyDescent="0.2">
      <c r="A92" s="18"/>
      <c r="B92" s="19" t="s">
        <v>31</v>
      </c>
      <c r="C92" s="20" t="s">
        <v>67</v>
      </c>
      <c r="D92" s="20"/>
      <c r="E92" s="20"/>
      <c r="F92" s="20"/>
      <c r="G92" s="20"/>
      <c r="H92" s="21">
        <v>6.9690000000000003</v>
      </c>
      <c r="I92" s="21">
        <v>5.76</v>
      </c>
      <c r="J92" s="21">
        <v>6.3620000000000001</v>
      </c>
      <c r="K92" s="21">
        <v>2.85</v>
      </c>
      <c r="L92" s="21">
        <v>2.1230000000000002</v>
      </c>
      <c r="M92" s="21">
        <v>8.3439999999999994</v>
      </c>
      <c r="N92" s="21">
        <v>6.1970000000000001</v>
      </c>
      <c r="O92" s="21">
        <v>8.3439999999999994</v>
      </c>
      <c r="P92" s="21">
        <v>2.1230000000000002</v>
      </c>
      <c r="Q92" s="21">
        <v>2.85</v>
      </c>
      <c r="R92" s="21">
        <f>$H$92+$I$92+$J$92+$K$92+$L$92+$M$92+$N$92+$O$92+$P$92+$Q$92</f>
        <v>51.922000000000004</v>
      </c>
      <c r="S92" s="21">
        <v>1</v>
      </c>
      <c r="T92" s="22">
        <f>ROUND($R$92*$S$92,3)</f>
        <v>51.921999999999997</v>
      </c>
      <c r="U92" s="60"/>
      <c r="V92" s="57"/>
      <c r="W92" s="50">
        <f>ROUND($V$92+$U$92,2)</f>
        <v>0</v>
      </c>
      <c r="X92" s="22">
        <f>ROUND($R$92*$U$92,2)</f>
        <v>0</v>
      </c>
      <c r="Y92" s="22">
        <f>ROUND($T$92*$V$92,2)</f>
        <v>0</v>
      </c>
      <c r="Z92" s="22">
        <f>ROUND($Y$92+$X$92,2)</f>
        <v>0</v>
      </c>
      <c r="AA92" s="62"/>
      <c r="AB92" s="62"/>
    </row>
    <row r="93" spans="1:28" s="1" customFormat="1" ht="21.95" customHeight="1" outlineLevel="7" x14ac:dyDescent="0.2">
      <c r="A93" s="23"/>
      <c r="B93" s="24" t="s">
        <v>93</v>
      </c>
      <c r="C93" s="25" t="s">
        <v>67</v>
      </c>
      <c r="D93" s="25" t="s">
        <v>89</v>
      </c>
      <c r="E93" s="25"/>
      <c r="F93" s="25"/>
      <c r="G93" s="25"/>
      <c r="H93" s="26">
        <v>6.9690000000000003</v>
      </c>
      <c r="I93" s="26">
        <v>5.76</v>
      </c>
      <c r="J93" s="26">
        <v>6.3620000000000001</v>
      </c>
      <c r="K93" s="26">
        <v>2.85</v>
      </c>
      <c r="L93" s="26">
        <v>2.1230000000000002</v>
      </c>
      <c r="M93" s="26">
        <v>8.3439999999999994</v>
      </c>
      <c r="N93" s="26">
        <v>6.1970000000000001</v>
      </c>
      <c r="O93" s="26">
        <v>8.3439999999999994</v>
      </c>
      <c r="P93" s="26">
        <v>2.1230000000000002</v>
      </c>
      <c r="Q93" s="26">
        <v>2.85</v>
      </c>
      <c r="R93" s="26">
        <f>$H$93+$I$93+$J$93+$K$93+$L$93+$M$93+$N$93+$O$93+$P$93+$Q$93</f>
        <v>51.922000000000004</v>
      </c>
      <c r="S93" s="31">
        <v>1.02</v>
      </c>
      <c r="T93" s="27">
        <f>ROUND($R$93*$S$93,3)</f>
        <v>52.96</v>
      </c>
      <c r="U93" s="52"/>
      <c r="V93" s="52">
        <v>882</v>
      </c>
      <c r="W93" s="27">
        <f>ROUND($V$93+$U$93,2)</f>
        <v>882</v>
      </c>
      <c r="X93" s="27">
        <f>ROUND($R$93*$U$93,2)</f>
        <v>0</v>
      </c>
      <c r="Y93" s="27">
        <f>ROUND($T$93*$V$93,2)</f>
        <v>46710.720000000001</v>
      </c>
      <c r="Z93" s="27">
        <f>ROUND($Y$93+$X$93,2)</f>
        <v>46710.720000000001</v>
      </c>
      <c r="AA93" s="63" t="s">
        <v>86</v>
      </c>
      <c r="AB93" s="63"/>
    </row>
    <row r="94" spans="1:28" s="1" customFormat="1" ht="33" customHeight="1" outlineLevel="7" x14ac:dyDescent="0.2">
      <c r="A94" s="23"/>
      <c r="B94" s="24" t="s">
        <v>81</v>
      </c>
      <c r="C94" s="25" t="s">
        <v>70</v>
      </c>
      <c r="D94" s="25" t="s">
        <v>82</v>
      </c>
      <c r="E94" s="25"/>
      <c r="F94" s="25"/>
      <c r="G94" s="25"/>
      <c r="H94" s="26">
        <v>6.9690000000000003</v>
      </c>
      <c r="I94" s="26">
        <v>5.76</v>
      </c>
      <c r="J94" s="26">
        <v>6.3620000000000001</v>
      </c>
      <c r="K94" s="26">
        <v>2.85</v>
      </c>
      <c r="L94" s="26">
        <v>2.1230000000000002</v>
      </c>
      <c r="M94" s="26">
        <v>8.3439999999999994</v>
      </c>
      <c r="N94" s="26">
        <v>6.1970000000000001</v>
      </c>
      <c r="O94" s="26">
        <v>8.3439999999999994</v>
      </c>
      <c r="P94" s="26">
        <v>2.1230000000000002</v>
      </c>
      <c r="Q94" s="26">
        <v>2.85</v>
      </c>
      <c r="R94" s="26">
        <f>$H$94+$I$94+$J$94+$K$94+$L$94+$M$94+$N$94+$O$94+$P$94+$Q$94</f>
        <v>51.922000000000004</v>
      </c>
      <c r="S94" s="31">
        <v>0.15</v>
      </c>
      <c r="T94" s="27">
        <f>ROUND($R$94*$S$94,3)</f>
        <v>7.7880000000000003</v>
      </c>
      <c r="U94" s="52"/>
      <c r="V94" s="52">
        <v>69.38</v>
      </c>
      <c r="W94" s="27">
        <f>ROUND($V$94+$U$94,2)</f>
        <v>69.38</v>
      </c>
      <c r="X94" s="27">
        <f>ROUND($R$94*$U$94,2)</f>
        <v>0</v>
      </c>
      <c r="Y94" s="27">
        <f>ROUND($T$94*$V$94,2)</f>
        <v>540.33000000000004</v>
      </c>
      <c r="Z94" s="27">
        <f>ROUND($Y$94+$X$94,2)</f>
        <v>540.33000000000004</v>
      </c>
      <c r="AA94" s="63" t="s">
        <v>144</v>
      </c>
      <c r="AB94" s="63"/>
    </row>
    <row r="95" spans="1:28" s="1" customFormat="1" ht="11.1" customHeight="1" outlineLevel="7" x14ac:dyDescent="0.2">
      <c r="A95" s="23"/>
      <c r="B95" s="24" t="s">
        <v>141</v>
      </c>
      <c r="C95" s="25" t="s">
        <v>70</v>
      </c>
      <c r="D95" s="25"/>
      <c r="E95" s="25"/>
      <c r="F95" s="25"/>
      <c r="G95" s="25"/>
      <c r="H95" s="26">
        <v>6.9690000000000003</v>
      </c>
      <c r="I95" s="26">
        <v>5.76</v>
      </c>
      <c r="J95" s="26">
        <v>6.3620000000000001</v>
      </c>
      <c r="K95" s="26">
        <v>2.85</v>
      </c>
      <c r="L95" s="26">
        <v>2.1230000000000002</v>
      </c>
      <c r="M95" s="26">
        <v>8.3439999999999994</v>
      </c>
      <c r="N95" s="26">
        <v>6.1970000000000001</v>
      </c>
      <c r="O95" s="26">
        <v>8.3439999999999994</v>
      </c>
      <c r="P95" s="26">
        <v>2.1230000000000002</v>
      </c>
      <c r="Q95" s="26">
        <v>2.85</v>
      </c>
      <c r="R95" s="26">
        <f>$H$95+$I$95+$J$95+$K$95+$L$95+$M$95+$N$95+$O$95+$P$95+$Q$95</f>
        <v>51.922000000000004</v>
      </c>
      <c r="S95" s="29">
        <v>1.2</v>
      </c>
      <c r="T95" s="27">
        <f>ROUND($R$95*$S$95,3)</f>
        <v>62.305999999999997</v>
      </c>
      <c r="U95" s="52"/>
      <c r="V95" s="52">
        <v>86.62</v>
      </c>
      <c r="W95" s="27">
        <f>ROUND($V$95+$U$95,2)</f>
        <v>86.62</v>
      </c>
      <c r="X95" s="27">
        <f>ROUND($R$95*$U$95,2)</f>
        <v>0</v>
      </c>
      <c r="Y95" s="27">
        <f>ROUND($T$95*$V$95,2)</f>
        <v>5396.95</v>
      </c>
      <c r="Z95" s="27">
        <f>ROUND($Y$95+$X$95,2)</f>
        <v>5396.95</v>
      </c>
      <c r="AA95" s="63"/>
      <c r="AB95" s="63"/>
    </row>
    <row r="96" spans="1:28" s="1" customFormat="1" ht="21.95" customHeight="1" outlineLevel="7" x14ac:dyDescent="0.2">
      <c r="A96" s="23"/>
      <c r="B96" s="24" t="s">
        <v>142</v>
      </c>
      <c r="C96" s="25" t="s">
        <v>70</v>
      </c>
      <c r="D96" s="25"/>
      <c r="E96" s="25"/>
      <c r="F96" s="25"/>
      <c r="G96" s="25"/>
      <c r="H96" s="26">
        <v>6.9690000000000003</v>
      </c>
      <c r="I96" s="26">
        <v>5.76</v>
      </c>
      <c r="J96" s="26">
        <v>6.3620000000000001</v>
      </c>
      <c r="K96" s="26">
        <v>2.85</v>
      </c>
      <c r="L96" s="26">
        <v>2.1230000000000002</v>
      </c>
      <c r="M96" s="26">
        <v>8.3439999999999994</v>
      </c>
      <c r="N96" s="26">
        <v>6.1970000000000001</v>
      </c>
      <c r="O96" s="26">
        <v>8.3439999999999994</v>
      </c>
      <c r="P96" s="26">
        <v>2.1230000000000002</v>
      </c>
      <c r="Q96" s="26">
        <v>2.85</v>
      </c>
      <c r="R96" s="26">
        <f>$H$96+$I$96+$J$96+$K$96+$L$96+$M$96+$N$96+$O$96+$P$96+$Q$96</f>
        <v>51.922000000000004</v>
      </c>
      <c r="S96" s="29">
        <v>0.5</v>
      </c>
      <c r="T96" s="27">
        <f>ROUND($R$96*$S$96,3)</f>
        <v>25.960999999999999</v>
      </c>
      <c r="U96" s="52"/>
      <c r="V96" s="52">
        <v>151.07</v>
      </c>
      <c r="W96" s="27">
        <f>ROUND($V$96+$U$96,2)</f>
        <v>151.07</v>
      </c>
      <c r="X96" s="27">
        <f>ROUND($R$96*$U$96,2)</f>
        <v>0</v>
      </c>
      <c r="Y96" s="27">
        <f>ROUND($T$96*$V$96,2)</f>
        <v>3921.93</v>
      </c>
      <c r="Z96" s="27">
        <f>ROUND($Y$96+$X$96,2)</f>
        <v>3921.93</v>
      </c>
      <c r="AA96" s="63" t="s">
        <v>86</v>
      </c>
      <c r="AB96" s="63"/>
    </row>
    <row r="97" spans="1:28" s="1" customFormat="1" ht="12" customHeight="1" outlineLevel="5" x14ac:dyDescent="0.2">
      <c r="A97" s="7"/>
      <c r="B97" s="8" t="s">
        <v>145</v>
      </c>
      <c r="C97" s="9"/>
      <c r="D97" s="9"/>
      <c r="E97" s="9"/>
      <c r="F97" s="9"/>
      <c r="G97" s="9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58"/>
      <c r="V97" s="58"/>
      <c r="W97" s="10"/>
      <c r="X97" s="10">
        <f>ROUND($X$99+$X$100,2)</f>
        <v>0</v>
      </c>
      <c r="Y97" s="10">
        <f>ROUND($Y$99+$Y$100,2)</f>
        <v>6797860.4000000004</v>
      </c>
      <c r="Z97" s="10">
        <f>ROUND($Z$99+$Z$100,2)</f>
        <v>6797860.4000000004</v>
      </c>
      <c r="AA97" s="58"/>
      <c r="AB97" s="58"/>
    </row>
    <row r="98" spans="1:28" s="11" customFormat="1" ht="21.95" customHeight="1" outlineLevel="6" x14ac:dyDescent="0.15">
      <c r="A98" s="12">
        <v>14</v>
      </c>
      <c r="B98" s="13" t="s">
        <v>146</v>
      </c>
      <c r="C98" s="14" t="s">
        <v>67</v>
      </c>
      <c r="D98" s="14"/>
      <c r="E98" s="14"/>
      <c r="F98" s="14"/>
      <c r="G98" s="14"/>
      <c r="H98" s="30">
        <v>1767.9780000000001</v>
      </c>
      <c r="I98" s="30">
        <v>1605.9949999999999</v>
      </c>
      <c r="J98" s="30">
        <v>1763.2950000000001</v>
      </c>
      <c r="K98" s="30">
        <v>2328.6680000000001</v>
      </c>
      <c r="L98" s="30">
        <v>1339.838</v>
      </c>
      <c r="M98" s="30">
        <v>1721.3589999999999</v>
      </c>
      <c r="N98" s="30">
        <v>1077.653</v>
      </c>
      <c r="O98" s="30">
        <v>1721.3589999999999</v>
      </c>
      <c r="P98" s="30">
        <v>1339.838</v>
      </c>
      <c r="Q98" s="30">
        <v>2328.6680000000001</v>
      </c>
      <c r="R98" s="30">
        <v>16994.651000000002</v>
      </c>
      <c r="S98" s="16"/>
      <c r="T98" s="16">
        <f>$T$99</f>
        <v>16994.651000000002</v>
      </c>
      <c r="U98" s="59"/>
      <c r="V98" s="59"/>
      <c r="W98" s="16">
        <f>ROUND($Z$98/$T$98,2)</f>
        <v>400</v>
      </c>
      <c r="X98" s="16">
        <f>ROUND($X$99+$X$100,2)</f>
        <v>0</v>
      </c>
      <c r="Y98" s="16">
        <f>ROUND($Y$99+$Y$100,2)</f>
        <v>6797860.4000000004</v>
      </c>
      <c r="Z98" s="16">
        <f>ROUND($Z$99+$Z$100,2)</f>
        <v>6797860.4000000004</v>
      </c>
      <c r="AA98" s="61" t="s">
        <v>147</v>
      </c>
      <c r="AB98" s="61"/>
    </row>
    <row r="99" spans="1:28" s="17" customFormat="1" ht="11.1" customHeight="1" outlineLevel="7" x14ac:dyDescent="0.2">
      <c r="A99" s="18"/>
      <c r="B99" s="19" t="s">
        <v>31</v>
      </c>
      <c r="C99" s="20" t="s">
        <v>67</v>
      </c>
      <c r="D99" s="20"/>
      <c r="E99" s="20"/>
      <c r="F99" s="20"/>
      <c r="G99" s="20"/>
      <c r="H99" s="32">
        <v>1767.9780000000001</v>
      </c>
      <c r="I99" s="32">
        <v>1605.9949999999999</v>
      </c>
      <c r="J99" s="32">
        <v>1763.2950000000001</v>
      </c>
      <c r="K99" s="32">
        <v>2328.6680000000001</v>
      </c>
      <c r="L99" s="32">
        <v>1339.838</v>
      </c>
      <c r="M99" s="32">
        <v>1721.3589999999999</v>
      </c>
      <c r="N99" s="32">
        <v>1077.653</v>
      </c>
      <c r="O99" s="32">
        <v>1721.3589999999999</v>
      </c>
      <c r="P99" s="32">
        <v>1339.838</v>
      </c>
      <c r="Q99" s="32">
        <v>2328.6680000000001</v>
      </c>
      <c r="R99" s="32">
        <f>$H$99+$I$99+$J$99+$K$99+$L$99+$M$99+$N$99+$O$99+$P$99+$Q$99</f>
        <v>16994.651000000002</v>
      </c>
      <c r="S99" s="21">
        <v>1</v>
      </c>
      <c r="T99" s="22">
        <f>ROUND($R$99*$S$99,3)</f>
        <v>16994.651000000002</v>
      </c>
      <c r="U99" s="56"/>
      <c r="V99" s="57"/>
      <c r="W99" s="49">
        <f>ROUND($V$99+$U$99,2)</f>
        <v>0</v>
      </c>
      <c r="X99" s="22">
        <f>ROUND($R$99*$U$99,2)</f>
        <v>0</v>
      </c>
      <c r="Y99" s="22">
        <f>ROUND($T$99*$V$99,2)</f>
        <v>0</v>
      </c>
      <c r="Z99" s="22">
        <f>ROUND($Y$99+$X$99,2)</f>
        <v>0</v>
      </c>
      <c r="AA99" s="62"/>
      <c r="AB99" s="62"/>
    </row>
    <row r="100" spans="1:28" s="1" customFormat="1" ht="33" customHeight="1" outlineLevel="7" x14ac:dyDescent="0.2">
      <c r="A100" s="23"/>
      <c r="B100" s="24" t="s">
        <v>148</v>
      </c>
      <c r="C100" s="25" t="s">
        <v>67</v>
      </c>
      <c r="D100" s="25"/>
      <c r="E100" s="25"/>
      <c r="F100" s="25"/>
      <c r="G100" s="25"/>
      <c r="H100" s="33">
        <v>1767.9780000000001</v>
      </c>
      <c r="I100" s="33">
        <v>1605.9949999999999</v>
      </c>
      <c r="J100" s="33">
        <v>1763.2950000000001</v>
      </c>
      <c r="K100" s="33">
        <v>2328.6680000000001</v>
      </c>
      <c r="L100" s="33">
        <v>1339.838</v>
      </c>
      <c r="M100" s="33">
        <v>1721.3589999999999</v>
      </c>
      <c r="N100" s="33">
        <v>1077.653</v>
      </c>
      <c r="O100" s="33">
        <v>1721.3589999999999</v>
      </c>
      <c r="P100" s="33">
        <v>1339.838</v>
      </c>
      <c r="Q100" s="33">
        <v>2328.6680000000001</v>
      </c>
      <c r="R100" s="33">
        <f>$H$100+$I$100+$J$100+$K$100+$L$100+$M$100+$N$100+$O$100+$P$100+$Q$100</f>
        <v>16994.651000000002</v>
      </c>
      <c r="S100" s="28">
        <v>1</v>
      </c>
      <c r="T100" s="27">
        <f>ROUND($R$100*$S$100,3)</f>
        <v>16994.651000000002</v>
      </c>
      <c r="U100" s="52"/>
      <c r="V100" s="52">
        <v>400</v>
      </c>
      <c r="W100" s="27">
        <f>ROUND($V$100+$U$100,2)</f>
        <v>400</v>
      </c>
      <c r="X100" s="27">
        <f>ROUND($R$100*$U$100,2)</f>
        <v>0</v>
      </c>
      <c r="Y100" s="27">
        <f>ROUND($T$100*$V$100,2)</f>
        <v>6797860.4000000004</v>
      </c>
      <c r="Z100" s="27">
        <f>ROUND($Y$100+$X$100,2)</f>
        <v>6797860.4000000004</v>
      </c>
      <c r="AA100" s="63" t="s">
        <v>149</v>
      </c>
      <c r="AB100" s="63"/>
    </row>
    <row r="101" spans="1:28" s="1" customFormat="1" ht="12" customHeight="1" outlineLevel="5" x14ac:dyDescent="0.2">
      <c r="A101" s="7"/>
      <c r="B101" s="8" t="s">
        <v>150</v>
      </c>
      <c r="C101" s="9"/>
      <c r="D101" s="9"/>
      <c r="E101" s="9"/>
      <c r="F101" s="9"/>
      <c r="G101" s="9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58"/>
      <c r="V101" s="58"/>
      <c r="W101" s="10"/>
      <c r="X101" s="10">
        <f>ROUND($X$103+$X$104+$X$106+$X$107+$X$108+$X$110+$X$111+$X$112+$X$114+$X$115,2)</f>
        <v>0</v>
      </c>
      <c r="Y101" s="10">
        <f>ROUND($Y$103+$Y$104+$Y$106+$Y$107+$Y$108+$Y$110+$Y$111+$Y$112+$Y$114+$Y$115,2)</f>
        <v>1936404.73</v>
      </c>
      <c r="Z101" s="10">
        <f>ROUND($Z$103+$Z$104+$Z$106+$Z$107+$Z$108+$Z$110+$Z$111+$Z$112+$Z$114+$Z$115,2)</f>
        <v>1936404.73</v>
      </c>
      <c r="AA101" s="58"/>
      <c r="AB101" s="58"/>
    </row>
    <row r="102" spans="1:28" s="11" customFormat="1" ht="51.95" customHeight="1" outlineLevel="6" x14ac:dyDescent="0.15">
      <c r="A102" s="12">
        <v>15</v>
      </c>
      <c r="B102" s="13" t="s">
        <v>151</v>
      </c>
      <c r="C102" s="14" t="s">
        <v>67</v>
      </c>
      <c r="D102" s="14"/>
      <c r="E102" s="14"/>
      <c r="F102" s="14"/>
      <c r="G102" s="14"/>
      <c r="H102" s="15">
        <v>370.09199999999998</v>
      </c>
      <c r="I102" s="15">
        <v>388.22800000000001</v>
      </c>
      <c r="J102" s="15">
        <v>359.31200000000001</v>
      </c>
      <c r="K102" s="15">
        <v>434.69799999999998</v>
      </c>
      <c r="L102" s="15">
        <v>293.26100000000002</v>
      </c>
      <c r="M102" s="15">
        <v>311.01499999999999</v>
      </c>
      <c r="N102" s="15">
        <v>259.77100000000002</v>
      </c>
      <c r="O102" s="15">
        <v>311.01499999999999</v>
      </c>
      <c r="P102" s="15">
        <v>293.26100000000002</v>
      </c>
      <c r="Q102" s="15">
        <v>434.69799999999998</v>
      </c>
      <c r="R102" s="30">
        <v>3455.3510000000001</v>
      </c>
      <c r="S102" s="16"/>
      <c r="T102" s="16">
        <f>$T$103</f>
        <v>3455.3510000000001</v>
      </c>
      <c r="U102" s="59"/>
      <c r="V102" s="59"/>
      <c r="W102" s="16">
        <f>ROUND($Z$102/$T$102,2)</f>
        <v>32.090000000000003</v>
      </c>
      <c r="X102" s="16">
        <f>ROUND($X$103+$X$104,2)</f>
        <v>0</v>
      </c>
      <c r="Y102" s="16">
        <f>ROUND($Y$103+$Y$104,2)</f>
        <v>110864.95</v>
      </c>
      <c r="Z102" s="16">
        <f>ROUND($Z$103+$Z$104,2)</f>
        <v>110864.95</v>
      </c>
      <c r="AA102" s="61" t="s">
        <v>152</v>
      </c>
      <c r="AB102" s="61"/>
    </row>
    <row r="103" spans="1:28" s="17" customFormat="1" ht="11.1" customHeight="1" outlineLevel="7" x14ac:dyDescent="0.2">
      <c r="A103" s="18"/>
      <c r="B103" s="19" t="s">
        <v>31</v>
      </c>
      <c r="C103" s="20" t="s">
        <v>67</v>
      </c>
      <c r="D103" s="20"/>
      <c r="E103" s="20"/>
      <c r="F103" s="20"/>
      <c r="G103" s="20"/>
      <c r="H103" s="21">
        <v>370.09199999999998</v>
      </c>
      <c r="I103" s="21">
        <v>388.22800000000001</v>
      </c>
      <c r="J103" s="21">
        <v>359.31200000000001</v>
      </c>
      <c r="K103" s="21">
        <v>434.69799999999998</v>
      </c>
      <c r="L103" s="21">
        <v>293.26100000000002</v>
      </c>
      <c r="M103" s="21">
        <v>311.01499999999999</v>
      </c>
      <c r="N103" s="21">
        <v>259.77100000000002</v>
      </c>
      <c r="O103" s="21">
        <v>311.01499999999999</v>
      </c>
      <c r="P103" s="21">
        <v>293.26100000000002</v>
      </c>
      <c r="Q103" s="21">
        <v>434.69799999999998</v>
      </c>
      <c r="R103" s="21">
        <f>$H$103+$I$103+$J$103+$K$103+$L$103+$M$103+$N$103+$O$103+$P$103+$Q$103</f>
        <v>3455.3509999999997</v>
      </c>
      <c r="S103" s="21">
        <v>1</v>
      </c>
      <c r="T103" s="22">
        <f>ROUND($R$103*$S$103,3)</f>
        <v>3455.3510000000001</v>
      </c>
      <c r="U103" s="56"/>
      <c r="V103" s="57"/>
      <c r="W103" s="49">
        <f>ROUND($V$103+$U$103,2)</f>
        <v>0</v>
      </c>
      <c r="X103" s="22">
        <f>ROUND($R$103*$U$103,2)</f>
        <v>0</v>
      </c>
      <c r="Y103" s="22">
        <f>ROUND($T$103*$V$103,2)</f>
        <v>0</v>
      </c>
      <c r="Z103" s="22">
        <f>ROUND($Y$103+$X$103,2)</f>
        <v>0</v>
      </c>
      <c r="AA103" s="62"/>
      <c r="AB103" s="62"/>
    </row>
    <row r="104" spans="1:28" s="1" customFormat="1" ht="21.95" customHeight="1" outlineLevel="7" x14ac:dyDescent="0.2">
      <c r="A104" s="23"/>
      <c r="B104" s="24" t="s">
        <v>153</v>
      </c>
      <c r="C104" s="25" t="s">
        <v>70</v>
      </c>
      <c r="D104" s="25" t="s">
        <v>154</v>
      </c>
      <c r="E104" s="25"/>
      <c r="F104" s="25"/>
      <c r="G104" s="25"/>
      <c r="H104" s="26">
        <v>370.09199999999998</v>
      </c>
      <c r="I104" s="26">
        <v>388.22800000000001</v>
      </c>
      <c r="J104" s="26">
        <v>359.31200000000001</v>
      </c>
      <c r="K104" s="26">
        <v>434.69799999999998</v>
      </c>
      <c r="L104" s="26">
        <v>293.26100000000002</v>
      </c>
      <c r="M104" s="26">
        <v>311.01499999999999</v>
      </c>
      <c r="N104" s="26">
        <v>259.77100000000002</v>
      </c>
      <c r="O104" s="26">
        <v>311.01499999999999</v>
      </c>
      <c r="P104" s="26">
        <v>293.26100000000002</v>
      </c>
      <c r="Q104" s="26">
        <v>434.69799999999998</v>
      </c>
      <c r="R104" s="26">
        <f>$H$104+$I$104+$J$104+$K$104+$L$104+$M$104+$N$104+$O$104+$P$104+$Q$104</f>
        <v>3455.3509999999997</v>
      </c>
      <c r="S104" s="31">
        <v>1.1499999999999999</v>
      </c>
      <c r="T104" s="27">
        <f>ROUND($R$104*$S$104,3)</f>
        <v>3973.654</v>
      </c>
      <c r="U104" s="52"/>
      <c r="V104" s="52">
        <v>27.9</v>
      </c>
      <c r="W104" s="27">
        <f>ROUND($V$104+$U$104,2)</f>
        <v>27.9</v>
      </c>
      <c r="X104" s="27">
        <f>ROUND($R$104*$U$104,2)</f>
        <v>0</v>
      </c>
      <c r="Y104" s="27">
        <f>ROUND($T$104*$V$104,2)</f>
        <v>110864.95</v>
      </c>
      <c r="Z104" s="27">
        <f>ROUND($Y$104+$X$104,2)</f>
        <v>110864.95</v>
      </c>
      <c r="AA104" s="63" t="s">
        <v>155</v>
      </c>
      <c r="AB104" s="63"/>
    </row>
    <row r="105" spans="1:28" s="11" customFormat="1" ht="21.95" customHeight="1" outlineLevel="6" x14ac:dyDescent="0.15">
      <c r="A105" s="12">
        <v>16</v>
      </c>
      <c r="B105" s="13" t="s">
        <v>156</v>
      </c>
      <c r="C105" s="14" t="s">
        <v>67</v>
      </c>
      <c r="D105" s="14"/>
      <c r="E105" s="14"/>
      <c r="F105" s="14"/>
      <c r="G105" s="14"/>
      <c r="H105" s="15">
        <v>370.09199999999998</v>
      </c>
      <c r="I105" s="15">
        <v>388.22800000000001</v>
      </c>
      <c r="J105" s="15">
        <v>359.31200000000001</v>
      </c>
      <c r="K105" s="15">
        <v>434.69799999999998</v>
      </c>
      <c r="L105" s="15">
        <v>293.26100000000002</v>
      </c>
      <c r="M105" s="15">
        <v>311.01499999999999</v>
      </c>
      <c r="N105" s="15">
        <v>259.77100000000002</v>
      </c>
      <c r="O105" s="15">
        <v>311.01499999999999</v>
      </c>
      <c r="P105" s="15">
        <v>293.26100000000002</v>
      </c>
      <c r="Q105" s="15">
        <v>434.69799999999998</v>
      </c>
      <c r="R105" s="30">
        <v>3455.3510000000001</v>
      </c>
      <c r="S105" s="16"/>
      <c r="T105" s="16">
        <f>$T$106</f>
        <v>3455.3510000000001</v>
      </c>
      <c r="U105" s="59"/>
      <c r="V105" s="59"/>
      <c r="W105" s="16">
        <f>ROUND($Z$105/$T$105,2)</f>
        <v>85.41</v>
      </c>
      <c r="X105" s="16">
        <f>ROUND($X$106+$X$107+$X$108,2)</f>
        <v>0</v>
      </c>
      <c r="Y105" s="16">
        <f>ROUND($Y$106+$Y$107+$Y$108,2)</f>
        <v>295111.19</v>
      </c>
      <c r="Z105" s="16">
        <f>ROUND($Z$106+$Z$107+$Z$108,2)</f>
        <v>295111.19</v>
      </c>
      <c r="AA105" s="61" t="s">
        <v>157</v>
      </c>
      <c r="AB105" s="61"/>
    </row>
    <row r="106" spans="1:28" s="17" customFormat="1" ht="11.1" customHeight="1" outlineLevel="7" x14ac:dyDescent="0.2">
      <c r="A106" s="18"/>
      <c r="B106" s="19" t="s">
        <v>31</v>
      </c>
      <c r="C106" s="20" t="s">
        <v>67</v>
      </c>
      <c r="D106" s="20"/>
      <c r="E106" s="20"/>
      <c r="F106" s="20"/>
      <c r="G106" s="20"/>
      <c r="H106" s="21">
        <v>370.09199999999998</v>
      </c>
      <c r="I106" s="21">
        <v>388.22800000000001</v>
      </c>
      <c r="J106" s="21">
        <v>359.31200000000001</v>
      </c>
      <c r="K106" s="21">
        <v>434.69799999999998</v>
      </c>
      <c r="L106" s="21">
        <v>293.26100000000002</v>
      </c>
      <c r="M106" s="21">
        <v>311.01499999999999</v>
      </c>
      <c r="N106" s="21">
        <v>259.77100000000002</v>
      </c>
      <c r="O106" s="21">
        <v>311.01499999999999</v>
      </c>
      <c r="P106" s="21">
        <v>293.26100000000002</v>
      </c>
      <c r="Q106" s="21">
        <v>434.69799999999998</v>
      </c>
      <c r="R106" s="21">
        <f>$H$106+$I$106+$J$106+$K$106+$L$106+$M$106+$N$106+$O$106+$P$106+$Q$106</f>
        <v>3455.3509999999997</v>
      </c>
      <c r="S106" s="21">
        <v>1</v>
      </c>
      <c r="T106" s="22">
        <f>ROUND($R$106*$S$106,3)</f>
        <v>3455.3510000000001</v>
      </c>
      <c r="U106" s="56"/>
      <c r="V106" s="57"/>
      <c r="W106" s="49">
        <f>ROUND($V$106+$U$106,2)</f>
        <v>0</v>
      </c>
      <c r="X106" s="22">
        <f>ROUND($R$106*$U$106,2)</f>
        <v>0</v>
      </c>
      <c r="Y106" s="22">
        <f>ROUND($T$106*$V$106,2)</f>
        <v>0</v>
      </c>
      <c r="Z106" s="22">
        <f>ROUND($Y$106+$X$106,2)</f>
        <v>0</v>
      </c>
      <c r="AA106" s="62"/>
      <c r="AB106" s="62"/>
    </row>
    <row r="107" spans="1:28" s="1" customFormat="1" ht="44.1" customHeight="1" outlineLevel="7" x14ac:dyDescent="0.2">
      <c r="A107" s="23"/>
      <c r="B107" s="24" t="s">
        <v>81</v>
      </c>
      <c r="C107" s="25" t="s">
        <v>70</v>
      </c>
      <c r="D107" s="25" t="s">
        <v>82</v>
      </c>
      <c r="E107" s="25"/>
      <c r="F107" s="25"/>
      <c r="G107" s="25"/>
      <c r="H107" s="26">
        <v>370.09199999999998</v>
      </c>
      <c r="I107" s="26">
        <v>388.22800000000001</v>
      </c>
      <c r="J107" s="26">
        <v>359.31200000000001</v>
      </c>
      <c r="K107" s="26">
        <v>434.69799999999998</v>
      </c>
      <c r="L107" s="26">
        <v>293.26100000000002</v>
      </c>
      <c r="M107" s="26">
        <v>311.01499999999999</v>
      </c>
      <c r="N107" s="26">
        <v>259.77100000000002</v>
      </c>
      <c r="O107" s="26">
        <v>311.01499999999999</v>
      </c>
      <c r="P107" s="26">
        <v>293.26100000000002</v>
      </c>
      <c r="Q107" s="26">
        <v>434.69799999999998</v>
      </c>
      <c r="R107" s="26">
        <f>$H$107+$I$107+$J$107+$K$107+$L$107+$M$107+$N$107+$O$107+$P$107+$Q$107</f>
        <v>3455.3509999999997</v>
      </c>
      <c r="S107" s="31">
        <v>0.15</v>
      </c>
      <c r="T107" s="27">
        <f>ROUND($R$107*$S$107,3)</f>
        <v>518.303</v>
      </c>
      <c r="U107" s="52"/>
      <c r="V107" s="52">
        <v>69.38</v>
      </c>
      <c r="W107" s="27">
        <f>ROUND($V$107+$U$107,2)</f>
        <v>69.38</v>
      </c>
      <c r="X107" s="27">
        <f>ROUND($R$107*$U$107,2)</f>
        <v>0</v>
      </c>
      <c r="Y107" s="27">
        <f>ROUND($T$107*$V$107,2)</f>
        <v>35959.86</v>
      </c>
      <c r="Z107" s="27">
        <f>ROUND($Y$107+$X$107,2)</f>
        <v>35959.86</v>
      </c>
      <c r="AA107" s="63" t="s">
        <v>83</v>
      </c>
      <c r="AB107" s="63"/>
    </row>
    <row r="108" spans="1:28" s="1" customFormat="1" ht="11.1" customHeight="1" outlineLevel="7" x14ac:dyDescent="0.2">
      <c r="A108" s="23"/>
      <c r="B108" s="24" t="s">
        <v>158</v>
      </c>
      <c r="C108" s="25" t="s">
        <v>70</v>
      </c>
      <c r="D108" s="25" t="s">
        <v>159</v>
      </c>
      <c r="E108" s="25"/>
      <c r="F108" s="25"/>
      <c r="G108" s="25"/>
      <c r="H108" s="26">
        <v>370.09199999999998</v>
      </c>
      <c r="I108" s="26">
        <v>388.22800000000001</v>
      </c>
      <c r="J108" s="26">
        <v>359.31200000000001</v>
      </c>
      <c r="K108" s="26">
        <v>434.69799999999998</v>
      </c>
      <c r="L108" s="26">
        <v>293.26100000000002</v>
      </c>
      <c r="M108" s="26">
        <v>311.01499999999999</v>
      </c>
      <c r="N108" s="26">
        <v>259.77100000000002</v>
      </c>
      <c r="O108" s="26">
        <v>311.01499999999999</v>
      </c>
      <c r="P108" s="26">
        <v>293.26100000000002</v>
      </c>
      <c r="Q108" s="26">
        <v>434.69799999999998</v>
      </c>
      <c r="R108" s="26">
        <f>$H$108+$I$108+$J$108+$K$108+$L$108+$M$108+$N$108+$O$108+$P$108+$Q$108</f>
        <v>3455.3509999999997</v>
      </c>
      <c r="S108" s="28">
        <v>5</v>
      </c>
      <c r="T108" s="27">
        <f>ROUND($R$108*$S$108,3)</f>
        <v>17276.755000000001</v>
      </c>
      <c r="U108" s="52"/>
      <c r="V108" s="52">
        <v>15</v>
      </c>
      <c r="W108" s="27">
        <f>ROUND($V$108+$U$108,2)</f>
        <v>15</v>
      </c>
      <c r="X108" s="27">
        <f>ROUND($R$108*$U$108,2)</f>
        <v>0</v>
      </c>
      <c r="Y108" s="27">
        <f>ROUND($T$108*$V$108,2)</f>
        <v>259151.33</v>
      </c>
      <c r="Z108" s="27">
        <f>ROUND($Y$108+$X$108,2)</f>
        <v>259151.33</v>
      </c>
      <c r="AA108" s="63"/>
      <c r="AB108" s="63"/>
    </row>
    <row r="109" spans="1:28" s="11" customFormat="1" ht="63" customHeight="1" outlineLevel="6" x14ac:dyDescent="0.15">
      <c r="A109" s="12">
        <v>17</v>
      </c>
      <c r="B109" s="13" t="s">
        <v>160</v>
      </c>
      <c r="C109" s="14" t="s">
        <v>67</v>
      </c>
      <c r="D109" s="14"/>
      <c r="E109" s="14"/>
      <c r="F109" s="14"/>
      <c r="G109" s="14"/>
      <c r="H109" s="15">
        <v>407.18200000000002</v>
      </c>
      <c r="I109" s="15">
        <v>426.86799999999999</v>
      </c>
      <c r="J109" s="15">
        <v>396.072</v>
      </c>
      <c r="K109" s="15">
        <v>481.20800000000003</v>
      </c>
      <c r="L109" s="15">
        <v>330.70100000000002</v>
      </c>
      <c r="M109" s="15">
        <v>365.065</v>
      </c>
      <c r="N109" s="15">
        <v>298.40100000000001</v>
      </c>
      <c r="O109" s="15">
        <v>365.065</v>
      </c>
      <c r="P109" s="15">
        <v>330.70100000000002</v>
      </c>
      <c r="Q109" s="15">
        <v>481.20800000000003</v>
      </c>
      <c r="R109" s="30">
        <v>3882.471</v>
      </c>
      <c r="S109" s="16"/>
      <c r="T109" s="16">
        <f>$T$110</f>
        <v>3882.471</v>
      </c>
      <c r="U109" s="59"/>
      <c r="V109" s="59"/>
      <c r="W109" s="16">
        <f>ROUND($Z$109/$T$109,2)</f>
        <v>64.150000000000006</v>
      </c>
      <c r="X109" s="16">
        <f>ROUND($X$110+$X$111+$X$112,2)</f>
        <v>0</v>
      </c>
      <c r="Y109" s="16">
        <f>ROUND($Y$110+$Y$111+$Y$112,2)</f>
        <v>249068.59</v>
      </c>
      <c r="Z109" s="16">
        <f>ROUND($Z$110+$Z$111+$Z$112,2)</f>
        <v>249068.59</v>
      </c>
      <c r="AA109" s="61" t="s">
        <v>161</v>
      </c>
      <c r="AB109" s="61"/>
    </row>
    <row r="110" spans="1:28" s="17" customFormat="1" ht="11.1" customHeight="1" outlineLevel="7" x14ac:dyDescent="0.2">
      <c r="A110" s="18"/>
      <c r="B110" s="19" t="s">
        <v>31</v>
      </c>
      <c r="C110" s="20" t="s">
        <v>67</v>
      </c>
      <c r="D110" s="20"/>
      <c r="E110" s="20"/>
      <c r="F110" s="20"/>
      <c r="G110" s="20"/>
      <c r="H110" s="21">
        <v>407.18200000000002</v>
      </c>
      <c r="I110" s="21">
        <v>426.86799999999999</v>
      </c>
      <c r="J110" s="21">
        <v>396.072</v>
      </c>
      <c r="K110" s="21">
        <v>481.20800000000003</v>
      </c>
      <c r="L110" s="21">
        <v>330.70100000000002</v>
      </c>
      <c r="M110" s="21">
        <v>365.065</v>
      </c>
      <c r="N110" s="21">
        <v>298.40100000000001</v>
      </c>
      <c r="O110" s="21">
        <v>365.065</v>
      </c>
      <c r="P110" s="21">
        <v>330.70100000000002</v>
      </c>
      <c r="Q110" s="21">
        <v>481.20800000000003</v>
      </c>
      <c r="R110" s="21">
        <f>$H$110+$I$110+$J$110+$K$110+$L$110+$M$110+$N$110+$O$110+$P$110+$Q$110</f>
        <v>3882.471</v>
      </c>
      <c r="S110" s="21">
        <v>1</v>
      </c>
      <c r="T110" s="22">
        <f>ROUND($R$110*$S$110,3)</f>
        <v>3882.471</v>
      </c>
      <c r="U110" s="56"/>
      <c r="V110" s="57"/>
      <c r="W110" s="49">
        <f>ROUND($V$110+$U$110,2)</f>
        <v>0</v>
      </c>
      <c r="X110" s="22">
        <f>ROUND($R$110*$U$110,2)</f>
        <v>0</v>
      </c>
      <c r="Y110" s="22">
        <f>ROUND($T$110*$V$110,2)</f>
        <v>0</v>
      </c>
      <c r="Z110" s="22">
        <f>ROUND($Y$110+$X$110,2)</f>
        <v>0</v>
      </c>
      <c r="AA110" s="62"/>
      <c r="AB110" s="62"/>
    </row>
    <row r="111" spans="1:28" s="1" customFormat="1" ht="44.1" customHeight="1" outlineLevel="7" x14ac:dyDescent="0.2">
      <c r="A111" s="23"/>
      <c r="B111" s="24" t="s">
        <v>162</v>
      </c>
      <c r="C111" s="25" t="s">
        <v>130</v>
      </c>
      <c r="D111" s="25" t="s">
        <v>131</v>
      </c>
      <c r="E111" s="25"/>
      <c r="F111" s="25"/>
      <c r="G111" s="25"/>
      <c r="H111" s="26">
        <v>370.09199999999998</v>
      </c>
      <c r="I111" s="26">
        <v>388.22800000000001</v>
      </c>
      <c r="J111" s="26">
        <v>359.31200000000001</v>
      </c>
      <c r="K111" s="26">
        <v>434.69799999999998</v>
      </c>
      <c r="L111" s="26">
        <v>293.26100000000002</v>
      </c>
      <c r="M111" s="26">
        <v>311.01499999999999</v>
      </c>
      <c r="N111" s="26">
        <v>259.77100000000002</v>
      </c>
      <c r="O111" s="26">
        <v>311.01499999999999</v>
      </c>
      <c r="P111" s="26">
        <v>293.26100000000002</v>
      </c>
      <c r="Q111" s="26">
        <v>434.69799999999998</v>
      </c>
      <c r="R111" s="26">
        <f>$H$111+$I$111+$J$111+$K$111+$L$111+$M$111+$N$111+$O$111+$P$111+$Q$111</f>
        <v>3455.3509999999997</v>
      </c>
      <c r="S111" s="31">
        <v>0.34</v>
      </c>
      <c r="T111" s="27">
        <f>ROUND($R$111*$S$111,3)</f>
        <v>1174.819</v>
      </c>
      <c r="U111" s="52"/>
      <c r="V111" s="52">
        <v>174.59</v>
      </c>
      <c r="W111" s="27">
        <f>ROUND($V$111+$U$111,2)</f>
        <v>174.59</v>
      </c>
      <c r="X111" s="27">
        <f>ROUND($R$111*$U$111,2)</f>
        <v>0</v>
      </c>
      <c r="Y111" s="27">
        <f>ROUND($T$111*$V$111,2)</f>
        <v>205111.65</v>
      </c>
      <c r="Z111" s="27">
        <f>ROUND($Y$111+$X$111,2)</f>
        <v>205111.65</v>
      </c>
      <c r="AA111" s="63" t="s">
        <v>163</v>
      </c>
      <c r="AB111" s="63"/>
    </row>
    <row r="112" spans="1:28" s="1" customFormat="1" ht="21.95" customHeight="1" outlineLevel="7" x14ac:dyDescent="0.2">
      <c r="A112" s="23"/>
      <c r="B112" s="24" t="s">
        <v>164</v>
      </c>
      <c r="C112" s="25" t="s">
        <v>130</v>
      </c>
      <c r="D112" s="25"/>
      <c r="E112" s="25"/>
      <c r="F112" s="25"/>
      <c r="G112" s="25"/>
      <c r="H112" s="26">
        <v>37.090000000000003</v>
      </c>
      <c r="I112" s="26">
        <v>38.64</v>
      </c>
      <c r="J112" s="26">
        <v>36.76</v>
      </c>
      <c r="K112" s="26">
        <v>46.51</v>
      </c>
      <c r="L112" s="26">
        <v>37.44</v>
      </c>
      <c r="M112" s="26">
        <v>54.05</v>
      </c>
      <c r="N112" s="26">
        <v>38.630000000000003</v>
      </c>
      <c r="O112" s="26">
        <v>54.05</v>
      </c>
      <c r="P112" s="26">
        <v>37.44</v>
      </c>
      <c r="Q112" s="26">
        <v>46.51</v>
      </c>
      <c r="R112" s="26">
        <f>$H$112+$I$112+$J$112+$K$112+$L$112+$M$112+$N$112+$O$112+$P$112+$Q$112</f>
        <v>427.12</v>
      </c>
      <c r="S112" s="31">
        <v>0.34</v>
      </c>
      <c r="T112" s="27">
        <f>ROUND($R$112*$S$112,3)</f>
        <v>145.221</v>
      </c>
      <c r="U112" s="52"/>
      <c r="V112" s="52">
        <v>302.69</v>
      </c>
      <c r="W112" s="27">
        <f>ROUND($V$112+$U$112,2)</f>
        <v>302.69</v>
      </c>
      <c r="X112" s="27">
        <f>ROUND($R$112*$U$112,2)</f>
        <v>0</v>
      </c>
      <c r="Y112" s="27">
        <f>ROUND($T$112*$V$112,2)</f>
        <v>43956.94</v>
      </c>
      <c r="Z112" s="27">
        <f>ROUND($Y$112+$X$112,2)</f>
        <v>43956.94</v>
      </c>
      <c r="AA112" s="63" t="s">
        <v>165</v>
      </c>
      <c r="AB112" s="63"/>
    </row>
    <row r="113" spans="1:28" s="11" customFormat="1" ht="21.95" customHeight="1" outlineLevel="6" x14ac:dyDescent="0.15">
      <c r="A113" s="12">
        <v>18</v>
      </c>
      <c r="B113" s="13" t="s">
        <v>166</v>
      </c>
      <c r="C113" s="14" t="s">
        <v>67</v>
      </c>
      <c r="D113" s="14"/>
      <c r="E113" s="14"/>
      <c r="F113" s="14"/>
      <c r="G113" s="14"/>
      <c r="H113" s="15">
        <v>37.090000000000003</v>
      </c>
      <c r="I113" s="15">
        <v>38.64</v>
      </c>
      <c r="J113" s="15">
        <v>36.76</v>
      </c>
      <c r="K113" s="15">
        <v>46.51</v>
      </c>
      <c r="L113" s="15">
        <v>37.44</v>
      </c>
      <c r="M113" s="15">
        <v>54.05</v>
      </c>
      <c r="N113" s="15">
        <v>38.630000000000003</v>
      </c>
      <c r="O113" s="15">
        <v>54.05</v>
      </c>
      <c r="P113" s="15">
        <v>37.44</v>
      </c>
      <c r="Q113" s="15">
        <v>46.51</v>
      </c>
      <c r="R113" s="15">
        <v>427.12</v>
      </c>
      <c r="S113" s="16"/>
      <c r="T113" s="16">
        <f>$T$114</f>
        <v>427.12</v>
      </c>
      <c r="U113" s="59"/>
      <c r="V113" s="59"/>
      <c r="W113" s="16">
        <f>ROUND($Z$113/$T$113,2)</f>
        <v>3000</v>
      </c>
      <c r="X113" s="16">
        <f>ROUND($X$114+$X$115,2)</f>
        <v>0</v>
      </c>
      <c r="Y113" s="16">
        <f>ROUND($Y$114+$Y$115,2)</f>
        <v>1281360</v>
      </c>
      <c r="Z113" s="16">
        <f>ROUND($Z$114+$Z$115,2)</f>
        <v>1281360</v>
      </c>
      <c r="AA113" s="61" t="s">
        <v>167</v>
      </c>
      <c r="AB113" s="61"/>
    </row>
    <row r="114" spans="1:28" s="17" customFormat="1" ht="11.1" customHeight="1" outlineLevel="7" x14ac:dyDescent="0.2">
      <c r="A114" s="18"/>
      <c r="B114" s="19" t="s">
        <v>31</v>
      </c>
      <c r="C114" s="20" t="s">
        <v>67</v>
      </c>
      <c r="D114" s="20"/>
      <c r="E114" s="20"/>
      <c r="F114" s="20"/>
      <c r="G114" s="20"/>
      <c r="H114" s="21">
        <v>37.090000000000003</v>
      </c>
      <c r="I114" s="21">
        <v>38.64</v>
      </c>
      <c r="J114" s="21">
        <v>36.76</v>
      </c>
      <c r="K114" s="21">
        <v>46.51</v>
      </c>
      <c r="L114" s="21">
        <v>37.44</v>
      </c>
      <c r="M114" s="21">
        <v>54.05</v>
      </c>
      <c r="N114" s="21">
        <v>38.630000000000003</v>
      </c>
      <c r="O114" s="21">
        <v>54.05</v>
      </c>
      <c r="P114" s="21">
        <v>37.44</v>
      </c>
      <c r="Q114" s="21">
        <v>46.51</v>
      </c>
      <c r="R114" s="21">
        <f>$H$114+$I$114+$J$114+$K$114+$L$114+$M$114+$N$114+$O$114+$P$114+$Q$114</f>
        <v>427.12</v>
      </c>
      <c r="S114" s="21">
        <v>1</v>
      </c>
      <c r="T114" s="22">
        <f>ROUND($R$114*$S$114,3)</f>
        <v>427.12</v>
      </c>
      <c r="U114" s="60"/>
      <c r="V114" s="57"/>
      <c r="W114" s="50">
        <f>ROUND($V$114+$U$114,2)</f>
        <v>0</v>
      </c>
      <c r="X114" s="22">
        <f>ROUND($R$114*$U$114,2)</f>
        <v>0</v>
      </c>
      <c r="Y114" s="22">
        <f>ROUND($T$114*$V$114,2)</f>
        <v>0</v>
      </c>
      <c r="Z114" s="22">
        <f>ROUND($Y$114+$X$114,2)</f>
        <v>0</v>
      </c>
      <c r="AA114" s="62"/>
      <c r="AB114" s="62"/>
    </row>
    <row r="115" spans="1:28" s="1" customFormat="1" ht="21.95" customHeight="1" outlineLevel="7" x14ac:dyDescent="0.2">
      <c r="A115" s="23"/>
      <c r="B115" s="24" t="s">
        <v>168</v>
      </c>
      <c r="C115" s="25" t="s">
        <v>67</v>
      </c>
      <c r="D115" s="25"/>
      <c r="E115" s="25"/>
      <c r="F115" s="25"/>
      <c r="G115" s="25"/>
      <c r="H115" s="26">
        <v>37.090000000000003</v>
      </c>
      <c r="I115" s="26">
        <v>38.64</v>
      </c>
      <c r="J115" s="26">
        <v>36.76</v>
      </c>
      <c r="K115" s="26">
        <v>46.51</v>
      </c>
      <c r="L115" s="26">
        <v>37.44</v>
      </c>
      <c r="M115" s="26">
        <v>54.05</v>
      </c>
      <c r="N115" s="26">
        <v>38.630000000000003</v>
      </c>
      <c r="O115" s="26">
        <v>54.05</v>
      </c>
      <c r="P115" s="26">
        <v>37.44</v>
      </c>
      <c r="Q115" s="26">
        <v>46.51</v>
      </c>
      <c r="R115" s="26">
        <f>$H$115+$I$115+$J$115+$K$115+$L$115+$M$115+$N$115+$O$115+$P$115+$Q$115</f>
        <v>427.12</v>
      </c>
      <c r="S115" s="28">
        <v>1</v>
      </c>
      <c r="T115" s="27">
        <f>ROUND($R$115*$S$115,3)</f>
        <v>427.12</v>
      </c>
      <c r="U115" s="52"/>
      <c r="V115" s="52">
        <v>3000</v>
      </c>
      <c r="W115" s="27">
        <f>ROUND($V$115+$U$115,2)</f>
        <v>3000</v>
      </c>
      <c r="X115" s="27">
        <f>ROUND($R$115*$U$115,2)</f>
        <v>0</v>
      </c>
      <c r="Y115" s="27">
        <f>ROUND($T$115*$V$115,2)</f>
        <v>1281360</v>
      </c>
      <c r="Z115" s="27">
        <f>ROUND($Y$115+$X$115,2)</f>
        <v>1281360</v>
      </c>
      <c r="AA115" s="63" t="s">
        <v>169</v>
      </c>
      <c r="AB115" s="63"/>
    </row>
    <row r="116" spans="1:28" s="1" customFormat="1" ht="12" customHeight="1" outlineLevel="5" x14ac:dyDescent="0.2">
      <c r="A116" s="7"/>
      <c r="B116" s="8" t="s">
        <v>170</v>
      </c>
      <c r="C116" s="9"/>
      <c r="D116" s="9"/>
      <c r="E116" s="9"/>
      <c r="F116" s="9"/>
      <c r="G116" s="9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58"/>
      <c r="V116" s="58"/>
      <c r="W116" s="10"/>
      <c r="X116" s="10">
        <f>ROUND($X$118+$X$119+$X$120+$X$121+$X$123+$X$124+$X$125+$X$127+$X$128+$X$130+$X$131+$X$133+$X$134+$X$136+$X$137+$X$138+$X$139+$X$141+$X$142+$X$143+$X$144+$X$145+$X$146+$X$148+$X$149+$X$150+$X$151,2)</f>
        <v>0</v>
      </c>
      <c r="Y116" s="10">
        <f>ROUND($Y$118+$Y$119+$Y$120+$Y$121+$Y$123+$Y$124+$Y$125+$Y$127+$Y$128+$Y$130+$Y$131+$Y$133+$Y$134+$Y$136+$Y$137+$Y$138+$Y$139+$Y$141+$Y$142+$Y$143+$Y$144+$Y$145+$Y$146+$Y$148+$Y$149+$Y$150+$Y$151,2)</f>
        <v>22286384.52</v>
      </c>
      <c r="Z116" s="10">
        <f>ROUND($Z$118+$Z$119+$Z$120+$Z$121+$Z$123+$Z$124+$Z$125+$Z$127+$Z$128+$Z$130+$Z$131+$Z$133+$Z$134+$Z$136+$Z$137+$Z$138+$Z$139+$Z$141+$Z$142+$Z$143+$Z$144+$Z$145+$Z$146+$Z$148+$Z$149+$Z$150+$Z$151,2)</f>
        <v>22286384.52</v>
      </c>
      <c r="AA116" s="58"/>
      <c r="AB116" s="58"/>
    </row>
    <row r="117" spans="1:28" s="11" customFormat="1" ht="11.1" customHeight="1" outlineLevel="6" x14ac:dyDescent="0.15">
      <c r="A117" s="12">
        <v>19</v>
      </c>
      <c r="B117" s="13" t="s">
        <v>171</v>
      </c>
      <c r="C117" s="14" t="s">
        <v>172</v>
      </c>
      <c r="D117" s="14"/>
      <c r="E117" s="14"/>
      <c r="F117" s="14"/>
      <c r="G117" s="14"/>
      <c r="H117" s="15">
        <v>137</v>
      </c>
      <c r="I117" s="15">
        <v>117</v>
      </c>
      <c r="J117" s="15">
        <v>137</v>
      </c>
      <c r="K117" s="15">
        <v>343</v>
      </c>
      <c r="L117" s="15">
        <v>105</v>
      </c>
      <c r="M117" s="15">
        <v>193</v>
      </c>
      <c r="N117" s="15">
        <v>84</v>
      </c>
      <c r="O117" s="15">
        <v>193</v>
      </c>
      <c r="P117" s="15">
        <v>105</v>
      </c>
      <c r="Q117" s="15">
        <v>343</v>
      </c>
      <c r="R117" s="30">
        <v>1757</v>
      </c>
      <c r="S117" s="16"/>
      <c r="T117" s="16">
        <f>$T$118</f>
        <v>1757</v>
      </c>
      <c r="U117" s="59"/>
      <c r="V117" s="59"/>
      <c r="W117" s="16">
        <f>ROUND($Z$117/$T$117,2)</f>
        <v>336.14</v>
      </c>
      <c r="X117" s="16">
        <f>ROUND($X$118+$X$119+$X$120+$X$121,2)</f>
        <v>0</v>
      </c>
      <c r="Y117" s="16">
        <f>ROUND($Y$118+$Y$119+$Y$120+$Y$121,2)</f>
        <v>590604.65</v>
      </c>
      <c r="Z117" s="16">
        <f>ROUND($Z$118+$Z$119+$Z$120+$Z$121,2)</f>
        <v>590604.65</v>
      </c>
      <c r="AA117" s="61"/>
      <c r="AB117" s="61"/>
    </row>
    <row r="118" spans="1:28" s="17" customFormat="1" ht="11.1" customHeight="1" outlineLevel="7" x14ac:dyDescent="0.2">
      <c r="A118" s="18"/>
      <c r="B118" s="19" t="s">
        <v>31</v>
      </c>
      <c r="C118" s="20" t="s">
        <v>172</v>
      </c>
      <c r="D118" s="20"/>
      <c r="E118" s="20"/>
      <c r="F118" s="20"/>
      <c r="G118" s="20"/>
      <c r="H118" s="21">
        <v>137</v>
      </c>
      <c r="I118" s="21">
        <v>117</v>
      </c>
      <c r="J118" s="21">
        <v>137</v>
      </c>
      <c r="K118" s="21">
        <v>343</v>
      </c>
      <c r="L118" s="21">
        <v>105</v>
      </c>
      <c r="M118" s="21">
        <v>193</v>
      </c>
      <c r="N118" s="21">
        <v>84</v>
      </c>
      <c r="O118" s="21">
        <v>193</v>
      </c>
      <c r="P118" s="21">
        <v>105</v>
      </c>
      <c r="Q118" s="21">
        <v>343</v>
      </c>
      <c r="R118" s="21">
        <f>$H$118+$I$118+$J$118+$K$118+$L$118+$M$118+$N$118+$O$118+$P$118+$Q$118</f>
        <v>1757</v>
      </c>
      <c r="S118" s="21">
        <v>1</v>
      </c>
      <c r="T118" s="22">
        <f>ROUND($R$118*$S$118,3)</f>
        <v>1757</v>
      </c>
      <c r="U118" s="56"/>
      <c r="V118" s="57"/>
      <c r="W118" s="49">
        <f>ROUND($V$118+$U$118,2)</f>
        <v>0</v>
      </c>
      <c r="X118" s="22">
        <f>ROUND($R$118*$U$118,2)</f>
        <v>0</v>
      </c>
      <c r="Y118" s="22">
        <f>ROUND($T$118*$V$118,2)</f>
        <v>0</v>
      </c>
      <c r="Z118" s="22">
        <f>ROUND($Y$118+$X$118,2)</f>
        <v>0</v>
      </c>
      <c r="AA118" s="62"/>
      <c r="AB118" s="62"/>
    </row>
    <row r="119" spans="1:28" s="1" customFormat="1" ht="11.1" customHeight="1" outlineLevel="7" x14ac:dyDescent="0.2">
      <c r="A119" s="23"/>
      <c r="B119" s="24" t="s">
        <v>173</v>
      </c>
      <c r="C119" s="25" t="s">
        <v>172</v>
      </c>
      <c r="D119" s="25"/>
      <c r="E119" s="25"/>
      <c r="F119" s="25"/>
      <c r="G119" s="25"/>
      <c r="H119" s="26">
        <v>47</v>
      </c>
      <c r="I119" s="26">
        <v>42</v>
      </c>
      <c r="J119" s="26">
        <v>47</v>
      </c>
      <c r="K119" s="26">
        <v>66</v>
      </c>
      <c r="L119" s="26">
        <v>35</v>
      </c>
      <c r="M119" s="26">
        <v>44</v>
      </c>
      <c r="N119" s="26">
        <v>28</v>
      </c>
      <c r="O119" s="26">
        <v>44</v>
      </c>
      <c r="P119" s="26">
        <v>35</v>
      </c>
      <c r="Q119" s="26">
        <v>66</v>
      </c>
      <c r="R119" s="26">
        <f>$H$119+$I$119+$J$119+$K$119+$L$119+$M$119+$N$119+$O$119+$P$119+$Q$119</f>
        <v>454</v>
      </c>
      <c r="S119" s="28">
        <v>1</v>
      </c>
      <c r="T119" s="27">
        <f>ROUND($R$119*$S$119,3)</f>
        <v>454</v>
      </c>
      <c r="U119" s="52"/>
      <c r="V119" s="52">
        <v>333.11</v>
      </c>
      <c r="W119" s="27">
        <f>ROUND($V$119+$U$119,2)</f>
        <v>333.11</v>
      </c>
      <c r="X119" s="27">
        <f>ROUND($R$119*$U$119,2)</f>
        <v>0</v>
      </c>
      <c r="Y119" s="27">
        <f>ROUND($T$119*$V$119,2)</f>
        <v>151231.94</v>
      </c>
      <c r="Z119" s="27">
        <f>ROUND($Y$119+$X$119,2)</f>
        <v>151231.94</v>
      </c>
      <c r="AA119" s="63" t="s">
        <v>174</v>
      </c>
      <c r="AB119" s="63"/>
    </row>
    <row r="120" spans="1:28" s="1" customFormat="1" ht="21.95" customHeight="1" outlineLevel="7" x14ac:dyDescent="0.2">
      <c r="A120" s="23"/>
      <c r="B120" s="24" t="s">
        <v>175</v>
      </c>
      <c r="C120" s="25" t="s">
        <v>172</v>
      </c>
      <c r="D120" s="25"/>
      <c r="E120" s="25"/>
      <c r="F120" s="25"/>
      <c r="G120" s="25"/>
      <c r="H120" s="26">
        <v>90</v>
      </c>
      <c r="I120" s="26">
        <v>75</v>
      </c>
      <c r="J120" s="26">
        <v>90</v>
      </c>
      <c r="K120" s="26">
        <v>277</v>
      </c>
      <c r="L120" s="26">
        <v>70</v>
      </c>
      <c r="M120" s="26">
        <v>149</v>
      </c>
      <c r="N120" s="26">
        <v>56</v>
      </c>
      <c r="O120" s="26">
        <v>149</v>
      </c>
      <c r="P120" s="26">
        <v>70</v>
      </c>
      <c r="Q120" s="26">
        <v>277</v>
      </c>
      <c r="R120" s="26">
        <f>$H$120+$I$120+$J$120+$K$120+$L$120+$M$120+$N$120+$O$120+$P$120+$Q$120</f>
        <v>1303</v>
      </c>
      <c r="S120" s="28">
        <v>1</v>
      </c>
      <c r="T120" s="27">
        <f>ROUND($R$120*$S$120,3)</f>
        <v>1303</v>
      </c>
      <c r="U120" s="52"/>
      <c r="V120" s="52">
        <v>304.97000000000003</v>
      </c>
      <c r="W120" s="27">
        <f>ROUND($V$120+$U$120,2)</f>
        <v>304.97000000000003</v>
      </c>
      <c r="X120" s="27">
        <f>ROUND($R$120*$U$120,2)</f>
        <v>0</v>
      </c>
      <c r="Y120" s="27">
        <f>ROUND($T$120*$V$120,2)</f>
        <v>397375.91</v>
      </c>
      <c r="Z120" s="27">
        <f>ROUND($Y$120+$X$120,2)</f>
        <v>397375.91</v>
      </c>
      <c r="AA120" s="63" t="s">
        <v>176</v>
      </c>
      <c r="AB120" s="63"/>
    </row>
    <row r="121" spans="1:28" s="1" customFormat="1" ht="21.95" customHeight="1" outlineLevel="7" x14ac:dyDescent="0.2">
      <c r="A121" s="23"/>
      <c r="B121" s="24" t="s">
        <v>177</v>
      </c>
      <c r="C121" s="25" t="s">
        <v>172</v>
      </c>
      <c r="D121" s="25" t="s">
        <v>178</v>
      </c>
      <c r="E121" s="25"/>
      <c r="F121" s="25"/>
      <c r="G121" s="25"/>
      <c r="H121" s="26">
        <v>10</v>
      </c>
      <c r="I121" s="26">
        <v>9</v>
      </c>
      <c r="J121" s="26">
        <v>10</v>
      </c>
      <c r="K121" s="26">
        <v>24</v>
      </c>
      <c r="L121" s="26">
        <v>8</v>
      </c>
      <c r="M121" s="26">
        <v>14</v>
      </c>
      <c r="N121" s="26">
        <v>7</v>
      </c>
      <c r="O121" s="26">
        <v>14</v>
      </c>
      <c r="P121" s="26">
        <v>8</v>
      </c>
      <c r="Q121" s="26">
        <v>24</v>
      </c>
      <c r="R121" s="26">
        <f>$H$121+$I$121+$J$121+$K$121+$L$121+$M$121+$N$121+$O$121+$P$121+$Q$121</f>
        <v>128</v>
      </c>
      <c r="S121" s="28">
        <v>1</v>
      </c>
      <c r="T121" s="27">
        <f>ROUND($R$121*$S$121,3)</f>
        <v>128</v>
      </c>
      <c r="U121" s="52"/>
      <c r="V121" s="52">
        <v>328.1</v>
      </c>
      <c r="W121" s="27">
        <f>ROUND($V$121+$U$121,2)</f>
        <v>328.1</v>
      </c>
      <c r="X121" s="27">
        <f>ROUND($R$121*$U$121,2)</f>
        <v>0</v>
      </c>
      <c r="Y121" s="27">
        <f>ROUND($T$121*$V$121,2)</f>
        <v>41996.800000000003</v>
      </c>
      <c r="Z121" s="27">
        <f>ROUND($Y$121+$X$121,2)</f>
        <v>41996.800000000003</v>
      </c>
      <c r="AA121" s="63" t="s">
        <v>179</v>
      </c>
      <c r="AB121" s="63"/>
    </row>
    <row r="122" spans="1:28" s="11" customFormat="1" ht="21.95" customHeight="1" outlineLevel="6" x14ac:dyDescent="0.15">
      <c r="A122" s="12">
        <v>20</v>
      </c>
      <c r="B122" s="13" t="s">
        <v>180</v>
      </c>
      <c r="C122" s="14" t="s">
        <v>172</v>
      </c>
      <c r="D122" s="14"/>
      <c r="E122" s="14"/>
      <c r="F122" s="14"/>
      <c r="G122" s="14"/>
      <c r="H122" s="15">
        <v>29</v>
      </c>
      <c r="I122" s="15">
        <v>29</v>
      </c>
      <c r="J122" s="15">
        <v>29</v>
      </c>
      <c r="K122" s="15">
        <v>42</v>
      </c>
      <c r="L122" s="15">
        <v>24</v>
      </c>
      <c r="M122" s="15">
        <v>28</v>
      </c>
      <c r="N122" s="15">
        <v>19</v>
      </c>
      <c r="O122" s="15">
        <v>28</v>
      </c>
      <c r="P122" s="15">
        <v>24</v>
      </c>
      <c r="Q122" s="15">
        <v>42</v>
      </c>
      <c r="R122" s="15">
        <v>294</v>
      </c>
      <c r="S122" s="16"/>
      <c r="T122" s="16">
        <f>$T$123</f>
        <v>294</v>
      </c>
      <c r="U122" s="59"/>
      <c r="V122" s="59"/>
      <c r="W122" s="16">
        <f>ROUND($Z$122/$T$122,2)</f>
        <v>349.2</v>
      </c>
      <c r="X122" s="16">
        <f>ROUND($X$123+$X$124+$X$125,2)</f>
        <v>0</v>
      </c>
      <c r="Y122" s="16">
        <f>ROUND($Y$123+$Y$124+$Y$125,2)</f>
        <v>102665.86</v>
      </c>
      <c r="Z122" s="16">
        <f>ROUND($Z$123+$Z$124+$Z$125,2)</f>
        <v>102665.86</v>
      </c>
      <c r="AA122" s="61"/>
      <c r="AB122" s="61"/>
    </row>
    <row r="123" spans="1:28" s="17" customFormat="1" ht="11.1" customHeight="1" outlineLevel="7" x14ac:dyDescent="0.2">
      <c r="A123" s="18"/>
      <c r="B123" s="19" t="s">
        <v>31</v>
      </c>
      <c r="C123" s="20" t="s">
        <v>172</v>
      </c>
      <c r="D123" s="20"/>
      <c r="E123" s="20"/>
      <c r="F123" s="20"/>
      <c r="G123" s="20"/>
      <c r="H123" s="21">
        <v>29</v>
      </c>
      <c r="I123" s="21">
        <v>29</v>
      </c>
      <c r="J123" s="21">
        <v>29</v>
      </c>
      <c r="K123" s="21">
        <v>42</v>
      </c>
      <c r="L123" s="21">
        <v>24</v>
      </c>
      <c r="M123" s="21">
        <v>28</v>
      </c>
      <c r="N123" s="21">
        <v>19</v>
      </c>
      <c r="O123" s="21">
        <v>28</v>
      </c>
      <c r="P123" s="21">
        <v>24</v>
      </c>
      <c r="Q123" s="21">
        <v>42</v>
      </c>
      <c r="R123" s="21">
        <f>$H$123+$I$123+$J$123+$K$123+$L$123+$M$123+$N$123+$O$123+$P$123+$Q$123</f>
        <v>294</v>
      </c>
      <c r="S123" s="21">
        <v>1</v>
      </c>
      <c r="T123" s="22">
        <f>ROUND($R$123*$S$123,3)</f>
        <v>294</v>
      </c>
      <c r="U123" s="56"/>
      <c r="V123" s="57"/>
      <c r="W123" s="49">
        <f>ROUND($V$123+$U$123,2)</f>
        <v>0</v>
      </c>
      <c r="X123" s="22">
        <f>ROUND($R$123*$U$123,2)</f>
        <v>0</v>
      </c>
      <c r="Y123" s="22">
        <f>ROUND($T$123*$V$123,2)</f>
        <v>0</v>
      </c>
      <c r="Z123" s="22">
        <f>ROUND($Y$123+$X$123,2)</f>
        <v>0</v>
      </c>
      <c r="AA123" s="62"/>
      <c r="AB123" s="62"/>
    </row>
    <row r="124" spans="1:28" s="1" customFormat="1" ht="21.95" customHeight="1" outlineLevel="7" x14ac:dyDescent="0.2">
      <c r="A124" s="23"/>
      <c r="B124" s="24" t="s">
        <v>177</v>
      </c>
      <c r="C124" s="25" t="s">
        <v>172</v>
      </c>
      <c r="D124" s="25"/>
      <c r="E124" s="25"/>
      <c r="F124" s="25"/>
      <c r="G124" s="25"/>
      <c r="H124" s="26">
        <v>3</v>
      </c>
      <c r="I124" s="26">
        <v>3</v>
      </c>
      <c r="J124" s="26">
        <v>3</v>
      </c>
      <c r="K124" s="26">
        <v>4</v>
      </c>
      <c r="L124" s="26">
        <v>2</v>
      </c>
      <c r="M124" s="26">
        <v>3</v>
      </c>
      <c r="N124" s="26">
        <v>2</v>
      </c>
      <c r="O124" s="26">
        <v>3</v>
      </c>
      <c r="P124" s="26">
        <v>2</v>
      </c>
      <c r="Q124" s="26">
        <v>4</v>
      </c>
      <c r="R124" s="26">
        <f>$H$124+$I$124+$J$124+$K$124+$L$124+$M$124+$N$124+$O$124+$P$124+$Q$124</f>
        <v>29</v>
      </c>
      <c r="S124" s="28">
        <v>1</v>
      </c>
      <c r="T124" s="27">
        <f>ROUND($R$124*$S$124,3)</f>
        <v>29</v>
      </c>
      <c r="U124" s="52"/>
      <c r="V124" s="52">
        <v>328.1</v>
      </c>
      <c r="W124" s="27">
        <f>ROUND($V$124+$U$124,2)</f>
        <v>328.1</v>
      </c>
      <c r="X124" s="27">
        <f>ROUND($R$124*$U$124,2)</f>
        <v>0</v>
      </c>
      <c r="Y124" s="27">
        <f>ROUND($T$124*$V$124,2)</f>
        <v>9514.9</v>
      </c>
      <c r="Z124" s="27">
        <f>ROUND($Y$124+$X$124,2)</f>
        <v>9514.9</v>
      </c>
      <c r="AA124" s="63" t="s">
        <v>179</v>
      </c>
      <c r="AB124" s="63"/>
    </row>
    <row r="125" spans="1:28" s="1" customFormat="1" ht="11.1" customHeight="1" outlineLevel="7" x14ac:dyDescent="0.2">
      <c r="A125" s="23"/>
      <c r="B125" s="24" t="s">
        <v>181</v>
      </c>
      <c r="C125" s="25" t="s">
        <v>172</v>
      </c>
      <c r="D125" s="25"/>
      <c r="E125" s="25"/>
      <c r="F125" s="25"/>
      <c r="G125" s="25"/>
      <c r="H125" s="26">
        <v>29</v>
      </c>
      <c r="I125" s="26">
        <v>29</v>
      </c>
      <c r="J125" s="26">
        <v>29</v>
      </c>
      <c r="K125" s="26">
        <v>42</v>
      </c>
      <c r="L125" s="26">
        <v>24</v>
      </c>
      <c r="M125" s="26">
        <v>28</v>
      </c>
      <c r="N125" s="26">
        <v>19</v>
      </c>
      <c r="O125" s="26">
        <v>28</v>
      </c>
      <c r="P125" s="26">
        <v>24</v>
      </c>
      <c r="Q125" s="26">
        <v>42</v>
      </c>
      <c r="R125" s="26">
        <f>$H$125+$I$125+$J$125+$K$125+$L$125+$M$125+$N$125+$O$125+$P$125+$Q$125</f>
        <v>294</v>
      </c>
      <c r="S125" s="28">
        <v>1</v>
      </c>
      <c r="T125" s="27">
        <f>ROUND($R$125*$S$125,3)</f>
        <v>294</v>
      </c>
      <c r="U125" s="52"/>
      <c r="V125" s="52">
        <v>316.83999999999997</v>
      </c>
      <c r="W125" s="27">
        <f>ROUND($V$125+$U$125,2)</f>
        <v>316.83999999999997</v>
      </c>
      <c r="X125" s="27">
        <f>ROUND($R$125*$U$125,2)</f>
        <v>0</v>
      </c>
      <c r="Y125" s="27">
        <f>ROUND($T$125*$V$125,2)</f>
        <v>93150.96</v>
      </c>
      <c r="Z125" s="27">
        <f>ROUND($Y$125+$X$125,2)</f>
        <v>93150.96</v>
      </c>
      <c r="AA125" s="63"/>
      <c r="AB125" s="63"/>
    </row>
    <row r="126" spans="1:28" s="11" customFormat="1" ht="42" customHeight="1" outlineLevel="6" x14ac:dyDescent="0.15">
      <c r="A126" s="12">
        <v>21</v>
      </c>
      <c r="B126" s="13" t="s">
        <v>182</v>
      </c>
      <c r="C126" s="14" t="s">
        <v>67</v>
      </c>
      <c r="D126" s="14"/>
      <c r="E126" s="14"/>
      <c r="F126" s="14"/>
      <c r="G126" s="14"/>
      <c r="H126" s="15">
        <v>156.239</v>
      </c>
      <c r="I126" s="15">
        <v>127.133</v>
      </c>
      <c r="J126" s="15">
        <v>156.19499999999999</v>
      </c>
      <c r="K126" s="15">
        <v>214.864</v>
      </c>
      <c r="L126" s="15">
        <v>114.864</v>
      </c>
      <c r="M126" s="15">
        <v>129.482</v>
      </c>
      <c r="N126" s="15">
        <v>90.117999999999995</v>
      </c>
      <c r="O126" s="15">
        <v>129.482</v>
      </c>
      <c r="P126" s="15">
        <v>114.864</v>
      </c>
      <c r="Q126" s="15">
        <v>214.864</v>
      </c>
      <c r="R126" s="30">
        <v>1448.105</v>
      </c>
      <c r="S126" s="16"/>
      <c r="T126" s="16">
        <f>$T$127</f>
        <v>1448.105</v>
      </c>
      <c r="U126" s="59"/>
      <c r="V126" s="59"/>
      <c r="W126" s="16">
        <f>ROUND($Z$126/$T$126,2)</f>
        <v>64.17</v>
      </c>
      <c r="X126" s="16">
        <f>ROUND($X$127+$X$128,2)</f>
        <v>0</v>
      </c>
      <c r="Y126" s="16">
        <f>ROUND($Y$127+$Y$128,2)</f>
        <v>92924.91</v>
      </c>
      <c r="Z126" s="16">
        <f>ROUND($Z$127+$Z$128,2)</f>
        <v>92924.91</v>
      </c>
      <c r="AA126" s="61" t="s">
        <v>183</v>
      </c>
      <c r="AB126" s="61"/>
    </row>
    <row r="127" spans="1:28" s="17" customFormat="1" ht="11.1" customHeight="1" outlineLevel="7" x14ac:dyDescent="0.2">
      <c r="A127" s="18"/>
      <c r="B127" s="19" t="s">
        <v>31</v>
      </c>
      <c r="C127" s="20" t="s">
        <v>67</v>
      </c>
      <c r="D127" s="20"/>
      <c r="E127" s="20"/>
      <c r="F127" s="20"/>
      <c r="G127" s="20"/>
      <c r="H127" s="21">
        <v>156.239</v>
      </c>
      <c r="I127" s="21">
        <v>127.133</v>
      </c>
      <c r="J127" s="21">
        <v>156.19499999999999</v>
      </c>
      <c r="K127" s="21">
        <v>214.864</v>
      </c>
      <c r="L127" s="21">
        <v>114.864</v>
      </c>
      <c r="M127" s="21">
        <v>129.482</v>
      </c>
      <c r="N127" s="21">
        <v>90.117999999999995</v>
      </c>
      <c r="O127" s="21">
        <v>129.482</v>
      </c>
      <c r="P127" s="21">
        <v>114.864</v>
      </c>
      <c r="Q127" s="21">
        <v>214.864</v>
      </c>
      <c r="R127" s="21">
        <f>$H$127+$I$127+$J$127+$K$127+$L$127+$M$127+$N$127+$O$127+$P$127+$Q$127</f>
        <v>1448.105</v>
      </c>
      <c r="S127" s="21">
        <v>1</v>
      </c>
      <c r="T127" s="22">
        <f>ROUND($R$127*$S$127,3)</f>
        <v>1448.105</v>
      </c>
      <c r="U127" s="60"/>
      <c r="V127" s="57"/>
      <c r="W127" s="50">
        <f>ROUND($V$127+$U$127,2)</f>
        <v>0</v>
      </c>
      <c r="X127" s="22">
        <f>ROUND($R$127*$U$127,2)</f>
        <v>0</v>
      </c>
      <c r="Y127" s="22">
        <f>ROUND($T$127*$V$127,2)</f>
        <v>0</v>
      </c>
      <c r="Z127" s="22">
        <f>ROUND($Y$127+$X$127,2)</f>
        <v>0</v>
      </c>
      <c r="AA127" s="62"/>
      <c r="AB127" s="62"/>
    </row>
    <row r="128" spans="1:28" s="1" customFormat="1" ht="11.1" customHeight="1" outlineLevel="7" x14ac:dyDescent="0.2">
      <c r="A128" s="23"/>
      <c r="B128" s="24" t="s">
        <v>153</v>
      </c>
      <c r="C128" s="25" t="s">
        <v>70</v>
      </c>
      <c r="D128" s="25" t="s">
        <v>154</v>
      </c>
      <c r="E128" s="25"/>
      <c r="F128" s="25"/>
      <c r="G128" s="25"/>
      <c r="H128" s="26">
        <v>156.239</v>
      </c>
      <c r="I128" s="26">
        <v>127.133</v>
      </c>
      <c r="J128" s="26">
        <v>156.19499999999999</v>
      </c>
      <c r="K128" s="26">
        <v>214.864</v>
      </c>
      <c r="L128" s="26">
        <v>114.864</v>
      </c>
      <c r="M128" s="26">
        <v>129.482</v>
      </c>
      <c r="N128" s="26">
        <v>90.117999999999995</v>
      </c>
      <c r="O128" s="26">
        <v>129.482</v>
      </c>
      <c r="P128" s="26">
        <v>114.864</v>
      </c>
      <c r="Q128" s="26">
        <v>214.864</v>
      </c>
      <c r="R128" s="26">
        <f>$H$128+$I$128+$J$128+$K$128+$L$128+$M$128+$N$128+$O$128+$P$128+$Q$128</f>
        <v>1448.105</v>
      </c>
      <c r="S128" s="29">
        <v>2.2999999999999998</v>
      </c>
      <c r="T128" s="27">
        <f>ROUND($R$128*$S$128,3)</f>
        <v>3330.6419999999998</v>
      </c>
      <c r="U128" s="52"/>
      <c r="V128" s="52">
        <v>27.9</v>
      </c>
      <c r="W128" s="27">
        <f>ROUND($V$128+$U$128,2)</f>
        <v>27.9</v>
      </c>
      <c r="X128" s="27">
        <f>ROUND($R$128*$U$128,2)</f>
        <v>0</v>
      </c>
      <c r="Y128" s="27">
        <f>ROUND($T$128*$V$128,2)</f>
        <v>92924.91</v>
      </c>
      <c r="Z128" s="27">
        <f>ROUND($Y$128+$X$128,2)</f>
        <v>92924.91</v>
      </c>
      <c r="AA128" s="63" t="s">
        <v>184</v>
      </c>
      <c r="AB128" s="63"/>
    </row>
    <row r="129" spans="1:28" s="11" customFormat="1" ht="21.95" customHeight="1" outlineLevel="6" x14ac:dyDescent="0.15">
      <c r="A129" s="12">
        <v>22</v>
      </c>
      <c r="B129" s="13" t="s">
        <v>185</v>
      </c>
      <c r="C129" s="14" t="s">
        <v>67</v>
      </c>
      <c r="D129" s="14"/>
      <c r="E129" s="14"/>
      <c r="F129" s="14"/>
      <c r="G129" s="14"/>
      <c r="H129" s="15">
        <v>156.239</v>
      </c>
      <c r="I129" s="15">
        <v>127.133</v>
      </c>
      <c r="J129" s="15">
        <v>156.19499999999999</v>
      </c>
      <c r="K129" s="15">
        <v>214.864</v>
      </c>
      <c r="L129" s="15">
        <v>114.864</v>
      </c>
      <c r="M129" s="15">
        <v>129.482</v>
      </c>
      <c r="N129" s="15">
        <v>90.117999999999995</v>
      </c>
      <c r="O129" s="15">
        <v>129.482</v>
      </c>
      <c r="P129" s="15">
        <v>114.864</v>
      </c>
      <c r="Q129" s="15">
        <v>214.864</v>
      </c>
      <c r="R129" s="30">
        <v>1448.105</v>
      </c>
      <c r="S129" s="16"/>
      <c r="T129" s="16">
        <f>$T$130</f>
        <v>1448.105</v>
      </c>
      <c r="U129" s="59"/>
      <c r="V129" s="59"/>
      <c r="W129" s="16">
        <f>ROUND($Z$129/$T$129,2)</f>
        <v>61.11</v>
      </c>
      <c r="X129" s="16">
        <f>ROUND($X$130+$X$131,2)</f>
        <v>0</v>
      </c>
      <c r="Y129" s="16">
        <f>ROUND($Y$130+$Y$131,2)</f>
        <v>88488.67</v>
      </c>
      <c r="Z129" s="16">
        <f>ROUND($Z$130+$Z$131,2)</f>
        <v>88488.67</v>
      </c>
      <c r="AA129" s="61"/>
      <c r="AB129" s="61"/>
    </row>
    <row r="130" spans="1:28" s="17" customFormat="1" ht="11.1" customHeight="1" outlineLevel="7" x14ac:dyDescent="0.2">
      <c r="A130" s="18"/>
      <c r="B130" s="19" t="s">
        <v>31</v>
      </c>
      <c r="C130" s="20" t="s">
        <v>67</v>
      </c>
      <c r="D130" s="20"/>
      <c r="E130" s="20"/>
      <c r="F130" s="20"/>
      <c r="G130" s="20"/>
      <c r="H130" s="21">
        <v>156.239</v>
      </c>
      <c r="I130" s="21">
        <v>127.133</v>
      </c>
      <c r="J130" s="21">
        <v>156.19499999999999</v>
      </c>
      <c r="K130" s="21">
        <v>214.864</v>
      </c>
      <c r="L130" s="21">
        <v>114.864</v>
      </c>
      <c r="M130" s="21">
        <v>129.482</v>
      </c>
      <c r="N130" s="21">
        <v>90.117999999999995</v>
      </c>
      <c r="O130" s="21">
        <v>129.482</v>
      </c>
      <c r="P130" s="21">
        <v>114.864</v>
      </c>
      <c r="Q130" s="21">
        <v>214.864</v>
      </c>
      <c r="R130" s="21">
        <f>$H$130+$I$130+$J$130+$K$130+$L$130+$M$130+$N$130+$O$130+$P$130+$Q$130</f>
        <v>1448.105</v>
      </c>
      <c r="S130" s="21">
        <v>1</v>
      </c>
      <c r="T130" s="22">
        <f>ROUND($R$130*$S$130,3)</f>
        <v>1448.105</v>
      </c>
      <c r="U130" s="56"/>
      <c r="V130" s="57"/>
      <c r="W130" s="49">
        <f>ROUND($V$130+$U$130,2)</f>
        <v>0</v>
      </c>
      <c r="X130" s="22">
        <f>ROUND($R$130*$U$130,2)</f>
        <v>0</v>
      </c>
      <c r="Y130" s="22">
        <f>ROUND($T$130*$V$130,2)</f>
        <v>0</v>
      </c>
      <c r="Z130" s="22">
        <f>ROUND($Y$130+$X$130,2)</f>
        <v>0</v>
      </c>
      <c r="AA130" s="62"/>
      <c r="AB130" s="62"/>
    </row>
    <row r="131" spans="1:28" s="1" customFormat="1" ht="11.1" customHeight="1" outlineLevel="7" x14ac:dyDescent="0.2">
      <c r="A131" s="23"/>
      <c r="B131" s="24" t="s">
        <v>186</v>
      </c>
      <c r="C131" s="25" t="s">
        <v>130</v>
      </c>
      <c r="D131" s="25" t="s">
        <v>187</v>
      </c>
      <c r="E131" s="25"/>
      <c r="F131" s="25"/>
      <c r="G131" s="25"/>
      <c r="H131" s="26">
        <v>156.239</v>
      </c>
      <c r="I131" s="26">
        <v>127.133</v>
      </c>
      <c r="J131" s="26">
        <v>156.19499999999999</v>
      </c>
      <c r="K131" s="26">
        <v>214.864</v>
      </c>
      <c r="L131" s="26">
        <v>114.864</v>
      </c>
      <c r="M131" s="26">
        <v>129.482</v>
      </c>
      <c r="N131" s="26">
        <v>90.117999999999995</v>
      </c>
      <c r="O131" s="26">
        <v>129.482</v>
      </c>
      <c r="P131" s="26">
        <v>114.864</v>
      </c>
      <c r="Q131" s="26">
        <v>214.864</v>
      </c>
      <c r="R131" s="26">
        <f>$H$131+$I$131+$J$131+$K$131+$L$131+$M$131+$N$131+$O$131+$P$131+$Q$131</f>
        <v>1448.105</v>
      </c>
      <c r="S131" s="31">
        <v>0.35</v>
      </c>
      <c r="T131" s="27">
        <f>ROUND($R$131*$S$131,3)</f>
        <v>506.83699999999999</v>
      </c>
      <c r="U131" s="52"/>
      <c r="V131" s="52">
        <v>174.59</v>
      </c>
      <c r="W131" s="27">
        <f>ROUND($V$131+$U$131,2)</f>
        <v>174.59</v>
      </c>
      <c r="X131" s="27">
        <f>ROUND($R$131*$U$131,2)</f>
        <v>0</v>
      </c>
      <c r="Y131" s="27">
        <f>ROUND($T$131*$V$131,2)</f>
        <v>88488.67</v>
      </c>
      <c r="Z131" s="27">
        <f>ROUND($Y$131+$X$131,2)</f>
        <v>88488.67</v>
      </c>
      <c r="AA131" s="63"/>
      <c r="AB131" s="63"/>
    </row>
    <row r="132" spans="1:28" s="11" customFormat="1" ht="32.1" customHeight="1" outlineLevel="6" x14ac:dyDescent="0.15">
      <c r="A132" s="12">
        <v>23</v>
      </c>
      <c r="B132" s="13" t="s">
        <v>188</v>
      </c>
      <c r="C132" s="14" t="s">
        <v>67</v>
      </c>
      <c r="D132" s="14"/>
      <c r="E132" s="14"/>
      <c r="F132" s="14"/>
      <c r="G132" s="14"/>
      <c r="H132" s="30">
        <v>4335.5010000000002</v>
      </c>
      <c r="I132" s="30">
        <v>3899.3220000000001</v>
      </c>
      <c r="J132" s="30">
        <v>4420.2020000000002</v>
      </c>
      <c r="K132" s="30">
        <v>5558.6869999999999</v>
      </c>
      <c r="L132" s="30">
        <v>3203.8960000000002</v>
      </c>
      <c r="M132" s="30">
        <v>4381.0110000000004</v>
      </c>
      <c r="N132" s="30">
        <v>2726.6419999999998</v>
      </c>
      <c r="O132" s="30">
        <v>4381.0110000000004</v>
      </c>
      <c r="P132" s="30">
        <v>3203.8960000000002</v>
      </c>
      <c r="Q132" s="30">
        <v>5558.6869999999999</v>
      </c>
      <c r="R132" s="30">
        <v>41668.855000000003</v>
      </c>
      <c r="S132" s="16"/>
      <c r="T132" s="16">
        <f>$T$133</f>
        <v>41668.855000000003</v>
      </c>
      <c r="U132" s="59"/>
      <c r="V132" s="59"/>
      <c r="W132" s="16">
        <f>ROUND($Z$132/$T$132,2)</f>
        <v>96.26</v>
      </c>
      <c r="X132" s="16">
        <f>ROUND($X$133+$X$134,2)</f>
        <v>0</v>
      </c>
      <c r="Y132" s="16">
        <f>ROUND($Y$133+$Y$134,2)</f>
        <v>4010835.65</v>
      </c>
      <c r="Z132" s="16">
        <f>ROUND($Z$133+$Z$134,2)</f>
        <v>4010835.65</v>
      </c>
      <c r="AA132" s="61" t="s">
        <v>189</v>
      </c>
      <c r="AB132" s="61"/>
    </row>
    <row r="133" spans="1:28" s="17" customFormat="1" ht="11.1" customHeight="1" outlineLevel="7" x14ac:dyDescent="0.2">
      <c r="A133" s="18"/>
      <c r="B133" s="19" t="s">
        <v>31</v>
      </c>
      <c r="C133" s="20" t="s">
        <v>67</v>
      </c>
      <c r="D133" s="20"/>
      <c r="E133" s="20"/>
      <c r="F133" s="20"/>
      <c r="G133" s="20"/>
      <c r="H133" s="32">
        <v>4335.5010000000002</v>
      </c>
      <c r="I133" s="32">
        <v>3899.3220000000001</v>
      </c>
      <c r="J133" s="32">
        <v>4420.2020000000002</v>
      </c>
      <c r="K133" s="32">
        <v>5558.6869999999999</v>
      </c>
      <c r="L133" s="32">
        <v>3203.8960000000002</v>
      </c>
      <c r="M133" s="32">
        <v>4381.0110000000004</v>
      </c>
      <c r="N133" s="32">
        <v>2726.6419999999998</v>
      </c>
      <c r="O133" s="32">
        <v>4381.0110000000004</v>
      </c>
      <c r="P133" s="32">
        <v>3203.8960000000002</v>
      </c>
      <c r="Q133" s="32">
        <v>5558.6869999999999</v>
      </c>
      <c r="R133" s="32">
        <f>$H$133+$I$133+$J$133+$K$133+$L$133+$M$133+$N$133+$O$133+$P$133+$Q$133</f>
        <v>41668.854999999996</v>
      </c>
      <c r="S133" s="21">
        <v>1</v>
      </c>
      <c r="T133" s="22">
        <f>ROUND($R$133*$S$133,3)</f>
        <v>41668.855000000003</v>
      </c>
      <c r="U133" s="56"/>
      <c r="V133" s="57"/>
      <c r="W133" s="49">
        <f>ROUND($V$133+$U$133,2)</f>
        <v>0</v>
      </c>
      <c r="X133" s="22">
        <f>ROUND($R$133*$U$133,2)</f>
        <v>0</v>
      </c>
      <c r="Y133" s="22">
        <f>ROUND($T$133*$V$133,2)</f>
        <v>0</v>
      </c>
      <c r="Z133" s="22">
        <f>ROUND($Y$133+$X$133,2)</f>
        <v>0</v>
      </c>
      <c r="AA133" s="62"/>
      <c r="AB133" s="62"/>
    </row>
    <row r="134" spans="1:28" s="1" customFormat="1" ht="11.1" customHeight="1" outlineLevel="7" x14ac:dyDescent="0.2">
      <c r="A134" s="23"/>
      <c r="B134" s="24" t="s">
        <v>153</v>
      </c>
      <c r="C134" s="25" t="s">
        <v>70</v>
      </c>
      <c r="D134" s="25" t="s">
        <v>154</v>
      </c>
      <c r="E134" s="25"/>
      <c r="F134" s="25"/>
      <c r="G134" s="25"/>
      <c r="H134" s="33">
        <v>4335.5010000000002</v>
      </c>
      <c r="I134" s="33">
        <v>3899.3220000000001</v>
      </c>
      <c r="J134" s="33">
        <v>4420.2020000000002</v>
      </c>
      <c r="K134" s="33">
        <v>5558.6869999999999</v>
      </c>
      <c r="L134" s="33">
        <v>3203.8960000000002</v>
      </c>
      <c r="M134" s="33">
        <v>4381.0110000000004</v>
      </c>
      <c r="N134" s="33">
        <v>2726.6419999999998</v>
      </c>
      <c r="O134" s="33">
        <v>4381.0110000000004</v>
      </c>
      <c r="P134" s="33">
        <v>3203.8960000000002</v>
      </c>
      <c r="Q134" s="33">
        <v>5558.6869999999999</v>
      </c>
      <c r="R134" s="33">
        <f>$H$134+$I$134+$J$134+$K$134+$L$134+$M$134+$N$134+$O$134+$P$134+$Q$134</f>
        <v>41668.854999999996</v>
      </c>
      <c r="S134" s="31">
        <v>3.45</v>
      </c>
      <c r="T134" s="27">
        <f>ROUND($R$134*$S$134,3)</f>
        <v>143757.54999999999</v>
      </c>
      <c r="U134" s="52"/>
      <c r="V134" s="52">
        <v>27.9</v>
      </c>
      <c r="W134" s="27">
        <f>ROUND($V$134+$U$134,2)</f>
        <v>27.9</v>
      </c>
      <c r="X134" s="27">
        <f>ROUND($R$134*$U$134,2)</f>
        <v>0</v>
      </c>
      <c r="Y134" s="27">
        <f>ROUND($T$134*$V$134,2)</f>
        <v>4010835.65</v>
      </c>
      <c r="Z134" s="27">
        <f>ROUND($Y$134+$X$134,2)</f>
        <v>4010835.65</v>
      </c>
      <c r="AA134" s="63" t="s">
        <v>184</v>
      </c>
      <c r="AB134" s="63"/>
    </row>
    <row r="135" spans="1:28" s="11" customFormat="1" ht="21.95" customHeight="1" outlineLevel="6" x14ac:dyDescent="0.15">
      <c r="A135" s="12">
        <v>24</v>
      </c>
      <c r="B135" s="13" t="s">
        <v>190</v>
      </c>
      <c r="C135" s="14" t="s">
        <v>67</v>
      </c>
      <c r="D135" s="14"/>
      <c r="E135" s="14"/>
      <c r="F135" s="14"/>
      <c r="G135" s="14"/>
      <c r="H135" s="30">
        <v>4335.5010000000002</v>
      </c>
      <c r="I135" s="30">
        <v>3899.3220000000001</v>
      </c>
      <c r="J135" s="30">
        <v>4420.2020000000002</v>
      </c>
      <c r="K135" s="30">
        <v>5558.6869999999999</v>
      </c>
      <c r="L135" s="30">
        <v>3203.8960000000002</v>
      </c>
      <c r="M135" s="30">
        <v>4381.0110000000004</v>
      </c>
      <c r="N135" s="30">
        <v>2726.6419999999998</v>
      </c>
      <c r="O135" s="30">
        <v>4381.0110000000004</v>
      </c>
      <c r="P135" s="30">
        <v>3203.8960000000002</v>
      </c>
      <c r="Q135" s="30">
        <v>5558.6869999999999</v>
      </c>
      <c r="R135" s="30">
        <v>41668.855000000003</v>
      </c>
      <c r="S135" s="16"/>
      <c r="T135" s="16">
        <f>$T$136</f>
        <v>41668.855000000003</v>
      </c>
      <c r="U135" s="59"/>
      <c r="V135" s="59"/>
      <c r="W135" s="16">
        <f>ROUND($Z$135/$T$135,2)</f>
        <v>121.33</v>
      </c>
      <c r="X135" s="16">
        <f>ROUND($X$136+$X$137+$X$138+$X$139,2)</f>
        <v>0</v>
      </c>
      <c r="Y135" s="16">
        <f>ROUND($Y$136+$Y$137+$Y$138+$Y$139,2)</f>
        <v>5055766.4800000004</v>
      </c>
      <c r="Z135" s="16">
        <f>ROUND($Z$136+$Z$137+$Z$138+$Z$139,2)</f>
        <v>5055766.4800000004</v>
      </c>
      <c r="AA135" s="61"/>
      <c r="AB135" s="61"/>
    </row>
    <row r="136" spans="1:28" s="17" customFormat="1" ht="11.1" customHeight="1" outlineLevel="7" x14ac:dyDescent="0.2">
      <c r="A136" s="18"/>
      <c r="B136" s="19" t="s">
        <v>31</v>
      </c>
      <c r="C136" s="20" t="s">
        <v>67</v>
      </c>
      <c r="D136" s="20"/>
      <c r="E136" s="20"/>
      <c r="F136" s="20"/>
      <c r="G136" s="20"/>
      <c r="H136" s="32">
        <v>4335.5010000000002</v>
      </c>
      <c r="I136" s="32">
        <v>3899.3220000000001</v>
      </c>
      <c r="J136" s="32">
        <v>4420.2020000000002</v>
      </c>
      <c r="K136" s="32">
        <v>5558.6869999999999</v>
      </c>
      <c r="L136" s="32">
        <v>3203.8960000000002</v>
      </c>
      <c r="M136" s="32">
        <v>4381.0110000000004</v>
      </c>
      <c r="N136" s="32">
        <v>2726.6419999999998</v>
      </c>
      <c r="O136" s="32">
        <v>4381.0110000000004</v>
      </c>
      <c r="P136" s="32">
        <v>3203.8960000000002</v>
      </c>
      <c r="Q136" s="32">
        <v>5558.6869999999999</v>
      </c>
      <c r="R136" s="32">
        <f>$H$136+$I$136+$J$136+$K$136+$L$136+$M$136+$N$136+$O$136+$P$136+$Q$136</f>
        <v>41668.854999999996</v>
      </c>
      <c r="S136" s="21">
        <v>1</v>
      </c>
      <c r="T136" s="22">
        <f>ROUND($R$136*$S$136,3)</f>
        <v>41668.855000000003</v>
      </c>
      <c r="U136" s="56"/>
      <c r="V136" s="57"/>
      <c r="W136" s="49">
        <f>ROUND($V$136+$U$136,2)</f>
        <v>0</v>
      </c>
      <c r="X136" s="22">
        <f>ROUND($R$136*$U$136,2)</f>
        <v>0</v>
      </c>
      <c r="Y136" s="22">
        <f>ROUND($T$136*$V$136,2)</f>
        <v>0</v>
      </c>
      <c r="Z136" s="22">
        <f>ROUND($Y$136+$X$136,2)</f>
        <v>0</v>
      </c>
      <c r="AA136" s="62"/>
      <c r="AB136" s="62"/>
    </row>
    <row r="137" spans="1:28" s="1" customFormat="1" ht="21.95" customHeight="1" outlineLevel="7" x14ac:dyDescent="0.2">
      <c r="A137" s="23"/>
      <c r="B137" s="24" t="s">
        <v>191</v>
      </c>
      <c r="C137" s="25" t="s">
        <v>67</v>
      </c>
      <c r="D137" s="25"/>
      <c r="E137" s="25"/>
      <c r="F137" s="25"/>
      <c r="G137" s="25"/>
      <c r="H137" s="33">
        <v>4335.5010000000002</v>
      </c>
      <c r="I137" s="33">
        <v>3899.3220000000001</v>
      </c>
      <c r="J137" s="33">
        <v>4420.2020000000002</v>
      </c>
      <c r="K137" s="33">
        <v>5558.6869999999999</v>
      </c>
      <c r="L137" s="33">
        <v>3203.8960000000002</v>
      </c>
      <c r="M137" s="33">
        <v>4381.0110000000004</v>
      </c>
      <c r="N137" s="33">
        <v>2726.6419999999998</v>
      </c>
      <c r="O137" s="33">
        <v>4381.0110000000004</v>
      </c>
      <c r="P137" s="33">
        <v>3203.8960000000002</v>
      </c>
      <c r="Q137" s="33">
        <v>5558.6869999999999</v>
      </c>
      <c r="R137" s="33">
        <f>$H$137+$I$137+$J$137+$K$137+$L$137+$M$137+$N$137+$O$137+$P$137+$Q$137</f>
        <v>41668.854999999996</v>
      </c>
      <c r="S137" s="29">
        <v>1.1000000000000001</v>
      </c>
      <c r="T137" s="27">
        <f>ROUND($R$137*$S$137,3)</f>
        <v>45835.741000000002</v>
      </c>
      <c r="U137" s="52"/>
      <c r="V137" s="52">
        <v>67.91</v>
      </c>
      <c r="W137" s="27">
        <f>ROUND($V$137+$U$137,2)</f>
        <v>67.91</v>
      </c>
      <c r="X137" s="27">
        <f>ROUND($R$137*$U$137,2)</f>
        <v>0</v>
      </c>
      <c r="Y137" s="27">
        <f>ROUND($T$137*$V$137,2)</f>
        <v>3112705.17</v>
      </c>
      <c r="Z137" s="27">
        <f>ROUND($Y$137+$X$137,2)</f>
        <v>3112705.17</v>
      </c>
      <c r="AA137" s="63" t="s">
        <v>86</v>
      </c>
      <c r="AB137" s="63"/>
    </row>
    <row r="138" spans="1:28" s="1" customFormat="1" ht="11.1" customHeight="1" outlineLevel="7" x14ac:dyDescent="0.2">
      <c r="A138" s="23"/>
      <c r="B138" s="24" t="s">
        <v>192</v>
      </c>
      <c r="C138" s="25" t="s">
        <v>70</v>
      </c>
      <c r="D138" s="25"/>
      <c r="E138" s="25"/>
      <c r="F138" s="25"/>
      <c r="G138" s="25"/>
      <c r="H138" s="33">
        <v>4335.5010000000002</v>
      </c>
      <c r="I138" s="33">
        <v>3899.3220000000001</v>
      </c>
      <c r="J138" s="33">
        <v>4420.2020000000002</v>
      </c>
      <c r="K138" s="33">
        <v>5558.6869999999999</v>
      </c>
      <c r="L138" s="33">
        <v>3203.8960000000002</v>
      </c>
      <c r="M138" s="33">
        <v>4381.0110000000004</v>
      </c>
      <c r="N138" s="33">
        <v>2726.6419999999998</v>
      </c>
      <c r="O138" s="33">
        <v>4381.0110000000004</v>
      </c>
      <c r="P138" s="33">
        <v>3203.8960000000002</v>
      </c>
      <c r="Q138" s="33">
        <v>5558.6869999999999</v>
      </c>
      <c r="R138" s="33">
        <f>$H$138+$I$138+$J$138+$K$138+$L$138+$M$138+$N$138+$O$138+$P$138+$Q$138</f>
        <v>41668.854999999996</v>
      </c>
      <c r="S138" s="31">
        <v>0.01</v>
      </c>
      <c r="T138" s="27">
        <f>ROUND($R$138*$S$138,3)</f>
        <v>416.68900000000002</v>
      </c>
      <c r="U138" s="52"/>
      <c r="V138" s="52">
        <v>2167.4</v>
      </c>
      <c r="W138" s="27">
        <f>ROUND($V$138+$U$138,2)</f>
        <v>2167.4</v>
      </c>
      <c r="X138" s="27">
        <f>ROUND($R$138*$U$138,2)</f>
        <v>0</v>
      </c>
      <c r="Y138" s="27">
        <f>ROUND($T$138*$V$138,2)</f>
        <v>903131.74</v>
      </c>
      <c r="Z138" s="27">
        <f>ROUND($Y$138+$X$138,2)</f>
        <v>903131.74</v>
      </c>
      <c r="AA138" s="63"/>
      <c r="AB138" s="63"/>
    </row>
    <row r="139" spans="1:28" s="1" customFormat="1" ht="21.95" customHeight="1" outlineLevel="7" x14ac:dyDescent="0.2">
      <c r="A139" s="23"/>
      <c r="B139" s="24" t="s">
        <v>193</v>
      </c>
      <c r="C139" s="25" t="s">
        <v>70</v>
      </c>
      <c r="D139" s="25" t="s">
        <v>194</v>
      </c>
      <c r="E139" s="25"/>
      <c r="F139" s="25"/>
      <c r="G139" s="25"/>
      <c r="H139" s="33">
        <v>4335.5010000000002</v>
      </c>
      <c r="I139" s="33">
        <v>3899.3220000000001</v>
      </c>
      <c r="J139" s="33">
        <v>4420.2020000000002</v>
      </c>
      <c r="K139" s="33">
        <v>5558.6869999999999</v>
      </c>
      <c r="L139" s="33">
        <v>3203.8960000000002</v>
      </c>
      <c r="M139" s="33">
        <v>4381.0110000000004</v>
      </c>
      <c r="N139" s="33">
        <v>2726.6419999999998</v>
      </c>
      <c r="O139" s="33">
        <v>4381.0110000000004</v>
      </c>
      <c r="P139" s="33">
        <v>3203.8960000000002</v>
      </c>
      <c r="Q139" s="33">
        <v>5558.6869999999999</v>
      </c>
      <c r="R139" s="33">
        <f>$H$139+$I$139+$J$139+$K$139+$L$139+$M$139+$N$139+$O$139+$P$139+$Q$139</f>
        <v>41668.854999999996</v>
      </c>
      <c r="S139" s="31">
        <v>0.15</v>
      </c>
      <c r="T139" s="27">
        <f>ROUND($R$139*$S$139,3)</f>
        <v>6250.3280000000004</v>
      </c>
      <c r="U139" s="52"/>
      <c r="V139" s="52">
        <v>166.38</v>
      </c>
      <c r="W139" s="27">
        <f>ROUND($V$139+$U$139,2)</f>
        <v>166.38</v>
      </c>
      <c r="X139" s="27">
        <f>ROUND($R$139*$U$139,2)</f>
        <v>0</v>
      </c>
      <c r="Y139" s="27">
        <f>ROUND($T$139*$V$139,2)</f>
        <v>1039929.57</v>
      </c>
      <c r="Z139" s="27">
        <f>ROUND($Y$139+$X$139,2)</f>
        <v>1039929.57</v>
      </c>
      <c r="AA139" s="63" t="s">
        <v>86</v>
      </c>
      <c r="AB139" s="63"/>
    </row>
    <row r="140" spans="1:28" s="11" customFormat="1" ht="51.95" customHeight="1" outlineLevel="6" x14ac:dyDescent="0.15">
      <c r="A140" s="12">
        <v>25</v>
      </c>
      <c r="B140" s="13" t="s">
        <v>195</v>
      </c>
      <c r="C140" s="14" t="s">
        <v>67</v>
      </c>
      <c r="D140" s="14"/>
      <c r="E140" s="14"/>
      <c r="F140" s="14"/>
      <c r="G140" s="14"/>
      <c r="H140" s="15">
        <v>857.572</v>
      </c>
      <c r="I140" s="15">
        <v>605.625</v>
      </c>
      <c r="J140" s="15">
        <v>602.82799999999997</v>
      </c>
      <c r="K140" s="15">
        <v>926.33799999999997</v>
      </c>
      <c r="L140" s="15">
        <v>527.65</v>
      </c>
      <c r="M140" s="15">
        <v>655.12599999999998</v>
      </c>
      <c r="N140" s="15">
        <v>413.41</v>
      </c>
      <c r="O140" s="15">
        <v>655.12599999999998</v>
      </c>
      <c r="P140" s="15">
        <v>527.65</v>
      </c>
      <c r="Q140" s="15">
        <v>926.33799999999997</v>
      </c>
      <c r="R140" s="30">
        <v>6697.6629999999996</v>
      </c>
      <c r="S140" s="16"/>
      <c r="T140" s="16">
        <f>$T$141</f>
        <v>6697.6629999999996</v>
      </c>
      <c r="U140" s="59"/>
      <c r="V140" s="59"/>
      <c r="W140" s="16">
        <f>ROUND($Z$140/$T$140,2)</f>
        <v>1180.01</v>
      </c>
      <c r="X140" s="16">
        <f>ROUND($X$141+$X$142+$X$143+$X$144+$X$145+$X$146,2)</f>
        <v>0</v>
      </c>
      <c r="Y140" s="16">
        <f>ROUND($Y$141+$Y$142+$Y$143+$Y$144+$Y$145+$Y$146,2)</f>
        <v>7903284.21</v>
      </c>
      <c r="Z140" s="16">
        <f>ROUND($Z$141+$Z$142+$Z$143+$Z$144+$Z$145+$Z$146,2)</f>
        <v>7903284.21</v>
      </c>
      <c r="AA140" s="61" t="s">
        <v>196</v>
      </c>
      <c r="AB140" s="61"/>
    </row>
    <row r="141" spans="1:28" s="17" customFormat="1" ht="11.1" customHeight="1" outlineLevel="7" x14ac:dyDescent="0.2">
      <c r="A141" s="18"/>
      <c r="B141" s="19" t="s">
        <v>31</v>
      </c>
      <c r="C141" s="20" t="s">
        <v>67</v>
      </c>
      <c r="D141" s="20"/>
      <c r="E141" s="20"/>
      <c r="F141" s="20"/>
      <c r="G141" s="20"/>
      <c r="H141" s="21">
        <v>857.572</v>
      </c>
      <c r="I141" s="21">
        <v>605.625</v>
      </c>
      <c r="J141" s="21">
        <v>602.82799999999997</v>
      </c>
      <c r="K141" s="21">
        <v>926.33799999999997</v>
      </c>
      <c r="L141" s="21">
        <v>527.65</v>
      </c>
      <c r="M141" s="21">
        <v>655.12599999999998</v>
      </c>
      <c r="N141" s="21">
        <v>413.41</v>
      </c>
      <c r="O141" s="21">
        <v>655.12599999999998</v>
      </c>
      <c r="P141" s="21">
        <v>527.65</v>
      </c>
      <c r="Q141" s="21">
        <v>926.33799999999997</v>
      </c>
      <c r="R141" s="21">
        <f>$H$141+$I$141+$J$141+$K$141+$L$141+$M$141+$N$141+$O$141+$P$141+$Q$141</f>
        <v>6697.6629999999996</v>
      </c>
      <c r="S141" s="21">
        <v>1</v>
      </c>
      <c r="T141" s="22">
        <f>ROUND($R$141*$S$141,3)</f>
        <v>6697.6629999999996</v>
      </c>
      <c r="U141" s="60"/>
      <c r="V141" s="57"/>
      <c r="W141" s="50">
        <f>ROUND($V$141+$U$141,2)</f>
        <v>0</v>
      </c>
      <c r="X141" s="22">
        <f>ROUND($R$141*$U$141,2)</f>
        <v>0</v>
      </c>
      <c r="Y141" s="22">
        <f>ROUND($T$141*$V$141,2)</f>
        <v>0</v>
      </c>
      <c r="Z141" s="22">
        <f>ROUND($Y$141+$X$141,2)</f>
        <v>0</v>
      </c>
      <c r="AA141" s="62"/>
      <c r="AB141" s="62"/>
    </row>
    <row r="142" spans="1:28" s="1" customFormat="1" ht="44.1" customHeight="1" outlineLevel="7" x14ac:dyDescent="0.2">
      <c r="A142" s="23"/>
      <c r="B142" s="24" t="s">
        <v>81</v>
      </c>
      <c r="C142" s="25" t="s">
        <v>70</v>
      </c>
      <c r="D142" s="25" t="s">
        <v>82</v>
      </c>
      <c r="E142" s="25"/>
      <c r="F142" s="25"/>
      <c r="G142" s="25"/>
      <c r="H142" s="26">
        <v>857.572</v>
      </c>
      <c r="I142" s="26">
        <v>605.625</v>
      </c>
      <c r="J142" s="26">
        <v>602.82799999999997</v>
      </c>
      <c r="K142" s="26">
        <v>926.33799999999997</v>
      </c>
      <c r="L142" s="26">
        <v>527.65</v>
      </c>
      <c r="M142" s="26">
        <v>655.12599999999998</v>
      </c>
      <c r="N142" s="26">
        <v>413.41</v>
      </c>
      <c r="O142" s="26">
        <v>655.12599999999998</v>
      </c>
      <c r="P142" s="26">
        <v>527.65</v>
      </c>
      <c r="Q142" s="26">
        <v>926.33799999999997</v>
      </c>
      <c r="R142" s="26">
        <f>$H$142+$I$142+$J$142+$K$142+$L$142+$M$142+$N$142+$O$142+$P$142+$Q$142</f>
        <v>6697.6629999999996</v>
      </c>
      <c r="S142" s="31">
        <v>0.15</v>
      </c>
      <c r="T142" s="27">
        <f>ROUND($R$142*$S$142,3)</f>
        <v>1004.649</v>
      </c>
      <c r="U142" s="52"/>
      <c r="V142" s="52">
        <v>69.38</v>
      </c>
      <c r="W142" s="27">
        <f>ROUND($V$142+$U$142,2)</f>
        <v>69.38</v>
      </c>
      <c r="X142" s="27">
        <f>ROUND($R$142*$U$142,2)</f>
        <v>0</v>
      </c>
      <c r="Y142" s="27">
        <f>ROUND($T$142*$V$142,2)</f>
        <v>69702.55</v>
      </c>
      <c r="Z142" s="27">
        <f>ROUND($Y$142+$X$142,2)</f>
        <v>69702.55</v>
      </c>
      <c r="AA142" s="63" t="s">
        <v>83</v>
      </c>
      <c r="AB142" s="63"/>
    </row>
    <row r="143" spans="1:28" s="1" customFormat="1" ht="21.95" customHeight="1" outlineLevel="7" x14ac:dyDescent="0.2">
      <c r="A143" s="23"/>
      <c r="B143" s="24" t="s">
        <v>197</v>
      </c>
      <c r="C143" s="25" t="s">
        <v>70</v>
      </c>
      <c r="D143" s="25" t="s">
        <v>85</v>
      </c>
      <c r="E143" s="25"/>
      <c r="F143" s="25"/>
      <c r="G143" s="25"/>
      <c r="H143" s="26">
        <v>857.572</v>
      </c>
      <c r="I143" s="26">
        <v>605.625</v>
      </c>
      <c r="J143" s="26">
        <v>602.82799999999997</v>
      </c>
      <c r="K143" s="26">
        <v>926.33799999999997</v>
      </c>
      <c r="L143" s="26">
        <v>527.65</v>
      </c>
      <c r="M143" s="26">
        <v>655.12599999999998</v>
      </c>
      <c r="N143" s="26">
        <v>413.41</v>
      </c>
      <c r="O143" s="26">
        <v>655.12599999999998</v>
      </c>
      <c r="P143" s="26">
        <v>527.65</v>
      </c>
      <c r="Q143" s="26">
        <v>926.33799999999997</v>
      </c>
      <c r="R143" s="26">
        <f>$H$143+$I$143+$J$143+$K$143+$L$143+$M$143+$N$143+$O$143+$P$143+$Q$143</f>
        <v>6697.6629999999996</v>
      </c>
      <c r="S143" s="29">
        <v>0.5</v>
      </c>
      <c r="T143" s="27">
        <f>ROUND($R$143*$S$143,3)</f>
        <v>3348.8319999999999</v>
      </c>
      <c r="U143" s="52"/>
      <c r="V143" s="52">
        <v>360</v>
      </c>
      <c r="W143" s="27">
        <f>ROUND($V$143+$U$143,2)</f>
        <v>360</v>
      </c>
      <c r="X143" s="27">
        <f>ROUND($R$143*$U$143,2)</f>
        <v>0</v>
      </c>
      <c r="Y143" s="27">
        <f>ROUND($T$143*$V$143,2)</f>
        <v>1205579.52</v>
      </c>
      <c r="Z143" s="27">
        <f>ROUND($Y$143+$X$143,2)</f>
        <v>1205579.52</v>
      </c>
      <c r="AA143" s="63" t="s">
        <v>86</v>
      </c>
      <c r="AB143" s="63"/>
    </row>
    <row r="144" spans="1:28" s="1" customFormat="1" ht="11.1" customHeight="1" outlineLevel="7" x14ac:dyDescent="0.2">
      <c r="A144" s="23"/>
      <c r="B144" s="24" t="s">
        <v>87</v>
      </c>
      <c r="C144" s="25" t="s">
        <v>70</v>
      </c>
      <c r="D144" s="25" t="s">
        <v>82</v>
      </c>
      <c r="E144" s="25"/>
      <c r="F144" s="25"/>
      <c r="G144" s="25"/>
      <c r="H144" s="26">
        <v>857.572</v>
      </c>
      <c r="I144" s="26">
        <v>605.625</v>
      </c>
      <c r="J144" s="26">
        <v>602.82799999999997</v>
      </c>
      <c r="K144" s="26">
        <v>926.33799999999997</v>
      </c>
      <c r="L144" s="26">
        <v>527.65</v>
      </c>
      <c r="M144" s="26">
        <v>655.12599999999998</v>
      </c>
      <c r="N144" s="26">
        <v>413.41</v>
      </c>
      <c r="O144" s="26">
        <v>655.12599999999998</v>
      </c>
      <c r="P144" s="26">
        <v>527.65</v>
      </c>
      <c r="Q144" s="26">
        <v>926.33799999999997</v>
      </c>
      <c r="R144" s="26">
        <f>$H$144+$I$144+$J$144+$K$144+$L$144+$M$144+$N$144+$O$144+$P$144+$Q$144</f>
        <v>6697.6629999999996</v>
      </c>
      <c r="S144" s="28">
        <v>10</v>
      </c>
      <c r="T144" s="27">
        <f>ROUND($R$144*$S$144,3)</f>
        <v>66976.63</v>
      </c>
      <c r="U144" s="52"/>
      <c r="V144" s="52">
        <v>21.06</v>
      </c>
      <c r="W144" s="27">
        <f>ROUND($V$144+$U$144,2)</f>
        <v>21.06</v>
      </c>
      <c r="X144" s="27">
        <f>ROUND($R$144*$U$144,2)</f>
        <v>0</v>
      </c>
      <c r="Y144" s="27">
        <f>ROUND($T$144*$V$144,2)</f>
        <v>1410527.83</v>
      </c>
      <c r="Z144" s="27">
        <f>ROUND($Y$144+$X$144,2)</f>
        <v>1410527.83</v>
      </c>
      <c r="AA144" s="63"/>
      <c r="AB144" s="63"/>
    </row>
    <row r="145" spans="1:28" s="1" customFormat="1" ht="21.95" customHeight="1" outlineLevel="7" x14ac:dyDescent="0.2">
      <c r="A145" s="23"/>
      <c r="B145" s="24" t="s">
        <v>198</v>
      </c>
      <c r="C145" s="25" t="s">
        <v>67</v>
      </c>
      <c r="D145" s="25" t="s">
        <v>89</v>
      </c>
      <c r="E145" s="25"/>
      <c r="F145" s="25"/>
      <c r="G145" s="25"/>
      <c r="H145" s="26">
        <v>792.27599999999995</v>
      </c>
      <c r="I145" s="26">
        <v>540.32899999999995</v>
      </c>
      <c r="J145" s="26">
        <v>537.53200000000004</v>
      </c>
      <c r="K145" s="26">
        <v>831.53</v>
      </c>
      <c r="L145" s="26">
        <v>473.47399999999999</v>
      </c>
      <c r="M145" s="26">
        <v>591.45399999999995</v>
      </c>
      <c r="N145" s="26">
        <v>370.35399999999998</v>
      </c>
      <c r="O145" s="26">
        <v>591.45399999999995</v>
      </c>
      <c r="P145" s="26">
        <v>473.47399999999999</v>
      </c>
      <c r="Q145" s="26">
        <v>831.53</v>
      </c>
      <c r="R145" s="26">
        <f>$H$145+$I$145+$J$145+$K$145+$L$145+$M$145+$N$145+$O$145+$P$145+$Q$145</f>
        <v>6033.4070000000002</v>
      </c>
      <c r="S145" s="31">
        <v>1.02</v>
      </c>
      <c r="T145" s="27">
        <f>ROUND($R$145*$S$145,3)</f>
        <v>6154.0749999999998</v>
      </c>
      <c r="U145" s="52"/>
      <c r="V145" s="52">
        <v>610</v>
      </c>
      <c r="W145" s="27">
        <f>ROUND($V$145+$U$145,2)</f>
        <v>610</v>
      </c>
      <c r="X145" s="27">
        <f>ROUND($R$145*$U$145,2)</f>
        <v>0</v>
      </c>
      <c r="Y145" s="27">
        <f>ROUND($T$145*$V$145,2)</f>
        <v>3753985.75</v>
      </c>
      <c r="Z145" s="27">
        <f>ROUND($Y$145+$X$145,2)</f>
        <v>3753985.75</v>
      </c>
      <c r="AA145" s="63"/>
      <c r="AB145" s="63"/>
    </row>
    <row r="146" spans="1:28" s="1" customFormat="1" ht="44.1" customHeight="1" outlineLevel="7" x14ac:dyDescent="0.2">
      <c r="A146" s="23"/>
      <c r="B146" s="24" t="s">
        <v>199</v>
      </c>
      <c r="C146" s="25" t="s">
        <v>67</v>
      </c>
      <c r="D146" s="25" t="s">
        <v>89</v>
      </c>
      <c r="E146" s="25"/>
      <c r="F146" s="25"/>
      <c r="G146" s="25"/>
      <c r="H146" s="26">
        <v>65.296000000000006</v>
      </c>
      <c r="I146" s="26">
        <v>65.296000000000006</v>
      </c>
      <c r="J146" s="26">
        <v>65.296000000000006</v>
      </c>
      <c r="K146" s="26">
        <v>94.808000000000007</v>
      </c>
      <c r="L146" s="26">
        <v>54.176000000000002</v>
      </c>
      <c r="M146" s="26">
        <v>63.671999999999997</v>
      </c>
      <c r="N146" s="26">
        <v>43.055999999999997</v>
      </c>
      <c r="O146" s="26">
        <v>63.671999999999997</v>
      </c>
      <c r="P146" s="26">
        <v>54.176000000000002</v>
      </c>
      <c r="Q146" s="26">
        <v>94.808000000000007</v>
      </c>
      <c r="R146" s="26">
        <f>$H$146+$I$146+$J$146+$K$146+$L$146+$M$146+$N$146+$O$146+$P$146+$Q$146</f>
        <v>664.25599999999997</v>
      </c>
      <c r="S146" s="31">
        <v>1.02</v>
      </c>
      <c r="T146" s="27">
        <f>ROUND($R$146*$S$146,3)</f>
        <v>677.54100000000005</v>
      </c>
      <c r="U146" s="52"/>
      <c r="V146" s="52">
        <v>2160</v>
      </c>
      <c r="W146" s="27">
        <f>ROUND($V$146+$U$146,2)</f>
        <v>2160</v>
      </c>
      <c r="X146" s="27">
        <f>ROUND($R$146*$U$146,2)</f>
        <v>0</v>
      </c>
      <c r="Y146" s="27">
        <f>ROUND($T$146*$V$146,2)</f>
        <v>1463488.56</v>
      </c>
      <c r="Z146" s="27">
        <f>ROUND($Y$146+$X$146,2)</f>
        <v>1463488.56</v>
      </c>
      <c r="AA146" s="63" t="s">
        <v>200</v>
      </c>
      <c r="AB146" s="63"/>
    </row>
    <row r="147" spans="1:28" s="11" customFormat="1" ht="42" customHeight="1" outlineLevel="6" x14ac:dyDescent="0.15">
      <c r="A147" s="12">
        <v>26</v>
      </c>
      <c r="B147" s="13" t="s">
        <v>201</v>
      </c>
      <c r="C147" s="14" t="s">
        <v>67</v>
      </c>
      <c r="D147" s="14"/>
      <c r="E147" s="14"/>
      <c r="F147" s="14"/>
      <c r="G147" s="14"/>
      <c r="H147" s="15">
        <v>480.04</v>
      </c>
      <c r="I147" s="15">
        <v>466.97300000000001</v>
      </c>
      <c r="J147" s="15">
        <v>490.04</v>
      </c>
      <c r="K147" s="15">
        <v>630.94000000000005</v>
      </c>
      <c r="L147" s="15">
        <v>386.24</v>
      </c>
      <c r="M147" s="15">
        <v>473.13</v>
      </c>
      <c r="N147" s="15">
        <v>318.41199999999998</v>
      </c>
      <c r="O147" s="15">
        <v>473.13</v>
      </c>
      <c r="P147" s="15">
        <v>386.24</v>
      </c>
      <c r="Q147" s="15">
        <v>630.94000000000005</v>
      </c>
      <c r="R147" s="30">
        <v>4736.085</v>
      </c>
      <c r="S147" s="16"/>
      <c r="T147" s="16">
        <f>$T$148</f>
        <v>4736.085</v>
      </c>
      <c r="U147" s="59"/>
      <c r="V147" s="59"/>
      <c r="W147" s="16">
        <f>ROUND($Z$147/$T$147,2)</f>
        <v>937.87</v>
      </c>
      <c r="X147" s="16">
        <f>ROUND($X$148+$X$149+$X$150+$X$151,2)</f>
        <v>0</v>
      </c>
      <c r="Y147" s="16">
        <f>ROUND($Y$148+$Y$149+$Y$150+$Y$151,2)</f>
        <v>4441814.09</v>
      </c>
      <c r="Z147" s="16">
        <f>ROUND($Z$148+$Z$149+$Z$150+$Z$151,2)</f>
        <v>4441814.09</v>
      </c>
      <c r="AA147" s="61" t="s">
        <v>202</v>
      </c>
      <c r="AB147" s="61"/>
    </row>
    <row r="148" spans="1:28" s="17" customFormat="1" ht="11.1" customHeight="1" outlineLevel="7" x14ac:dyDescent="0.2">
      <c r="A148" s="18"/>
      <c r="B148" s="19" t="s">
        <v>31</v>
      </c>
      <c r="C148" s="20" t="s">
        <v>67</v>
      </c>
      <c r="D148" s="20"/>
      <c r="E148" s="20"/>
      <c r="F148" s="20"/>
      <c r="G148" s="20"/>
      <c r="H148" s="21">
        <v>480.04</v>
      </c>
      <c r="I148" s="21">
        <v>466.97300000000001</v>
      </c>
      <c r="J148" s="21">
        <v>490.04</v>
      </c>
      <c r="K148" s="21">
        <v>630.94000000000005</v>
      </c>
      <c r="L148" s="21">
        <v>386.24</v>
      </c>
      <c r="M148" s="21">
        <v>473.13</v>
      </c>
      <c r="N148" s="21">
        <v>318.41199999999998</v>
      </c>
      <c r="O148" s="21">
        <v>473.13</v>
      </c>
      <c r="P148" s="21">
        <v>386.24</v>
      </c>
      <c r="Q148" s="21">
        <v>630.94000000000005</v>
      </c>
      <c r="R148" s="21">
        <f>$H$148+$I$148+$J$148+$K$148+$L$148+$M$148+$N$148+$O$148+$P$148+$Q$148</f>
        <v>4736.0850000000009</v>
      </c>
      <c r="S148" s="21">
        <v>1</v>
      </c>
      <c r="T148" s="22">
        <f>ROUND($R$148*$S$148,3)</f>
        <v>4736.085</v>
      </c>
      <c r="U148" s="60"/>
      <c r="V148" s="57"/>
      <c r="W148" s="50">
        <f>ROUND($V$148+$U$148,2)</f>
        <v>0</v>
      </c>
      <c r="X148" s="22">
        <f>ROUND($R$148*$U$148,2)</f>
        <v>0</v>
      </c>
      <c r="Y148" s="22">
        <f>ROUND($T$148*$V$148,2)</f>
        <v>0</v>
      </c>
      <c r="Z148" s="22">
        <f>ROUND($Y$148+$X$148,2)</f>
        <v>0</v>
      </c>
      <c r="AA148" s="62"/>
      <c r="AB148" s="62"/>
    </row>
    <row r="149" spans="1:28" s="1" customFormat="1" ht="11.1" customHeight="1" outlineLevel="7" x14ac:dyDescent="0.2">
      <c r="A149" s="23"/>
      <c r="B149" s="24" t="s">
        <v>203</v>
      </c>
      <c r="C149" s="25" t="s">
        <v>67</v>
      </c>
      <c r="D149" s="25"/>
      <c r="E149" s="25"/>
      <c r="F149" s="25"/>
      <c r="G149" s="25"/>
      <c r="H149" s="26">
        <v>480.04</v>
      </c>
      <c r="I149" s="26">
        <v>466.97300000000001</v>
      </c>
      <c r="J149" s="26">
        <v>490.04</v>
      </c>
      <c r="K149" s="26">
        <v>630.94000000000005</v>
      </c>
      <c r="L149" s="26">
        <v>386.24</v>
      </c>
      <c r="M149" s="26">
        <v>473.13</v>
      </c>
      <c r="N149" s="26">
        <v>318.41199999999998</v>
      </c>
      <c r="O149" s="26">
        <v>473.13</v>
      </c>
      <c r="P149" s="26">
        <v>386.24</v>
      </c>
      <c r="Q149" s="26">
        <v>630.94000000000005</v>
      </c>
      <c r="R149" s="26">
        <f>$H$149+$I$149+$J$149+$K$149+$L$149+$M$149+$N$149+$O$149+$P$149+$Q$149</f>
        <v>4736.0850000000009</v>
      </c>
      <c r="S149" s="29">
        <v>2.2000000000000002</v>
      </c>
      <c r="T149" s="27">
        <f>ROUND($R$149*$S$149,3)</f>
        <v>10419.387000000001</v>
      </c>
      <c r="U149" s="52"/>
      <c r="V149" s="52">
        <v>200.86</v>
      </c>
      <c r="W149" s="27">
        <f>ROUND($V$149+$U$149,2)</f>
        <v>200.86</v>
      </c>
      <c r="X149" s="27">
        <f>ROUND($R$149*$U$149,2)</f>
        <v>0</v>
      </c>
      <c r="Y149" s="27">
        <f>ROUND($T$149*$V$149,2)</f>
        <v>2092838.07</v>
      </c>
      <c r="Z149" s="27">
        <f>ROUND($Y$149+$X$149,2)</f>
        <v>2092838.07</v>
      </c>
      <c r="AA149" s="63" t="s">
        <v>204</v>
      </c>
      <c r="AB149" s="63"/>
    </row>
    <row r="150" spans="1:28" s="1" customFormat="1" ht="11.1" customHeight="1" outlineLevel="7" x14ac:dyDescent="0.2">
      <c r="A150" s="23"/>
      <c r="B150" s="24" t="s">
        <v>205</v>
      </c>
      <c r="C150" s="25" t="s">
        <v>98</v>
      </c>
      <c r="D150" s="25"/>
      <c r="E150" s="25"/>
      <c r="F150" s="25"/>
      <c r="G150" s="25"/>
      <c r="H150" s="26">
        <v>480.04</v>
      </c>
      <c r="I150" s="26">
        <v>466.97300000000001</v>
      </c>
      <c r="J150" s="26">
        <v>490.04</v>
      </c>
      <c r="K150" s="26">
        <v>630.94000000000005</v>
      </c>
      <c r="L150" s="26">
        <v>386.24</v>
      </c>
      <c r="M150" s="26">
        <v>473.13</v>
      </c>
      <c r="N150" s="26">
        <v>318.41199999999998</v>
      </c>
      <c r="O150" s="26">
        <v>473.13</v>
      </c>
      <c r="P150" s="26">
        <v>386.24</v>
      </c>
      <c r="Q150" s="26">
        <v>630.94000000000005</v>
      </c>
      <c r="R150" s="26">
        <f>$H$150+$I$150+$J$150+$K$150+$L$150+$M$150+$N$150+$O$150+$P$150+$Q$150</f>
        <v>4736.0850000000009</v>
      </c>
      <c r="S150" s="26">
        <v>3.9249999999999998</v>
      </c>
      <c r="T150" s="27">
        <f>ROUND($R$150*$S$150,3)</f>
        <v>18589.133999999998</v>
      </c>
      <c r="U150" s="52"/>
      <c r="V150" s="52">
        <v>57.38</v>
      </c>
      <c r="W150" s="27">
        <f>ROUND($V$150+$U$150,2)</f>
        <v>57.38</v>
      </c>
      <c r="X150" s="27">
        <f>ROUND($R$150*$U$150,2)</f>
        <v>0</v>
      </c>
      <c r="Y150" s="27">
        <f>ROUND($T$150*$V$150,2)</f>
        <v>1066644.51</v>
      </c>
      <c r="Z150" s="27">
        <f>ROUND($Y$150+$X$150,2)</f>
        <v>1066644.51</v>
      </c>
      <c r="AA150" s="63"/>
      <c r="AB150" s="63"/>
    </row>
    <row r="151" spans="1:28" s="1" customFormat="1" ht="11.1" customHeight="1" outlineLevel="7" x14ac:dyDescent="0.2">
      <c r="A151" s="23"/>
      <c r="B151" s="24" t="s">
        <v>206</v>
      </c>
      <c r="C151" s="25" t="s">
        <v>98</v>
      </c>
      <c r="D151" s="25"/>
      <c r="E151" s="25"/>
      <c r="F151" s="25"/>
      <c r="G151" s="25"/>
      <c r="H151" s="26">
        <v>480.04</v>
      </c>
      <c r="I151" s="26">
        <v>466.97300000000001</v>
      </c>
      <c r="J151" s="26">
        <v>490.04</v>
      </c>
      <c r="K151" s="26">
        <v>630.94000000000005</v>
      </c>
      <c r="L151" s="26">
        <v>386.24</v>
      </c>
      <c r="M151" s="26">
        <v>473.13</v>
      </c>
      <c r="N151" s="26">
        <v>318.41199999999998</v>
      </c>
      <c r="O151" s="26">
        <v>473.13</v>
      </c>
      <c r="P151" s="26">
        <v>386.24</v>
      </c>
      <c r="Q151" s="26">
        <v>630.94000000000005</v>
      </c>
      <c r="R151" s="26">
        <f>$H$151+$I$151+$J$151+$K$151+$L$151+$M$151+$N$151+$O$151+$P$151+$Q$151</f>
        <v>4736.0850000000009</v>
      </c>
      <c r="S151" s="26">
        <v>2.7850000000000001</v>
      </c>
      <c r="T151" s="27">
        <f>ROUND($R$151*$S$151,3)</f>
        <v>13189.996999999999</v>
      </c>
      <c r="U151" s="52"/>
      <c r="V151" s="52">
        <v>97.22</v>
      </c>
      <c r="W151" s="27">
        <f>ROUND($V$151+$U$151,2)</f>
        <v>97.22</v>
      </c>
      <c r="X151" s="27">
        <f>ROUND($R$151*$U$151,2)</f>
        <v>0</v>
      </c>
      <c r="Y151" s="27">
        <f>ROUND($T$151*$V$151,2)</f>
        <v>1282331.51</v>
      </c>
      <c r="Z151" s="27">
        <f>ROUND($Y$151+$X$151,2)</f>
        <v>1282331.51</v>
      </c>
      <c r="AA151" s="63"/>
      <c r="AB151" s="63"/>
    </row>
    <row r="152" spans="1:28" s="1" customFormat="1" ht="12" customHeight="1" outlineLevel="5" x14ac:dyDescent="0.2">
      <c r="A152" s="7"/>
      <c r="B152" s="8" t="s">
        <v>207</v>
      </c>
      <c r="C152" s="9"/>
      <c r="D152" s="9"/>
      <c r="E152" s="9"/>
      <c r="F152" s="9"/>
      <c r="G152" s="9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58"/>
      <c r="V152" s="58"/>
      <c r="W152" s="10"/>
      <c r="X152" s="10">
        <f>ROUND($X$154+$X$155+$X$156+$X$157+$X$159+$X$160+$X$162+$X$163+$X$164+$X$165+$X$166+$X$167+$X$168+$X$170+$X$171+$X$173+$X$174+$X$175+$X$176+$X$177+$X$178+$X$179+$X$181+$X$182+$X$183+$X$185+$X$186+$X$187+$X$188+$X$189+$X$190+$X$191+$X$192+$X$193+$X$194,2)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152" s="10">
        <f>ROUND($Y$154+$Y$155+$Y$156+$Y$157+$Y$159+$Y$160+$Y$162+$Y$163+$Y$164+$Y$165+$Y$166+$Y$167+$Y$168+$Y$170+$Y$171+$Y$173+$Y$174+$Y$175+$Y$176+$Y$177+$Y$178+$Y$179+$Y$181+$Y$182+$Y$183+$Y$185+$Y$186+$Y$187+$Y$188+$Y$189+$Y$190+$Y$191+$Y$192+$Y$193+$Y$194,2)</f>
        <v>5213797.13</v>
      </c>
      <c r="Z152" s="10">
        <f>ROUND($Z$154+$Z$155+$Z$156+$Z$157+$Z$159+$Z$160+$Z$162+$Z$163+$Z$164+$Z$165+$Z$166+$Z$167+$Z$168+$Z$170+$Z$171+$Z$173+$Z$174+$Z$175+$Z$176+$Z$177+$Z$178+$Z$179+$Z$181+$Z$182+$Z$183+$Z$185+$Z$186+$Z$187+$Z$188+$Z$189+$Z$190+$Z$191+$Z$192+$Z$193+$Z$194,2)</f>
        <v>5213797.13</v>
      </c>
      <c r="AA152" s="58"/>
      <c r="AB152" s="58"/>
    </row>
    <row r="153" spans="1:28" s="11" customFormat="1" ht="32.1" customHeight="1" outlineLevel="6" x14ac:dyDescent="0.15">
      <c r="A153" s="12">
        <v>27</v>
      </c>
      <c r="B153" s="13" t="s">
        <v>208</v>
      </c>
      <c r="C153" s="14" t="s">
        <v>67</v>
      </c>
      <c r="D153" s="14"/>
      <c r="E153" s="14"/>
      <c r="F153" s="14"/>
      <c r="G153" s="14"/>
      <c r="H153" s="15">
        <v>95.358000000000004</v>
      </c>
      <c r="I153" s="15">
        <v>112.735</v>
      </c>
      <c r="J153" s="15">
        <v>117.667</v>
      </c>
      <c r="K153" s="15">
        <v>112.735</v>
      </c>
      <c r="L153" s="15">
        <v>98.935000000000002</v>
      </c>
      <c r="M153" s="15">
        <v>90.52</v>
      </c>
      <c r="N153" s="15">
        <v>85.176000000000002</v>
      </c>
      <c r="O153" s="15">
        <v>90.52</v>
      </c>
      <c r="P153" s="15">
        <v>98.935000000000002</v>
      </c>
      <c r="Q153" s="15">
        <v>112.735</v>
      </c>
      <c r="R153" s="30">
        <v>1015.316</v>
      </c>
      <c r="S153" s="16"/>
      <c r="T153" s="16">
        <f>$T$154</f>
        <v>1015.316</v>
      </c>
      <c r="U153" s="59"/>
      <c r="V153" s="59"/>
      <c r="W153" s="16">
        <f>ROUND($Z$153/$T$153,2)</f>
        <v>937.87</v>
      </c>
      <c r="X153" s="16">
        <f>ROUND($X$154+$X$155+$X$156+$X$157,2)</f>
        <v>0</v>
      </c>
      <c r="Y153" s="16">
        <f>ROUND($Y$154+$Y$155+$Y$156+$Y$157,2)</f>
        <v>952230.5</v>
      </c>
      <c r="Z153" s="16">
        <f>ROUND($Z$154+$Z$155+$Z$156+$Z$157,2)</f>
        <v>952230.5</v>
      </c>
      <c r="AA153" s="61" t="s">
        <v>209</v>
      </c>
      <c r="AB153" s="61"/>
    </row>
    <row r="154" spans="1:28" s="17" customFormat="1" ht="11.1" customHeight="1" outlineLevel="7" x14ac:dyDescent="0.2">
      <c r="A154" s="18"/>
      <c r="B154" s="19" t="s">
        <v>31</v>
      </c>
      <c r="C154" s="20" t="s">
        <v>67</v>
      </c>
      <c r="D154" s="20"/>
      <c r="E154" s="20"/>
      <c r="F154" s="20"/>
      <c r="G154" s="20"/>
      <c r="H154" s="21">
        <v>95.358000000000004</v>
      </c>
      <c r="I154" s="21">
        <v>112.735</v>
      </c>
      <c r="J154" s="21">
        <v>117.667</v>
      </c>
      <c r="K154" s="21">
        <v>112.735</v>
      </c>
      <c r="L154" s="21">
        <v>98.935000000000002</v>
      </c>
      <c r="M154" s="21">
        <v>90.52</v>
      </c>
      <c r="N154" s="21">
        <v>85.176000000000002</v>
      </c>
      <c r="O154" s="21">
        <v>90.52</v>
      </c>
      <c r="P154" s="21">
        <v>98.935000000000002</v>
      </c>
      <c r="Q154" s="21">
        <v>112.735</v>
      </c>
      <c r="R154" s="21">
        <f>$H$154+$I$154+$J$154+$K$154+$L$154+$M$154+$N$154+$O$154+$P$154+$Q$154</f>
        <v>1015.3160000000001</v>
      </c>
      <c r="S154" s="21">
        <v>1</v>
      </c>
      <c r="T154" s="22">
        <f>ROUND($R$154*$S$154,3)</f>
        <v>1015.316</v>
      </c>
      <c r="U154" s="60"/>
      <c r="V154" s="57"/>
      <c r="W154" s="50">
        <f>ROUND($V$154+$U$154,2)</f>
        <v>0</v>
      </c>
      <c r="X154" s="22">
        <f>ROUND($R$154*$U$154,2)</f>
        <v>0</v>
      </c>
      <c r="Y154" s="22">
        <f>ROUND($T$154*$V$154,2)</f>
        <v>0</v>
      </c>
      <c r="Z154" s="22">
        <f>ROUND($Y$154+$X$154,2)</f>
        <v>0</v>
      </c>
      <c r="AA154" s="62"/>
      <c r="AB154" s="62"/>
    </row>
    <row r="155" spans="1:28" s="1" customFormat="1" ht="11.1" customHeight="1" outlineLevel="7" x14ac:dyDescent="0.2">
      <c r="A155" s="23"/>
      <c r="B155" s="24" t="s">
        <v>203</v>
      </c>
      <c r="C155" s="25" t="s">
        <v>67</v>
      </c>
      <c r="D155" s="25"/>
      <c r="E155" s="25"/>
      <c r="F155" s="25"/>
      <c r="G155" s="25"/>
      <c r="H155" s="26">
        <v>95.358000000000004</v>
      </c>
      <c r="I155" s="26">
        <v>112.735</v>
      </c>
      <c r="J155" s="26">
        <v>117.667</v>
      </c>
      <c r="K155" s="26">
        <v>112.735</v>
      </c>
      <c r="L155" s="26">
        <v>98.935000000000002</v>
      </c>
      <c r="M155" s="26">
        <v>90.52</v>
      </c>
      <c r="N155" s="26">
        <v>85.176000000000002</v>
      </c>
      <c r="O155" s="26">
        <v>90.52</v>
      </c>
      <c r="P155" s="26">
        <v>98.935000000000002</v>
      </c>
      <c r="Q155" s="26">
        <v>112.735</v>
      </c>
      <c r="R155" s="26">
        <f>$H$155+$I$155+$J$155+$K$155+$L$155+$M$155+$N$155+$O$155+$P$155+$Q$155</f>
        <v>1015.3160000000001</v>
      </c>
      <c r="S155" s="29">
        <v>2.2000000000000002</v>
      </c>
      <c r="T155" s="27">
        <f>ROUND($R$155*$S$155,3)</f>
        <v>2233.6950000000002</v>
      </c>
      <c r="U155" s="52"/>
      <c r="V155" s="52">
        <v>200.86</v>
      </c>
      <c r="W155" s="27">
        <f>ROUND($V$155+$U$155,2)</f>
        <v>200.86</v>
      </c>
      <c r="X155" s="27">
        <f>ROUND($R$155*$U$155,2)</f>
        <v>0</v>
      </c>
      <c r="Y155" s="27">
        <f>ROUND($T$155*$V$155,2)</f>
        <v>448659.98</v>
      </c>
      <c r="Z155" s="27">
        <f>ROUND($Y$155+$X$155,2)</f>
        <v>448659.98</v>
      </c>
      <c r="AA155" s="63"/>
      <c r="AB155" s="63"/>
    </row>
    <row r="156" spans="1:28" s="1" customFormat="1" ht="11.1" customHeight="1" outlineLevel="7" x14ac:dyDescent="0.2">
      <c r="A156" s="23"/>
      <c r="B156" s="24" t="s">
        <v>205</v>
      </c>
      <c r="C156" s="25" t="s">
        <v>98</v>
      </c>
      <c r="D156" s="25"/>
      <c r="E156" s="25"/>
      <c r="F156" s="25"/>
      <c r="G156" s="25"/>
      <c r="H156" s="26">
        <v>95.358000000000004</v>
      </c>
      <c r="I156" s="26">
        <v>112.735</v>
      </c>
      <c r="J156" s="26">
        <v>117.667</v>
      </c>
      <c r="K156" s="26">
        <v>112.735</v>
      </c>
      <c r="L156" s="26">
        <v>98.935000000000002</v>
      </c>
      <c r="M156" s="26">
        <v>90.52</v>
      </c>
      <c r="N156" s="26">
        <v>85.176000000000002</v>
      </c>
      <c r="O156" s="26">
        <v>90.52</v>
      </c>
      <c r="P156" s="26">
        <v>98.935000000000002</v>
      </c>
      <c r="Q156" s="26">
        <v>112.735</v>
      </c>
      <c r="R156" s="26">
        <f>$H$156+$I$156+$J$156+$K$156+$L$156+$M$156+$N$156+$O$156+$P$156+$Q$156</f>
        <v>1015.3160000000001</v>
      </c>
      <c r="S156" s="26">
        <v>3.9249999999999998</v>
      </c>
      <c r="T156" s="27">
        <f>ROUND($R$156*$S$156,3)</f>
        <v>3985.1149999999998</v>
      </c>
      <c r="U156" s="52"/>
      <c r="V156" s="52">
        <v>57.38</v>
      </c>
      <c r="W156" s="27">
        <f>ROUND($V$156+$U$156,2)</f>
        <v>57.38</v>
      </c>
      <c r="X156" s="27">
        <f>ROUND($R$156*$U$156,2)</f>
        <v>0</v>
      </c>
      <c r="Y156" s="27">
        <f>ROUND($T$156*$V$156,2)</f>
        <v>228665.9</v>
      </c>
      <c r="Z156" s="27">
        <f>ROUND($Y$156+$X$156,2)</f>
        <v>228665.9</v>
      </c>
      <c r="AA156" s="63" t="s">
        <v>210</v>
      </c>
      <c r="AB156" s="63"/>
    </row>
    <row r="157" spans="1:28" s="1" customFormat="1" ht="11.1" customHeight="1" outlineLevel="7" x14ac:dyDescent="0.2">
      <c r="A157" s="23"/>
      <c r="B157" s="24" t="s">
        <v>206</v>
      </c>
      <c r="C157" s="25" t="s">
        <v>98</v>
      </c>
      <c r="D157" s="25"/>
      <c r="E157" s="25"/>
      <c r="F157" s="25"/>
      <c r="G157" s="25"/>
      <c r="H157" s="26">
        <v>95.358000000000004</v>
      </c>
      <c r="I157" s="26">
        <v>112.735</v>
      </c>
      <c r="J157" s="26">
        <v>117.667</v>
      </c>
      <c r="K157" s="26">
        <v>112.735</v>
      </c>
      <c r="L157" s="26">
        <v>98.935000000000002</v>
      </c>
      <c r="M157" s="26">
        <v>90.52</v>
      </c>
      <c r="N157" s="26">
        <v>85.176000000000002</v>
      </c>
      <c r="O157" s="26">
        <v>90.52</v>
      </c>
      <c r="P157" s="26">
        <v>98.935000000000002</v>
      </c>
      <c r="Q157" s="26">
        <v>112.735</v>
      </c>
      <c r="R157" s="26">
        <f>$H$157+$I$157+$J$157+$K$157+$L$157+$M$157+$N$157+$O$157+$P$157+$Q$157</f>
        <v>1015.3160000000001</v>
      </c>
      <c r="S157" s="26">
        <v>2.7850000000000001</v>
      </c>
      <c r="T157" s="27">
        <f>ROUND($R$157*$S$157,3)</f>
        <v>2827.6550000000002</v>
      </c>
      <c r="U157" s="52"/>
      <c r="V157" s="52">
        <v>97.22</v>
      </c>
      <c r="W157" s="27">
        <f>ROUND($V$157+$U$157,2)</f>
        <v>97.22</v>
      </c>
      <c r="X157" s="27">
        <f>ROUND($R$157*$U$157,2)</f>
        <v>0</v>
      </c>
      <c r="Y157" s="27">
        <f>ROUND($T$157*$V$157,2)</f>
        <v>274904.62</v>
      </c>
      <c r="Z157" s="27">
        <f>ROUND($Y$157+$X$157,2)</f>
        <v>274904.62</v>
      </c>
      <c r="AA157" s="63" t="s">
        <v>210</v>
      </c>
      <c r="AB157" s="63"/>
    </row>
    <row r="158" spans="1:28" s="11" customFormat="1" ht="32.1" customHeight="1" outlineLevel="6" x14ac:dyDescent="0.15">
      <c r="A158" s="12">
        <v>28</v>
      </c>
      <c r="B158" s="13" t="s">
        <v>211</v>
      </c>
      <c r="C158" s="14" t="s">
        <v>67</v>
      </c>
      <c r="D158" s="14"/>
      <c r="E158" s="14"/>
      <c r="F158" s="14"/>
      <c r="G158" s="14"/>
      <c r="H158" s="15">
        <v>894.92200000000003</v>
      </c>
      <c r="I158" s="15">
        <v>872.154</v>
      </c>
      <c r="J158" s="15">
        <v>812.25300000000004</v>
      </c>
      <c r="K158" s="15">
        <v>979.55</v>
      </c>
      <c r="L158" s="15">
        <v>704.346</v>
      </c>
      <c r="M158" s="15">
        <v>876.36199999999997</v>
      </c>
      <c r="N158" s="15">
        <v>642.20799999999997</v>
      </c>
      <c r="O158" s="15">
        <v>876.36199999999997</v>
      </c>
      <c r="P158" s="15">
        <v>704.346</v>
      </c>
      <c r="Q158" s="15">
        <v>979.55</v>
      </c>
      <c r="R158" s="30">
        <v>8342.0529999999999</v>
      </c>
      <c r="S158" s="16"/>
      <c r="T158" s="16">
        <f>$T$159</f>
        <v>8342.0529999999999</v>
      </c>
      <c r="U158" s="59"/>
      <c r="V158" s="59"/>
      <c r="W158" s="16">
        <f>ROUND($Z$158/$T$158,2)</f>
        <v>64.17</v>
      </c>
      <c r="X158" s="16">
        <f>ROUND($X$159+$X$160,2)</f>
        <v>0</v>
      </c>
      <c r="Y158" s="16">
        <f>ROUND($Y$159+$Y$160,2)</f>
        <v>535309.54</v>
      </c>
      <c r="Z158" s="16">
        <f>ROUND($Z$159+$Z$160,2)</f>
        <v>535309.54</v>
      </c>
      <c r="AA158" s="61" t="s">
        <v>212</v>
      </c>
      <c r="AB158" s="61"/>
    </row>
    <row r="159" spans="1:28" s="17" customFormat="1" ht="11.1" customHeight="1" outlineLevel="7" x14ac:dyDescent="0.2">
      <c r="A159" s="18"/>
      <c r="B159" s="19" t="s">
        <v>31</v>
      </c>
      <c r="C159" s="20" t="s">
        <v>67</v>
      </c>
      <c r="D159" s="20"/>
      <c r="E159" s="20"/>
      <c r="F159" s="20"/>
      <c r="G159" s="20"/>
      <c r="H159" s="21">
        <v>894.92200000000003</v>
      </c>
      <c r="I159" s="21">
        <v>872.154</v>
      </c>
      <c r="J159" s="21">
        <v>812.25300000000004</v>
      </c>
      <c r="K159" s="21">
        <v>979.55</v>
      </c>
      <c r="L159" s="21">
        <v>704.346</v>
      </c>
      <c r="M159" s="21">
        <v>876.36199999999997</v>
      </c>
      <c r="N159" s="21">
        <v>642.20799999999997</v>
      </c>
      <c r="O159" s="21">
        <v>876.36199999999997</v>
      </c>
      <c r="P159" s="21">
        <v>704.346</v>
      </c>
      <c r="Q159" s="21">
        <v>979.55</v>
      </c>
      <c r="R159" s="21">
        <f>$H$159+$I$159+$J$159+$K$159+$L$159+$M$159+$N$159+$O$159+$P$159+$Q$159</f>
        <v>8342.0529999999999</v>
      </c>
      <c r="S159" s="21">
        <v>1</v>
      </c>
      <c r="T159" s="22">
        <f>ROUND($R$159*$S$159,3)</f>
        <v>8342.0529999999999</v>
      </c>
      <c r="U159" s="56"/>
      <c r="V159" s="57"/>
      <c r="W159" s="49">
        <f>ROUND($V$159+$U$159,2)</f>
        <v>0</v>
      </c>
      <c r="X159" s="22">
        <f>ROUND($R$159*$U$159,2)</f>
        <v>0</v>
      </c>
      <c r="Y159" s="22">
        <f>ROUND($T$159*$V$159,2)</f>
        <v>0</v>
      </c>
      <c r="Z159" s="22">
        <f>ROUND($Y$159+$X$159,2)</f>
        <v>0</v>
      </c>
      <c r="AA159" s="62"/>
      <c r="AB159" s="62"/>
    </row>
    <row r="160" spans="1:28" s="1" customFormat="1" ht="11.1" customHeight="1" outlineLevel="7" x14ac:dyDescent="0.2">
      <c r="A160" s="23"/>
      <c r="B160" s="24" t="s">
        <v>153</v>
      </c>
      <c r="C160" s="25" t="s">
        <v>70</v>
      </c>
      <c r="D160" s="25" t="s">
        <v>154</v>
      </c>
      <c r="E160" s="25"/>
      <c r="F160" s="25"/>
      <c r="G160" s="25"/>
      <c r="H160" s="26">
        <v>894.92200000000003</v>
      </c>
      <c r="I160" s="26">
        <v>872.154</v>
      </c>
      <c r="J160" s="26">
        <v>812.25300000000004</v>
      </c>
      <c r="K160" s="26">
        <v>979.55</v>
      </c>
      <c r="L160" s="26">
        <v>704.346</v>
      </c>
      <c r="M160" s="26">
        <v>876.36199999999997</v>
      </c>
      <c r="N160" s="26">
        <v>642.20799999999997</v>
      </c>
      <c r="O160" s="26">
        <v>876.36199999999997</v>
      </c>
      <c r="P160" s="26">
        <v>704.346</v>
      </c>
      <c r="Q160" s="26">
        <v>979.55</v>
      </c>
      <c r="R160" s="26">
        <f>$H$160+$I$160+$J$160+$K$160+$L$160+$M$160+$N$160+$O$160+$P$160+$Q$160</f>
        <v>8342.0529999999999</v>
      </c>
      <c r="S160" s="29">
        <v>2.2999999999999998</v>
      </c>
      <c r="T160" s="27">
        <f>ROUND($R$160*$S$160,3)</f>
        <v>19186.722000000002</v>
      </c>
      <c r="U160" s="52"/>
      <c r="V160" s="52">
        <v>27.9</v>
      </c>
      <c r="W160" s="27">
        <f>ROUND($V$160+$U$160,2)</f>
        <v>27.9</v>
      </c>
      <c r="X160" s="27">
        <f>ROUND($R$160*$U$160,2)</f>
        <v>0</v>
      </c>
      <c r="Y160" s="27">
        <f>ROUND($T$160*$V$160,2)</f>
        <v>535309.54</v>
      </c>
      <c r="Z160" s="27">
        <f>ROUND($Y$160+$X$160,2)</f>
        <v>535309.54</v>
      </c>
      <c r="AA160" s="63" t="s">
        <v>184</v>
      </c>
      <c r="AB160" s="63"/>
    </row>
    <row r="161" spans="1:28" s="11" customFormat="1" ht="21.95" customHeight="1" outlineLevel="6" x14ac:dyDescent="0.15">
      <c r="A161" s="12">
        <v>29</v>
      </c>
      <c r="B161" s="13" t="s">
        <v>213</v>
      </c>
      <c r="C161" s="14" t="s">
        <v>67</v>
      </c>
      <c r="D161" s="14"/>
      <c r="E161" s="14"/>
      <c r="F161" s="14"/>
      <c r="G161" s="14"/>
      <c r="H161" s="15">
        <v>894.92200000000003</v>
      </c>
      <c r="I161" s="15">
        <v>872.154</v>
      </c>
      <c r="J161" s="15">
        <v>812.25300000000004</v>
      </c>
      <c r="K161" s="15">
        <v>979.55</v>
      </c>
      <c r="L161" s="15">
        <v>704.346</v>
      </c>
      <c r="M161" s="15">
        <v>876.36199999999997</v>
      </c>
      <c r="N161" s="15">
        <v>642.20799999999997</v>
      </c>
      <c r="O161" s="15">
        <v>876.36199999999997</v>
      </c>
      <c r="P161" s="15">
        <v>704.346</v>
      </c>
      <c r="Q161" s="15">
        <v>979.55</v>
      </c>
      <c r="R161" s="30">
        <v>8342.0529999999999</v>
      </c>
      <c r="S161" s="16"/>
      <c r="T161" s="16">
        <f>$T$162</f>
        <v>8342.0529999999999</v>
      </c>
      <c r="U161" s="59"/>
      <c r="V161" s="59"/>
      <c r="W161" s="16">
        <f>ROUND($Z$161/$T$161,2)</f>
        <v>120.39</v>
      </c>
      <c r="X161" s="16">
        <f>ROUND($X$162+$X$163+$X$164+$X$165+$X$166+$X$167+$X$168,2)</f>
        <v>0</v>
      </c>
      <c r="Y161" s="16">
        <f>ROUND($Y$162+$Y$163+$Y$164+$Y$165+$Y$166+$Y$167+$Y$168,2)</f>
        <v>1004290.06</v>
      </c>
      <c r="Z161" s="16">
        <f>ROUND($Z$162+$Z$163+$Z$164+$Z$165+$Z$166+$Z$167+$Z$168,2)</f>
        <v>1004290.06</v>
      </c>
      <c r="AA161" s="61" t="s">
        <v>214</v>
      </c>
      <c r="AB161" s="61"/>
    </row>
    <row r="162" spans="1:28" s="17" customFormat="1" ht="11.1" customHeight="1" outlineLevel="7" x14ac:dyDescent="0.2">
      <c r="A162" s="18"/>
      <c r="B162" s="19" t="s">
        <v>31</v>
      </c>
      <c r="C162" s="20" t="s">
        <v>67</v>
      </c>
      <c r="D162" s="20"/>
      <c r="E162" s="20"/>
      <c r="F162" s="20"/>
      <c r="G162" s="20"/>
      <c r="H162" s="21">
        <v>894.92200000000003</v>
      </c>
      <c r="I162" s="21">
        <v>872.154</v>
      </c>
      <c r="J162" s="21">
        <v>812.25300000000004</v>
      </c>
      <c r="K162" s="21">
        <v>979.55</v>
      </c>
      <c r="L162" s="21">
        <v>704.346</v>
      </c>
      <c r="M162" s="21">
        <v>876.36199999999997</v>
      </c>
      <c r="N162" s="21">
        <v>642.20799999999997</v>
      </c>
      <c r="O162" s="21">
        <v>876.36199999999997</v>
      </c>
      <c r="P162" s="21">
        <v>704.346</v>
      </c>
      <c r="Q162" s="21">
        <v>979.55</v>
      </c>
      <c r="R162" s="21">
        <f>$H$162+$I$162+$J$162+$K$162+$L$162+$M$162+$N$162+$O$162+$P$162+$Q$162</f>
        <v>8342.0529999999999</v>
      </c>
      <c r="S162" s="21">
        <v>1</v>
      </c>
      <c r="T162" s="22">
        <f>ROUND($R$162*$S$162,3)</f>
        <v>8342.0529999999999</v>
      </c>
      <c r="U162" s="56"/>
      <c r="V162" s="57"/>
      <c r="W162" s="49">
        <f>ROUND($V$162+$U$162,2)</f>
        <v>0</v>
      </c>
      <c r="X162" s="22">
        <f>ROUND($R$162*$U$162,2)</f>
        <v>0</v>
      </c>
      <c r="Y162" s="22">
        <f>ROUND($T$162*$V$162,2)</f>
        <v>0</v>
      </c>
      <c r="Z162" s="22">
        <f>ROUND($Y$162+$X$162,2)</f>
        <v>0</v>
      </c>
      <c r="AA162" s="62"/>
      <c r="AB162" s="62"/>
    </row>
    <row r="163" spans="1:28" s="1" customFormat="1" ht="21.95" customHeight="1" outlineLevel="7" x14ac:dyDescent="0.2">
      <c r="A163" s="23"/>
      <c r="B163" s="24" t="s">
        <v>215</v>
      </c>
      <c r="C163" s="25" t="s">
        <v>130</v>
      </c>
      <c r="D163" s="25" t="s">
        <v>216</v>
      </c>
      <c r="E163" s="25"/>
      <c r="F163" s="25"/>
      <c r="G163" s="25"/>
      <c r="H163" s="26">
        <v>274.03699999999998</v>
      </c>
      <c r="I163" s="26">
        <v>238.42599999999999</v>
      </c>
      <c r="J163" s="26">
        <v>213.81100000000001</v>
      </c>
      <c r="K163" s="26">
        <v>291.21699999999998</v>
      </c>
      <c r="L163" s="26">
        <v>140.35900000000001</v>
      </c>
      <c r="M163" s="26">
        <v>324.93599999999998</v>
      </c>
      <c r="N163" s="26">
        <v>183.017</v>
      </c>
      <c r="O163" s="26">
        <v>324.93599999999998</v>
      </c>
      <c r="P163" s="26">
        <v>140.35900000000001</v>
      </c>
      <c r="Q163" s="26">
        <v>291.21699999999998</v>
      </c>
      <c r="R163" s="26">
        <f>$H$163+$I$163+$J$163+$K$163+$L$163+$M$163+$N$163+$O$163+$P$163+$Q$163</f>
        <v>2422.3150000000001</v>
      </c>
      <c r="S163" s="31">
        <v>0.35</v>
      </c>
      <c r="T163" s="27">
        <f>ROUND($R$163*$S$163,3)</f>
        <v>847.81</v>
      </c>
      <c r="U163" s="52"/>
      <c r="V163" s="52">
        <v>299</v>
      </c>
      <c r="W163" s="27">
        <f>ROUND($V$163+$U$163,2)</f>
        <v>299</v>
      </c>
      <c r="X163" s="27">
        <f>ROUND($R$163*$U$163,2)</f>
        <v>0</v>
      </c>
      <c r="Y163" s="27">
        <f>ROUND($T$163*$V$163,2)</f>
        <v>253495.19</v>
      </c>
      <c r="Z163" s="27">
        <f>ROUND($Y$163+$X$163,2)</f>
        <v>253495.19</v>
      </c>
      <c r="AA163" s="63"/>
      <c r="AB163" s="63"/>
    </row>
    <row r="164" spans="1:28" s="1" customFormat="1" ht="21.95" customHeight="1" outlineLevel="7" x14ac:dyDescent="0.2">
      <c r="A164" s="23"/>
      <c r="B164" s="24" t="s">
        <v>217</v>
      </c>
      <c r="C164" s="25" t="s">
        <v>130</v>
      </c>
      <c r="D164" s="25" t="s">
        <v>216</v>
      </c>
      <c r="E164" s="25"/>
      <c r="F164" s="25"/>
      <c r="G164" s="25"/>
      <c r="H164" s="26">
        <v>20.225000000000001</v>
      </c>
      <c r="I164" s="26">
        <v>20.225000000000001</v>
      </c>
      <c r="J164" s="26">
        <v>20.475000000000001</v>
      </c>
      <c r="K164" s="26">
        <v>26.975000000000001</v>
      </c>
      <c r="L164" s="26">
        <v>11.645</v>
      </c>
      <c r="M164" s="26">
        <v>17.015000000000001</v>
      </c>
      <c r="N164" s="26">
        <v>12.914999999999999</v>
      </c>
      <c r="O164" s="26">
        <v>17.015000000000001</v>
      </c>
      <c r="P164" s="26">
        <v>11.645</v>
      </c>
      <c r="Q164" s="26">
        <v>26.975000000000001</v>
      </c>
      <c r="R164" s="26">
        <f>$H$164+$I$164+$J$164+$K$164+$L$164+$M$164+$N$164+$O$164+$P$164+$Q$164</f>
        <v>185.11</v>
      </c>
      <c r="S164" s="31">
        <v>0.35</v>
      </c>
      <c r="T164" s="27">
        <f>ROUND($R$164*$S$164,3)</f>
        <v>64.789000000000001</v>
      </c>
      <c r="U164" s="52"/>
      <c r="V164" s="52">
        <v>444.21</v>
      </c>
      <c r="W164" s="27">
        <f>ROUND($V$164+$U$164,2)</f>
        <v>444.21</v>
      </c>
      <c r="X164" s="27">
        <f>ROUND($R$164*$U$164,2)</f>
        <v>0</v>
      </c>
      <c r="Y164" s="27">
        <f>ROUND($T$164*$V$164,2)</f>
        <v>28779.919999999998</v>
      </c>
      <c r="Z164" s="27">
        <f>ROUND($Y$164+$X$164,2)</f>
        <v>28779.919999999998</v>
      </c>
      <c r="AA164" s="63"/>
      <c r="AB164" s="63"/>
    </row>
    <row r="165" spans="1:28" s="1" customFormat="1" ht="21.95" customHeight="1" outlineLevel="7" x14ac:dyDescent="0.2">
      <c r="A165" s="23"/>
      <c r="B165" s="24" t="s">
        <v>218</v>
      </c>
      <c r="C165" s="25" t="s">
        <v>130</v>
      </c>
      <c r="D165" s="25" t="s">
        <v>216</v>
      </c>
      <c r="E165" s="25"/>
      <c r="F165" s="25"/>
      <c r="G165" s="25"/>
      <c r="H165" s="26">
        <v>29.038</v>
      </c>
      <c r="I165" s="26">
        <v>25.613</v>
      </c>
      <c r="J165" s="26">
        <v>27.068999999999999</v>
      </c>
      <c r="K165" s="26">
        <v>28.975000000000001</v>
      </c>
      <c r="L165" s="26">
        <v>34.323</v>
      </c>
      <c r="M165" s="26">
        <v>24.007000000000001</v>
      </c>
      <c r="N165" s="26">
        <v>19.094999999999999</v>
      </c>
      <c r="O165" s="26">
        <v>24.007000000000001</v>
      </c>
      <c r="P165" s="26">
        <v>34.323</v>
      </c>
      <c r="Q165" s="26">
        <v>28.975000000000001</v>
      </c>
      <c r="R165" s="26">
        <f>$H$165+$I$165+$J$165+$K$165+$L$165+$M$165+$N$165+$O$165+$P$165+$Q$165</f>
        <v>275.42500000000001</v>
      </c>
      <c r="S165" s="31">
        <v>0.35</v>
      </c>
      <c r="T165" s="27">
        <f>ROUND($R$165*$S$165,3)</f>
        <v>96.399000000000001</v>
      </c>
      <c r="U165" s="52"/>
      <c r="V165" s="52">
        <v>351.49</v>
      </c>
      <c r="W165" s="27">
        <f>ROUND($V$165+$U$165,2)</f>
        <v>351.49</v>
      </c>
      <c r="X165" s="27">
        <f>ROUND($R$165*$U$165,2)</f>
        <v>0</v>
      </c>
      <c r="Y165" s="27">
        <f>ROUND($T$165*$V$165,2)</f>
        <v>33883.279999999999</v>
      </c>
      <c r="Z165" s="27">
        <f>ROUND($Y$165+$X$165,2)</f>
        <v>33883.279999999999</v>
      </c>
      <c r="AA165" s="63"/>
      <c r="AB165" s="63"/>
    </row>
    <row r="166" spans="1:28" s="1" customFormat="1" ht="21.95" customHeight="1" outlineLevel="7" x14ac:dyDescent="0.2">
      <c r="A166" s="23"/>
      <c r="B166" s="24" t="s">
        <v>219</v>
      </c>
      <c r="C166" s="25" t="s">
        <v>130</v>
      </c>
      <c r="D166" s="25" t="s">
        <v>216</v>
      </c>
      <c r="E166" s="25"/>
      <c r="F166" s="25"/>
      <c r="G166" s="25"/>
      <c r="H166" s="26">
        <v>329.81299999999999</v>
      </c>
      <c r="I166" s="26">
        <v>351.06599999999997</v>
      </c>
      <c r="J166" s="26">
        <v>328.21899999999999</v>
      </c>
      <c r="K166" s="26">
        <v>403.65899999999999</v>
      </c>
      <c r="L166" s="26">
        <v>253.398</v>
      </c>
      <c r="M166" s="26">
        <v>335.81</v>
      </c>
      <c r="N166" s="26">
        <v>243.88900000000001</v>
      </c>
      <c r="O166" s="26">
        <v>335.81</v>
      </c>
      <c r="P166" s="26">
        <v>253.398</v>
      </c>
      <c r="Q166" s="26">
        <v>403.65899999999999</v>
      </c>
      <c r="R166" s="26">
        <f>$H$166+$I$166+$J$166+$K$166+$L$166+$M$166+$N$166+$O$166+$P$166+$Q$166</f>
        <v>3238.721</v>
      </c>
      <c r="S166" s="31">
        <v>0.35</v>
      </c>
      <c r="T166" s="27">
        <f>ROUND($R$166*$S$166,3)</f>
        <v>1133.5519999999999</v>
      </c>
      <c r="U166" s="52"/>
      <c r="V166" s="52">
        <v>302.74</v>
      </c>
      <c r="W166" s="27">
        <f>ROUND($V$166+$U$166,2)</f>
        <v>302.74</v>
      </c>
      <c r="X166" s="27">
        <f>ROUND($R$166*$U$166,2)</f>
        <v>0</v>
      </c>
      <c r="Y166" s="27">
        <f>ROUND($T$166*$V$166,2)</f>
        <v>343171.53</v>
      </c>
      <c r="Z166" s="27">
        <f>ROUND($Y$166+$X$166,2)</f>
        <v>343171.53</v>
      </c>
      <c r="AA166" s="63"/>
      <c r="AB166" s="63"/>
    </row>
    <row r="167" spans="1:28" s="1" customFormat="1" ht="21.95" customHeight="1" outlineLevel="7" x14ac:dyDescent="0.2">
      <c r="A167" s="23"/>
      <c r="B167" s="24" t="s">
        <v>220</v>
      </c>
      <c r="C167" s="25" t="s">
        <v>130</v>
      </c>
      <c r="D167" s="25" t="s">
        <v>216</v>
      </c>
      <c r="E167" s="25"/>
      <c r="F167" s="25"/>
      <c r="G167" s="25"/>
      <c r="H167" s="26">
        <v>241.809</v>
      </c>
      <c r="I167" s="26">
        <v>236.82400000000001</v>
      </c>
      <c r="J167" s="26">
        <v>222.679</v>
      </c>
      <c r="K167" s="26">
        <v>228.72399999999999</v>
      </c>
      <c r="L167" s="26">
        <v>264.62099999999998</v>
      </c>
      <c r="M167" s="26">
        <v>174.59399999999999</v>
      </c>
      <c r="N167" s="26">
        <v>183.292</v>
      </c>
      <c r="O167" s="26">
        <v>174.59399999999999</v>
      </c>
      <c r="P167" s="26">
        <v>264.62099999999998</v>
      </c>
      <c r="Q167" s="26">
        <v>228.72399999999999</v>
      </c>
      <c r="R167" s="26">
        <f>$H$167+$I$167+$J$167+$K$167+$L$167+$M$167+$N$167+$O$167+$P$167+$Q$167</f>
        <v>2220.4820000000004</v>
      </c>
      <c r="S167" s="31">
        <v>0.35</v>
      </c>
      <c r="T167" s="27">
        <f>ROUND($R$167*$S$167,3)</f>
        <v>777.16899999999998</v>
      </c>
      <c r="U167" s="52"/>
      <c r="V167" s="52">
        <v>302.74</v>
      </c>
      <c r="W167" s="27">
        <f>ROUND($V$167+$U$167,2)</f>
        <v>302.74</v>
      </c>
      <c r="X167" s="27">
        <f>ROUND($R$167*$U$167,2)</f>
        <v>0</v>
      </c>
      <c r="Y167" s="27">
        <f>ROUND($T$167*$V$167,2)</f>
        <v>235280.14</v>
      </c>
      <c r="Z167" s="27">
        <f>ROUND($Y$167+$X$167,2)</f>
        <v>235280.14</v>
      </c>
      <c r="AA167" s="63"/>
      <c r="AB167" s="63"/>
    </row>
    <row r="168" spans="1:28" s="1" customFormat="1" ht="11.1" customHeight="1" outlineLevel="7" x14ac:dyDescent="0.2">
      <c r="A168" s="23"/>
      <c r="B168" s="24" t="s">
        <v>221</v>
      </c>
      <c r="C168" s="25" t="s">
        <v>98</v>
      </c>
      <c r="D168" s="25" t="s">
        <v>89</v>
      </c>
      <c r="E168" s="25"/>
      <c r="F168" s="25"/>
      <c r="G168" s="25"/>
      <c r="H168" s="26">
        <v>46.97</v>
      </c>
      <c r="I168" s="26">
        <v>83.47</v>
      </c>
      <c r="J168" s="26">
        <v>81.91</v>
      </c>
      <c r="K168" s="26">
        <v>81.02</v>
      </c>
      <c r="L168" s="26">
        <v>77.459999999999994</v>
      </c>
      <c r="M168" s="26">
        <v>62.34</v>
      </c>
      <c r="N168" s="26">
        <v>77.209999999999994</v>
      </c>
      <c r="O168" s="26">
        <v>62.34</v>
      </c>
      <c r="P168" s="26">
        <v>77.459999999999994</v>
      </c>
      <c r="Q168" s="26">
        <v>81.02</v>
      </c>
      <c r="R168" s="26">
        <f>$H$168+$I$168+$J$168+$K$168+$L$168+$M$168+$N$168+$O$168+$P$168+$Q$168</f>
        <v>731.19999999999993</v>
      </c>
      <c r="S168" s="28">
        <v>1</v>
      </c>
      <c r="T168" s="27">
        <f>ROUND($R$168*$S$168,3)</f>
        <v>731.2</v>
      </c>
      <c r="U168" s="52"/>
      <c r="V168" s="52">
        <v>150</v>
      </c>
      <c r="W168" s="27">
        <f>ROUND($V$168+$U$168,2)</f>
        <v>150</v>
      </c>
      <c r="X168" s="27">
        <f>ROUND($R$168*$U$168,2)</f>
        <v>0</v>
      </c>
      <c r="Y168" s="27">
        <f>ROUND($T$168*$V$168,2)</f>
        <v>109680</v>
      </c>
      <c r="Z168" s="27">
        <f>ROUND($Y$168+$X$168,2)</f>
        <v>109680</v>
      </c>
      <c r="AA168" s="63" t="s">
        <v>222</v>
      </c>
      <c r="AB168" s="63"/>
    </row>
    <row r="169" spans="1:28" s="11" customFormat="1" ht="32.1" customHeight="1" outlineLevel="6" x14ac:dyDescent="0.15">
      <c r="A169" s="12">
        <v>30</v>
      </c>
      <c r="B169" s="13" t="s">
        <v>223</v>
      </c>
      <c r="C169" s="14" t="s">
        <v>67</v>
      </c>
      <c r="D169" s="14"/>
      <c r="E169" s="14"/>
      <c r="F169" s="14"/>
      <c r="G169" s="14"/>
      <c r="H169" s="15">
        <v>13.183999999999999</v>
      </c>
      <c r="I169" s="15">
        <v>13.284000000000001</v>
      </c>
      <c r="J169" s="15">
        <v>23.5</v>
      </c>
      <c r="K169" s="15">
        <v>14.52</v>
      </c>
      <c r="L169" s="15">
        <v>14.198</v>
      </c>
      <c r="M169" s="15">
        <v>2.9060000000000001</v>
      </c>
      <c r="N169" s="15">
        <v>9.2680000000000007</v>
      </c>
      <c r="O169" s="15">
        <v>2.9060000000000001</v>
      </c>
      <c r="P169" s="15">
        <v>14.198</v>
      </c>
      <c r="Q169" s="15">
        <v>14.52</v>
      </c>
      <c r="R169" s="15">
        <v>122.48399999999999</v>
      </c>
      <c r="S169" s="16"/>
      <c r="T169" s="16">
        <f>$T$170</f>
        <v>122.48399999999999</v>
      </c>
      <c r="U169" s="59"/>
      <c r="V169" s="59"/>
      <c r="W169" s="16">
        <f>ROUND($Z$169/$T$169,2)</f>
        <v>64.17</v>
      </c>
      <c r="X169" s="16">
        <f>ROUND($X$170+$X$171,2)</f>
        <v>0</v>
      </c>
      <c r="Y169" s="16">
        <f>ROUND($Y$170+$Y$171,2)</f>
        <v>7859.79</v>
      </c>
      <c r="Z169" s="16">
        <f>ROUND($Z$170+$Z$171,2)</f>
        <v>7859.79</v>
      </c>
      <c r="AA169" s="61" t="s">
        <v>224</v>
      </c>
      <c r="AB169" s="61"/>
    </row>
    <row r="170" spans="1:28" s="17" customFormat="1" ht="11.1" customHeight="1" outlineLevel="7" x14ac:dyDescent="0.2">
      <c r="A170" s="18"/>
      <c r="B170" s="19" t="s">
        <v>31</v>
      </c>
      <c r="C170" s="20" t="s">
        <v>67</v>
      </c>
      <c r="D170" s="20"/>
      <c r="E170" s="20"/>
      <c r="F170" s="20"/>
      <c r="G170" s="20"/>
      <c r="H170" s="21">
        <v>13.183999999999999</v>
      </c>
      <c r="I170" s="21">
        <v>13.284000000000001</v>
      </c>
      <c r="J170" s="21">
        <v>23.5</v>
      </c>
      <c r="K170" s="21">
        <v>14.52</v>
      </c>
      <c r="L170" s="21">
        <v>14.198</v>
      </c>
      <c r="M170" s="21">
        <v>2.9060000000000001</v>
      </c>
      <c r="N170" s="21">
        <v>9.2680000000000007</v>
      </c>
      <c r="O170" s="21">
        <v>2.9060000000000001</v>
      </c>
      <c r="P170" s="21">
        <v>14.198</v>
      </c>
      <c r="Q170" s="21">
        <v>14.52</v>
      </c>
      <c r="R170" s="21">
        <f>$H$170+$I$170+$J$170+$K$170+$L$170+$M$170+$N$170+$O$170+$P$170+$Q$170</f>
        <v>122.48400000000002</v>
      </c>
      <c r="S170" s="21">
        <v>1</v>
      </c>
      <c r="T170" s="22">
        <f>ROUND($R$170*$S$170,3)</f>
        <v>122.48399999999999</v>
      </c>
      <c r="U170" s="60"/>
      <c r="V170" s="57"/>
      <c r="W170" s="50">
        <f>ROUND($V$170+$U$170,2)</f>
        <v>0</v>
      </c>
      <c r="X170" s="22">
        <f>ROUND($R$170*$U$170,2)</f>
        <v>0</v>
      </c>
      <c r="Y170" s="22">
        <f>ROUND($T$170*$V$170,2)</f>
        <v>0</v>
      </c>
      <c r="Z170" s="22">
        <f>ROUND($Y$170+$X$170,2)</f>
        <v>0</v>
      </c>
      <c r="AA170" s="62"/>
      <c r="AB170" s="62"/>
    </row>
    <row r="171" spans="1:28" s="1" customFormat="1" ht="11.1" customHeight="1" outlineLevel="7" x14ac:dyDescent="0.2">
      <c r="A171" s="23"/>
      <c r="B171" s="24" t="s">
        <v>153</v>
      </c>
      <c r="C171" s="25" t="s">
        <v>70</v>
      </c>
      <c r="D171" s="25" t="s">
        <v>154</v>
      </c>
      <c r="E171" s="25"/>
      <c r="F171" s="25"/>
      <c r="G171" s="25"/>
      <c r="H171" s="26">
        <v>13.183999999999999</v>
      </c>
      <c r="I171" s="26">
        <v>13.284000000000001</v>
      </c>
      <c r="J171" s="26">
        <v>23.5</v>
      </c>
      <c r="K171" s="26">
        <v>14.52</v>
      </c>
      <c r="L171" s="26">
        <v>14.198</v>
      </c>
      <c r="M171" s="26">
        <v>2.9060000000000001</v>
      </c>
      <c r="N171" s="26">
        <v>9.2680000000000007</v>
      </c>
      <c r="O171" s="26">
        <v>2.9060000000000001</v>
      </c>
      <c r="P171" s="26">
        <v>14.198</v>
      </c>
      <c r="Q171" s="26">
        <v>14.52</v>
      </c>
      <c r="R171" s="26">
        <f>$H$171+$I$171+$J$171+$K$171+$L$171+$M$171+$N$171+$O$171+$P$171+$Q$171</f>
        <v>122.48400000000002</v>
      </c>
      <c r="S171" s="29">
        <v>2.2999999999999998</v>
      </c>
      <c r="T171" s="27">
        <f>ROUND($R$171*$S$171,3)</f>
        <v>281.71300000000002</v>
      </c>
      <c r="U171" s="52"/>
      <c r="V171" s="52">
        <v>27.9</v>
      </c>
      <c r="W171" s="27">
        <f>ROUND($V$171+$U$171,2)</f>
        <v>27.9</v>
      </c>
      <c r="X171" s="27">
        <f>ROUND($R$171*$U$171,2)</f>
        <v>0</v>
      </c>
      <c r="Y171" s="27">
        <f>ROUND($T$171*$V$171,2)</f>
        <v>7859.79</v>
      </c>
      <c r="Z171" s="27">
        <f>ROUND($Y$171+$X$171,2)</f>
        <v>7859.79</v>
      </c>
      <c r="AA171" s="63" t="s">
        <v>184</v>
      </c>
      <c r="AB171" s="63"/>
    </row>
    <row r="172" spans="1:28" s="11" customFormat="1" ht="42" customHeight="1" outlineLevel="6" x14ac:dyDescent="0.15">
      <c r="A172" s="12">
        <v>31</v>
      </c>
      <c r="B172" s="13" t="s">
        <v>225</v>
      </c>
      <c r="C172" s="14" t="s">
        <v>67</v>
      </c>
      <c r="D172" s="14"/>
      <c r="E172" s="14"/>
      <c r="F172" s="14"/>
      <c r="G172" s="14"/>
      <c r="H172" s="15">
        <v>139.72999999999999</v>
      </c>
      <c r="I172" s="15">
        <v>137.61000000000001</v>
      </c>
      <c r="J172" s="15">
        <v>119.12</v>
      </c>
      <c r="K172" s="15">
        <v>143.88</v>
      </c>
      <c r="L172" s="15">
        <v>127.73</v>
      </c>
      <c r="M172" s="15">
        <v>115.52</v>
      </c>
      <c r="N172" s="15">
        <v>120.64</v>
      </c>
      <c r="O172" s="15">
        <v>115.52</v>
      </c>
      <c r="P172" s="15">
        <v>127.73</v>
      </c>
      <c r="Q172" s="15">
        <v>143.88</v>
      </c>
      <c r="R172" s="30">
        <v>1291.3599999999999</v>
      </c>
      <c r="S172" s="16"/>
      <c r="T172" s="16">
        <f>$T$173</f>
        <v>1291.3599999999999</v>
      </c>
      <c r="U172" s="59"/>
      <c r="V172" s="59"/>
      <c r="W172" s="16">
        <f>ROUND($Z$172/$T$172,2)</f>
        <v>1760.78</v>
      </c>
      <c r="X172" s="16">
        <f>ROUND($X$173+$X$174+$X$175+$X$176+$X$177+$X$178+$X$179,2)</f>
        <v>0</v>
      </c>
      <c r="Y172" s="16">
        <f>ROUND($Y$173+$Y$174+$Y$175+$Y$176+$Y$177+$Y$178+$Y$179,2)</f>
        <v>2273797.25</v>
      </c>
      <c r="Z172" s="16">
        <f>ROUND($Z$173+$Z$174+$Z$175+$Z$176+$Z$177+$Z$178+$Z$179,2)</f>
        <v>2273797.25</v>
      </c>
      <c r="AA172" s="61" t="s">
        <v>226</v>
      </c>
      <c r="AB172" s="61"/>
    </row>
    <row r="173" spans="1:28" s="17" customFormat="1" ht="11.1" customHeight="1" outlineLevel="7" x14ac:dyDescent="0.2">
      <c r="A173" s="18"/>
      <c r="B173" s="19" t="s">
        <v>31</v>
      </c>
      <c r="C173" s="20" t="s">
        <v>67</v>
      </c>
      <c r="D173" s="20"/>
      <c r="E173" s="20"/>
      <c r="F173" s="20"/>
      <c r="G173" s="20"/>
      <c r="H173" s="21">
        <v>139.72999999999999</v>
      </c>
      <c r="I173" s="21">
        <v>137.61000000000001</v>
      </c>
      <c r="J173" s="21">
        <v>119.12</v>
      </c>
      <c r="K173" s="21">
        <v>143.88</v>
      </c>
      <c r="L173" s="21">
        <v>127.73</v>
      </c>
      <c r="M173" s="21">
        <v>115.52</v>
      </c>
      <c r="N173" s="21">
        <v>120.64</v>
      </c>
      <c r="O173" s="21">
        <v>115.52</v>
      </c>
      <c r="P173" s="21">
        <v>127.73</v>
      </c>
      <c r="Q173" s="21">
        <v>143.88</v>
      </c>
      <c r="R173" s="21">
        <f>$H$173+$I$173+$J$173+$K$173+$L$173+$M$173+$N$173+$O$173+$P$173+$Q$173</f>
        <v>1291.3600000000001</v>
      </c>
      <c r="S173" s="21">
        <v>1</v>
      </c>
      <c r="T173" s="22">
        <f>ROUND($R$173*$S$173,3)</f>
        <v>1291.3599999999999</v>
      </c>
      <c r="U173" s="60"/>
      <c r="V173" s="57"/>
      <c r="W173" s="50">
        <f>ROUND($V$173+$U$173,2)</f>
        <v>0</v>
      </c>
      <c r="X173" s="22">
        <f>ROUND($R$173*$U$173,2)</f>
        <v>0</v>
      </c>
      <c r="Y173" s="22">
        <f>ROUND($T$173*$V$173,2)</f>
        <v>0</v>
      </c>
      <c r="Z173" s="22">
        <f>ROUND($Y$173+$X$173,2)</f>
        <v>0</v>
      </c>
      <c r="AA173" s="62"/>
      <c r="AB173" s="62"/>
    </row>
    <row r="174" spans="1:28" s="1" customFormat="1" ht="21.95" customHeight="1" outlineLevel="7" x14ac:dyDescent="0.2">
      <c r="A174" s="23"/>
      <c r="B174" s="24" t="s">
        <v>227</v>
      </c>
      <c r="C174" s="25" t="s">
        <v>98</v>
      </c>
      <c r="D174" s="25"/>
      <c r="E174" s="25"/>
      <c r="F174" s="25"/>
      <c r="G174" s="25"/>
      <c r="H174" s="26">
        <v>92.28</v>
      </c>
      <c r="I174" s="26">
        <v>88.97</v>
      </c>
      <c r="J174" s="26">
        <v>89.42</v>
      </c>
      <c r="K174" s="26">
        <v>96.42</v>
      </c>
      <c r="L174" s="26">
        <v>94.92</v>
      </c>
      <c r="M174" s="26">
        <v>50.84</v>
      </c>
      <c r="N174" s="26">
        <v>87.04</v>
      </c>
      <c r="O174" s="26">
        <v>50.84</v>
      </c>
      <c r="P174" s="26">
        <v>94.92</v>
      </c>
      <c r="Q174" s="26">
        <v>96.42</v>
      </c>
      <c r="R174" s="26">
        <f>$H$174+$I$174+$J$174+$K$174+$L$174+$M$174+$N$174+$O$174+$P$174+$Q$174</f>
        <v>842.06999999999994</v>
      </c>
      <c r="S174" s="28">
        <v>1</v>
      </c>
      <c r="T174" s="27">
        <f>ROUND($R$174*$S$174,3)</f>
        <v>842.07</v>
      </c>
      <c r="U174" s="52"/>
      <c r="V174" s="52">
        <v>130</v>
      </c>
      <c r="W174" s="27">
        <f>ROUND($V$174+$U$174,2)</f>
        <v>130</v>
      </c>
      <c r="X174" s="27">
        <f>ROUND($R$174*$U$174,2)</f>
        <v>0</v>
      </c>
      <c r="Y174" s="27">
        <f>ROUND($T$174*$V$174,2)</f>
        <v>109469.1</v>
      </c>
      <c r="Z174" s="27">
        <f>ROUND($Y$174+$X$174,2)</f>
        <v>109469.1</v>
      </c>
      <c r="AA174" s="63"/>
      <c r="AB174" s="63"/>
    </row>
    <row r="175" spans="1:28" s="1" customFormat="1" ht="21.95" customHeight="1" outlineLevel="7" x14ac:dyDescent="0.2">
      <c r="A175" s="23"/>
      <c r="B175" s="24" t="s">
        <v>119</v>
      </c>
      <c r="C175" s="25" t="s">
        <v>70</v>
      </c>
      <c r="D175" s="25" t="s">
        <v>120</v>
      </c>
      <c r="E175" s="25"/>
      <c r="F175" s="25"/>
      <c r="G175" s="25"/>
      <c r="H175" s="26">
        <v>139.72999999999999</v>
      </c>
      <c r="I175" s="26">
        <v>137.61000000000001</v>
      </c>
      <c r="J175" s="26">
        <v>119.12</v>
      </c>
      <c r="K175" s="26">
        <v>143.88</v>
      </c>
      <c r="L175" s="26">
        <v>127.73</v>
      </c>
      <c r="M175" s="26">
        <v>115.52</v>
      </c>
      <c r="N175" s="26">
        <v>120.64</v>
      </c>
      <c r="O175" s="26">
        <v>115.52</v>
      </c>
      <c r="P175" s="26">
        <v>127.73</v>
      </c>
      <c r="Q175" s="26">
        <v>143.88</v>
      </c>
      <c r="R175" s="26">
        <f>$H$175+$I$175+$J$175+$K$175+$L$175+$M$175+$N$175+$O$175+$P$175+$Q$175</f>
        <v>1291.3600000000001</v>
      </c>
      <c r="S175" s="29">
        <v>0.5</v>
      </c>
      <c r="T175" s="27">
        <f>ROUND($R$175*$S$175,3)</f>
        <v>645.67999999999995</v>
      </c>
      <c r="U175" s="52"/>
      <c r="V175" s="52">
        <v>360</v>
      </c>
      <c r="W175" s="27">
        <f>ROUND($V$175+$U$175,2)</f>
        <v>360</v>
      </c>
      <c r="X175" s="27">
        <f>ROUND($R$175*$U$175,2)</f>
        <v>0</v>
      </c>
      <c r="Y175" s="27">
        <f>ROUND($T$175*$V$175,2)</f>
        <v>232444.79999999999</v>
      </c>
      <c r="Z175" s="27">
        <f>ROUND($Y$175+$X$175,2)</f>
        <v>232444.79999999999</v>
      </c>
      <c r="AA175" s="63" t="s">
        <v>86</v>
      </c>
      <c r="AB175" s="63"/>
    </row>
    <row r="176" spans="1:28" s="1" customFormat="1" ht="44.1" customHeight="1" outlineLevel="7" x14ac:dyDescent="0.2">
      <c r="A176" s="23"/>
      <c r="B176" s="24" t="s">
        <v>81</v>
      </c>
      <c r="C176" s="25" t="s">
        <v>70</v>
      </c>
      <c r="D176" s="25" t="s">
        <v>82</v>
      </c>
      <c r="E176" s="25"/>
      <c r="F176" s="25"/>
      <c r="G176" s="25"/>
      <c r="H176" s="26">
        <v>139.72999999999999</v>
      </c>
      <c r="I176" s="26">
        <v>137.61000000000001</v>
      </c>
      <c r="J176" s="26">
        <v>119.12</v>
      </c>
      <c r="K176" s="26">
        <v>143.88</v>
      </c>
      <c r="L176" s="26">
        <v>127.73</v>
      </c>
      <c r="M176" s="26">
        <v>115.52</v>
      </c>
      <c r="N176" s="26">
        <v>120.64</v>
      </c>
      <c r="O176" s="26">
        <v>115.52</v>
      </c>
      <c r="P176" s="26">
        <v>127.73</v>
      </c>
      <c r="Q176" s="26">
        <v>143.88</v>
      </c>
      <c r="R176" s="26">
        <f>$H$176+$I$176+$J$176+$K$176+$L$176+$M$176+$N$176+$O$176+$P$176+$Q$176</f>
        <v>1291.3600000000001</v>
      </c>
      <c r="S176" s="31">
        <v>0.15</v>
      </c>
      <c r="T176" s="27">
        <f>ROUND($R$176*$S$176,3)</f>
        <v>193.70400000000001</v>
      </c>
      <c r="U176" s="52"/>
      <c r="V176" s="52">
        <v>69.38</v>
      </c>
      <c r="W176" s="27">
        <f>ROUND($V$176+$U$176,2)</f>
        <v>69.38</v>
      </c>
      <c r="X176" s="27">
        <f>ROUND($R$176*$U$176,2)</f>
        <v>0</v>
      </c>
      <c r="Y176" s="27">
        <f>ROUND($T$176*$V$176,2)</f>
        <v>13439.18</v>
      </c>
      <c r="Z176" s="27">
        <f>ROUND($Y$176+$X$176,2)</f>
        <v>13439.18</v>
      </c>
      <c r="AA176" s="63" t="s">
        <v>83</v>
      </c>
      <c r="AB176" s="63"/>
    </row>
    <row r="177" spans="1:28" s="1" customFormat="1" ht="11.1" customHeight="1" outlineLevel="7" x14ac:dyDescent="0.2">
      <c r="A177" s="23"/>
      <c r="B177" s="24" t="s">
        <v>87</v>
      </c>
      <c r="C177" s="25" t="s">
        <v>70</v>
      </c>
      <c r="D177" s="25" t="s">
        <v>82</v>
      </c>
      <c r="E177" s="25"/>
      <c r="F177" s="25"/>
      <c r="G177" s="25"/>
      <c r="H177" s="26">
        <v>139.72999999999999</v>
      </c>
      <c r="I177" s="26">
        <v>137.61000000000001</v>
      </c>
      <c r="J177" s="26">
        <v>119.12</v>
      </c>
      <c r="K177" s="26">
        <v>143.88</v>
      </c>
      <c r="L177" s="26">
        <v>127.73</v>
      </c>
      <c r="M177" s="26">
        <v>115.52</v>
      </c>
      <c r="N177" s="26">
        <v>120.64</v>
      </c>
      <c r="O177" s="26">
        <v>115.52</v>
      </c>
      <c r="P177" s="26">
        <v>127.73</v>
      </c>
      <c r="Q177" s="26">
        <v>143.88</v>
      </c>
      <c r="R177" s="26">
        <f>$H$177+$I$177+$J$177+$K$177+$L$177+$M$177+$N$177+$O$177+$P$177+$Q$177</f>
        <v>1291.3600000000001</v>
      </c>
      <c r="S177" s="28">
        <v>10</v>
      </c>
      <c r="T177" s="27">
        <f>ROUND($R$177*$S$177,3)</f>
        <v>12913.6</v>
      </c>
      <c r="U177" s="52"/>
      <c r="V177" s="52">
        <v>21.06</v>
      </c>
      <c r="W177" s="27">
        <f>ROUND($V$177+$U$177,2)</f>
        <v>21.06</v>
      </c>
      <c r="X177" s="27">
        <f>ROUND($R$177*$U$177,2)</f>
        <v>0</v>
      </c>
      <c r="Y177" s="27">
        <f>ROUND($T$177*$V$177,2)</f>
        <v>271960.42</v>
      </c>
      <c r="Z177" s="27">
        <f>ROUND($Y$177+$X$177,2)</f>
        <v>271960.42</v>
      </c>
      <c r="AA177" s="63"/>
      <c r="AB177" s="63"/>
    </row>
    <row r="178" spans="1:28" s="1" customFormat="1" ht="21.95" customHeight="1" outlineLevel="7" x14ac:dyDescent="0.2">
      <c r="A178" s="23"/>
      <c r="B178" s="24" t="s">
        <v>116</v>
      </c>
      <c r="C178" s="25" t="s">
        <v>67</v>
      </c>
      <c r="D178" s="25" t="s">
        <v>115</v>
      </c>
      <c r="E178" s="25"/>
      <c r="F178" s="25"/>
      <c r="G178" s="25"/>
      <c r="H178" s="26">
        <v>40.43</v>
      </c>
      <c r="I178" s="26">
        <v>41.92</v>
      </c>
      <c r="J178" s="26">
        <v>36.020000000000003</v>
      </c>
      <c r="K178" s="26">
        <v>44.65</v>
      </c>
      <c r="L178" s="26">
        <v>36.619999999999997</v>
      </c>
      <c r="M178" s="26">
        <v>39.06</v>
      </c>
      <c r="N178" s="26">
        <v>43.13</v>
      </c>
      <c r="O178" s="26">
        <v>39.06</v>
      </c>
      <c r="P178" s="26">
        <v>36.619999999999997</v>
      </c>
      <c r="Q178" s="26">
        <v>44.65</v>
      </c>
      <c r="R178" s="26">
        <f>$H$178+$I$178+$J$178+$K$178+$L$178+$M$178+$N$178+$O$178+$P$178+$Q$178</f>
        <v>402.16</v>
      </c>
      <c r="S178" s="31">
        <v>1.02</v>
      </c>
      <c r="T178" s="27">
        <f>ROUND($R$178*$S$178,3)</f>
        <v>410.20299999999997</v>
      </c>
      <c r="U178" s="52"/>
      <c r="V178" s="52">
        <v>1250</v>
      </c>
      <c r="W178" s="27">
        <f>ROUND($V$178+$U$178,2)</f>
        <v>1250</v>
      </c>
      <c r="X178" s="27">
        <f>ROUND($R$178*$U$178,2)</f>
        <v>0</v>
      </c>
      <c r="Y178" s="27">
        <f>ROUND($T$178*$V$178,2)</f>
        <v>512753.75</v>
      </c>
      <c r="Z178" s="27">
        <f>ROUND($Y$178+$X$178,2)</f>
        <v>512753.75</v>
      </c>
      <c r="AA178" s="63" t="s">
        <v>228</v>
      </c>
      <c r="AB178" s="63"/>
    </row>
    <row r="179" spans="1:28" s="1" customFormat="1" ht="33" customHeight="1" outlineLevel="7" x14ac:dyDescent="0.2">
      <c r="A179" s="23"/>
      <c r="B179" s="24" t="s">
        <v>114</v>
      </c>
      <c r="C179" s="25" t="s">
        <v>67</v>
      </c>
      <c r="D179" s="25" t="s">
        <v>115</v>
      </c>
      <c r="E179" s="25"/>
      <c r="F179" s="25"/>
      <c r="G179" s="25"/>
      <c r="H179" s="26">
        <v>99.3</v>
      </c>
      <c r="I179" s="26">
        <v>95.69</v>
      </c>
      <c r="J179" s="26">
        <v>83.1</v>
      </c>
      <c r="K179" s="26">
        <v>99.23</v>
      </c>
      <c r="L179" s="26">
        <v>91.11</v>
      </c>
      <c r="M179" s="26">
        <v>76.459999999999994</v>
      </c>
      <c r="N179" s="26">
        <v>77.510000000000005</v>
      </c>
      <c r="O179" s="26">
        <v>76.459999999999994</v>
      </c>
      <c r="P179" s="26">
        <v>91.11</v>
      </c>
      <c r="Q179" s="26">
        <v>99.23</v>
      </c>
      <c r="R179" s="26">
        <f>$H$179+$I$179+$J$179+$K$179+$L$179+$M$179+$N$179+$O$179+$P$179+$Q$179</f>
        <v>889.20000000000016</v>
      </c>
      <c r="S179" s="31">
        <v>1.02</v>
      </c>
      <c r="T179" s="27">
        <f>ROUND($R$179*$S$179,3)</f>
        <v>906.98400000000004</v>
      </c>
      <c r="U179" s="52"/>
      <c r="V179" s="52">
        <v>1250</v>
      </c>
      <c r="W179" s="27">
        <f>ROUND($V$179+$U$179,2)</f>
        <v>1250</v>
      </c>
      <c r="X179" s="27">
        <f>ROUND($R$179*$U$179,2)</f>
        <v>0</v>
      </c>
      <c r="Y179" s="27">
        <f>ROUND($T$179*$V$179,2)</f>
        <v>1133730</v>
      </c>
      <c r="Z179" s="27">
        <f>ROUND($Y$179+$X$179,2)</f>
        <v>1133730</v>
      </c>
      <c r="AA179" s="63" t="s">
        <v>229</v>
      </c>
      <c r="AB179" s="63"/>
    </row>
    <row r="180" spans="1:28" s="11" customFormat="1" ht="21.95" customHeight="1" outlineLevel="6" x14ac:dyDescent="0.15">
      <c r="A180" s="12">
        <v>32</v>
      </c>
      <c r="B180" s="13" t="s">
        <v>185</v>
      </c>
      <c r="C180" s="14" t="s">
        <v>67</v>
      </c>
      <c r="D180" s="14"/>
      <c r="E180" s="14"/>
      <c r="F180" s="14"/>
      <c r="G180" s="14"/>
      <c r="H180" s="15">
        <v>13.183999999999999</v>
      </c>
      <c r="I180" s="15">
        <v>13.284000000000001</v>
      </c>
      <c r="J180" s="15">
        <v>23.5</v>
      </c>
      <c r="K180" s="15">
        <v>14.52</v>
      </c>
      <c r="L180" s="15">
        <v>14.198</v>
      </c>
      <c r="M180" s="15">
        <v>2.9060000000000001</v>
      </c>
      <c r="N180" s="15">
        <v>9.2680000000000007</v>
      </c>
      <c r="O180" s="15">
        <v>2.9060000000000001</v>
      </c>
      <c r="P180" s="15">
        <v>14.198</v>
      </c>
      <c r="Q180" s="15">
        <v>14.52</v>
      </c>
      <c r="R180" s="15">
        <v>122.48399999999999</v>
      </c>
      <c r="S180" s="16"/>
      <c r="T180" s="16">
        <f>$T$181</f>
        <v>122.48399999999999</v>
      </c>
      <c r="U180" s="59"/>
      <c r="V180" s="59"/>
      <c r="W180" s="16">
        <f>ROUND($Z$180/$T$180,2)</f>
        <v>105.96</v>
      </c>
      <c r="X180" s="16">
        <f>ROUND($X$181+$X$182+$X$183,2)</f>
        <v>0</v>
      </c>
      <c r="Y180" s="16">
        <f>ROUND($Y$181+$Y$182+$Y$183,2)</f>
        <v>12978.16</v>
      </c>
      <c r="Z180" s="16">
        <f>ROUND($Z$181+$Z$182+$Z$183,2)</f>
        <v>12978.16</v>
      </c>
      <c r="AA180" s="61"/>
      <c r="AB180" s="61"/>
    </row>
    <row r="181" spans="1:28" s="17" customFormat="1" ht="11.1" customHeight="1" outlineLevel="7" x14ac:dyDescent="0.2">
      <c r="A181" s="18"/>
      <c r="B181" s="19" t="s">
        <v>31</v>
      </c>
      <c r="C181" s="20" t="s">
        <v>67</v>
      </c>
      <c r="D181" s="20"/>
      <c r="E181" s="20"/>
      <c r="F181" s="20"/>
      <c r="G181" s="20"/>
      <c r="H181" s="21">
        <v>13.183999999999999</v>
      </c>
      <c r="I181" s="21">
        <v>13.284000000000001</v>
      </c>
      <c r="J181" s="21">
        <v>23.5</v>
      </c>
      <c r="K181" s="21">
        <v>14.52</v>
      </c>
      <c r="L181" s="21">
        <v>14.198</v>
      </c>
      <c r="M181" s="21">
        <v>2.9060000000000001</v>
      </c>
      <c r="N181" s="21">
        <v>9.2680000000000007</v>
      </c>
      <c r="O181" s="21">
        <v>2.9060000000000001</v>
      </c>
      <c r="P181" s="21">
        <v>14.198</v>
      </c>
      <c r="Q181" s="21">
        <v>14.52</v>
      </c>
      <c r="R181" s="21">
        <f>$H$181+$I$181+$J$181+$K$181+$L$181+$M$181+$N$181+$O$181+$P$181+$Q$181</f>
        <v>122.48400000000002</v>
      </c>
      <c r="S181" s="21">
        <v>1</v>
      </c>
      <c r="T181" s="22">
        <f>ROUND($R$181*$S$181,3)</f>
        <v>122.48399999999999</v>
      </c>
      <c r="U181" s="56"/>
      <c r="V181" s="57"/>
      <c r="W181" s="49">
        <f>ROUND($V$181+$U$181,2)</f>
        <v>0</v>
      </c>
      <c r="X181" s="22">
        <f>ROUND($R$181*$U$181,2)</f>
        <v>0</v>
      </c>
      <c r="Y181" s="22">
        <f>ROUND($T$181*$V$181,2)</f>
        <v>0</v>
      </c>
      <c r="Z181" s="22">
        <f>ROUND($Y$181+$X$181,2)</f>
        <v>0</v>
      </c>
      <c r="AA181" s="62"/>
      <c r="AB181" s="62"/>
    </row>
    <row r="182" spans="1:28" s="1" customFormat="1" ht="21.95" customHeight="1" outlineLevel="7" x14ac:dyDescent="0.2">
      <c r="A182" s="23"/>
      <c r="B182" s="24" t="s">
        <v>220</v>
      </c>
      <c r="C182" s="25" t="s">
        <v>130</v>
      </c>
      <c r="D182" s="25" t="s">
        <v>216</v>
      </c>
      <c r="E182" s="25"/>
      <c r="F182" s="25"/>
      <c r="G182" s="25"/>
      <c r="H182" s="26">
        <v>13.183999999999999</v>
      </c>
      <c r="I182" s="26">
        <v>13.284000000000001</v>
      </c>
      <c r="J182" s="26">
        <v>23.5</v>
      </c>
      <c r="K182" s="26">
        <v>14.52</v>
      </c>
      <c r="L182" s="26">
        <v>14.198</v>
      </c>
      <c r="M182" s="26">
        <v>1.536</v>
      </c>
      <c r="N182" s="26">
        <v>9.2680000000000007</v>
      </c>
      <c r="O182" s="26">
        <v>1.536</v>
      </c>
      <c r="P182" s="26">
        <v>14.198</v>
      </c>
      <c r="Q182" s="26">
        <v>14.52</v>
      </c>
      <c r="R182" s="26">
        <f>$H$182+$I$182+$J$182+$K$182+$L$182+$M$182+$N$182+$O$182+$P$182+$Q$182</f>
        <v>119.74400000000001</v>
      </c>
      <c r="S182" s="31">
        <v>0.35</v>
      </c>
      <c r="T182" s="27">
        <f>ROUND($R$182*$S$182,3)</f>
        <v>41.91</v>
      </c>
      <c r="U182" s="52"/>
      <c r="V182" s="52">
        <v>302.74</v>
      </c>
      <c r="W182" s="27">
        <f>ROUND($V$182+$U$182,2)</f>
        <v>302.74</v>
      </c>
      <c r="X182" s="27">
        <f>ROUND($R$182*$U$182,2)</f>
        <v>0</v>
      </c>
      <c r="Y182" s="27">
        <f>ROUND($T$182*$V$182,2)</f>
        <v>12687.83</v>
      </c>
      <c r="Z182" s="27">
        <f>ROUND($Y$182+$X$182,2)</f>
        <v>12687.83</v>
      </c>
      <c r="AA182" s="63"/>
      <c r="AB182" s="63"/>
    </row>
    <row r="183" spans="1:28" s="1" customFormat="1" ht="21.95" customHeight="1" outlineLevel="7" x14ac:dyDescent="0.2">
      <c r="A183" s="23"/>
      <c r="B183" s="24" t="s">
        <v>219</v>
      </c>
      <c r="C183" s="25" t="s">
        <v>130</v>
      </c>
      <c r="D183" s="25" t="s">
        <v>216</v>
      </c>
      <c r="E183" s="25"/>
      <c r="F183" s="25"/>
      <c r="G183" s="25"/>
      <c r="H183" s="27"/>
      <c r="I183" s="27"/>
      <c r="J183" s="27"/>
      <c r="K183" s="27"/>
      <c r="L183" s="27"/>
      <c r="M183" s="26">
        <v>1.37</v>
      </c>
      <c r="N183" s="27"/>
      <c r="O183" s="26">
        <v>1.37</v>
      </c>
      <c r="P183" s="27"/>
      <c r="Q183" s="27"/>
      <c r="R183" s="26">
        <f>$H$183+$I$183+$J$183+$K$183+$L$183+$M$183+$N$183+$O$183+$P$183+$Q$183</f>
        <v>2.74</v>
      </c>
      <c r="S183" s="31">
        <v>0.35</v>
      </c>
      <c r="T183" s="27">
        <f>ROUND($R$183*$S$183,3)</f>
        <v>0.95899999999999996</v>
      </c>
      <c r="U183" s="52"/>
      <c r="V183" s="52">
        <v>302.74</v>
      </c>
      <c r="W183" s="27">
        <f>ROUND($V$183+$U$183,2)</f>
        <v>302.74</v>
      </c>
      <c r="X183" s="27">
        <f>ROUND($R$183*$U$183,2)</f>
        <v>0</v>
      </c>
      <c r="Y183" s="27">
        <f>ROUND($T$183*$V$183,2)</f>
        <v>290.33</v>
      </c>
      <c r="Z183" s="27">
        <f>ROUND($Y$183+$X$183,2)</f>
        <v>290.33</v>
      </c>
      <c r="AA183" s="63"/>
      <c r="AB183" s="63"/>
    </row>
    <row r="184" spans="1:28" s="11" customFormat="1" ht="21.95" customHeight="1" outlineLevel="6" x14ac:dyDescent="0.15">
      <c r="A184" s="12">
        <v>33</v>
      </c>
      <c r="B184" s="13" t="s">
        <v>230</v>
      </c>
      <c r="C184" s="14" t="s">
        <v>67</v>
      </c>
      <c r="D184" s="14"/>
      <c r="E184" s="14"/>
      <c r="F184" s="14"/>
      <c r="G184" s="14"/>
      <c r="H184" s="15">
        <v>21.646999999999998</v>
      </c>
      <c r="I184" s="15">
        <v>21.518999999999998</v>
      </c>
      <c r="J184" s="15">
        <v>21.518999999999998</v>
      </c>
      <c r="K184" s="15">
        <v>19.437999999999999</v>
      </c>
      <c r="L184" s="15">
        <v>19.838000000000001</v>
      </c>
      <c r="M184" s="15">
        <v>12.45</v>
      </c>
      <c r="N184" s="15">
        <v>16.553999999999998</v>
      </c>
      <c r="O184" s="15">
        <v>12.45</v>
      </c>
      <c r="P184" s="15">
        <v>19.838000000000001</v>
      </c>
      <c r="Q184" s="15">
        <v>19.437999999999999</v>
      </c>
      <c r="R184" s="15">
        <v>184.691</v>
      </c>
      <c r="S184" s="16"/>
      <c r="T184" s="16">
        <f>$T$185</f>
        <v>184.691</v>
      </c>
      <c r="U184" s="59"/>
      <c r="V184" s="59"/>
      <c r="W184" s="16">
        <f>ROUND($Z$184/$T$184,2)</f>
        <v>2313.77</v>
      </c>
      <c r="X184" s="16">
        <f>ROUND($X$185+$X$186+$X$187+$X$188+$X$189+$X$190+$X$191+$X$192+$X$193+$X$194,2)</f>
        <v>0</v>
      </c>
      <c r="Y184" s="16">
        <f>ROUND($Y$185+$Y$186+$Y$187+$Y$188+$Y$189+$Y$190+$Y$191+$Y$192+$Y$193+$Y$194,2)</f>
        <v>427331.83</v>
      </c>
      <c r="Z184" s="16">
        <f>ROUND($Z$185+$Z$186+$Z$187+$Z$188+$Z$189+$Z$190+$Z$191+$Z$192+$Z$193+$Z$194,2)</f>
        <v>427331.83</v>
      </c>
      <c r="AA184" s="61" t="s">
        <v>231</v>
      </c>
      <c r="AB184" s="61"/>
    </row>
    <row r="185" spans="1:28" s="17" customFormat="1" ht="11.1" customHeight="1" outlineLevel="7" x14ac:dyDescent="0.2">
      <c r="A185" s="18"/>
      <c r="B185" s="19" t="s">
        <v>31</v>
      </c>
      <c r="C185" s="20" t="s">
        <v>67</v>
      </c>
      <c r="D185" s="20"/>
      <c r="E185" s="20"/>
      <c r="F185" s="20"/>
      <c r="G185" s="20"/>
      <c r="H185" s="21">
        <v>21.646999999999998</v>
      </c>
      <c r="I185" s="21">
        <v>21.518999999999998</v>
      </c>
      <c r="J185" s="21">
        <v>21.518999999999998</v>
      </c>
      <c r="K185" s="21">
        <v>19.437999999999999</v>
      </c>
      <c r="L185" s="21">
        <v>19.838000000000001</v>
      </c>
      <c r="M185" s="21">
        <v>12.45</v>
      </c>
      <c r="N185" s="21">
        <v>16.553999999999998</v>
      </c>
      <c r="O185" s="21">
        <v>12.45</v>
      </c>
      <c r="P185" s="21">
        <v>19.838000000000001</v>
      </c>
      <c r="Q185" s="21">
        <v>19.437999999999999</v>
      </c>
      <c r="R185" s="21">
        <f>$H$185+$I$185+$J$185+$K$185+$L$185+$M$185+$N$185+$O$185+$P$185+$Q$185</f>
        <v>184.69099999999997</v>
      </c>
      <c r="S185" s="21">
        <v>1</v>
      </c>
      <c r="T185" s="22">
        <f>ROUND($R$185*$S$185,3)</f>
        <v>184.691</v>
      </c>
      <c r="U185" s="60"/>
      <c r="V185" s="57"/>
      <c r="W185" s="50">
        <f>ROUND($V$185+$U$185,2)</f>
        <v>0</v>
      </c>
      <c r="X185" s="22">
        <f>ROUND($R$185*$U$185,2)</f>
        <v>0</v>
      </c>
      <c r="Y185" s="22">
        <f>ROUND($T$185*$V$185,2)</f>
        <v>0</v>
      </c>
      <c r="Z185" s="22">
        <f>ROUND($Y$185+$X$185,2)</f>
        <v>0</v>
      </c>
      <c r="AA185" s="62"/>
      <c r="AB185" s="62"/>
    </row>
    <row r="186" spans="1:28" s="1" customFormat="1" ht="11.1" customHeight="1" outlineLevel="7" x14ac:dyDescent="0.2">
      <c r="A186" s="23"/>
      <c r="B186" s="24" t="s">
        <v>221</v>
      </c>
      <c r="C186" s="25" t="s">
        <v>98</v>
      </c>
      <c r="D186" s="25" t="s">
        <v>89</v>
      </c>
      <c r="E186" s="25"/>
      <c r="F186" s="25"/>
      <c r="G186" s="25"/>
      <c r="H186" s="26">
        <v>38.85</v>
      </c>
      <c r="I186" s="26">
        <v>38.85</v>
      </c>
      <c r="J186" s="26">
        <v>38.85</v>
      </c>
      <c r="K186" s="26">
        <v>38.85</v>
      </c>
      <c r="L186" s="26">
        <v>33.299999999999997</v>
      </c>
      <c r="M186" s="26">
        <v>32.950000000000003</v>
      </c>
      <c r="N186" s="26">
        <v>27.75</v>
      </c>
      <c r="O186" s="26">
        <v>32.950000000000003</v>
      </c>
      <c r="P186" s="26">
        <v>33.299999999999997</v>
      </c>
      <c r="Q186" s="26">
        <v>38.85</v>
      </c>
      <c r="R186" s="26">
        <f>$H$186+$I$186+$J$186+$K$186+$L$186+$M$186+$N$186+$O$186+$P$186+$Q$186</f>
        <v>354.5</v>
      </c>
      <c r="S186" s="28">
        <v>1</v>
      </c>
      <c r="T186" s="27">
        <f>ROUND($R$186*$S$186,3)</f>
        <v>354.5</v>
      </c>
      <c r="U186" s="52"/>
      <c r="V186" s="52">
        <v>150</v>
      </c>
      <c r="W186" s="27">
        <f>ROUND($V$186+$U$186,2)</f>
        <v>150</v>
      </c>
      <c r="X186" s="27">
        <f>ROUND($R$186*$U$186,2)</f>
        <v>0</v>
      </c>
      <c r="Y186" s="27">
        <f>ROUND($T$186*$V$186,2)</f>
        <v>53175</v>
      </c>
      <c r="Z186" s="27">
        <f>ROUND($Y$186+$X$186,2)</f>
        <v>53175</v>
      </c>
      <c r="AA186" s="63" t="s">
        <v>232</v>
      </c>
      <c r="AB186" s="63"/>
    </row>
    <row r="187" spans="1:28" s="1" customFormat="1" ht="11.1" customHeight="1" outlineLevel="7" x14ac:dyDescent="0.2">
      <c r="A187" s="23"/>
      <c r="B187" s="24" t="s">
        <v>233</v>
      </c>
      <c r="C187" s="25" t="s">
        <v>98</v>
      </c>
      <c r="D187" s="25"/>
      <c r="E187" s="25"/>
      <c r="F187" s="25"/>
      <c r="G187" s="25"/>
      <c r="H187" s="26">
        <v>37.53</v>
      </c>
      <c r="I187" s="26">
        <v>37.53</v>
      </c>
      <c r="J187" s="26">
        <v>37.53</v>
      </c>
      <c r="K187" s="26">
        <v>29.75</v>
      </c>
      <c r="L187" s="26">
        <v>30</v>
      </c>
      <c r="M187" s="26">
        <v>23.8</v>
      </c>
      <c r="N187" s="26">
        <v>32.33</v>
      </c>
      <c r="O187" s="26">
        <v>23.8</v>
      </c>
      <c r="P187" s="26">
        <v>30</v>
      </c>
      <c r="Q187" s="26">
        <v>29.75</v>
      </c>
      <c r="R187" s="26">
        <f>$H$187+$I$187+$J$187+$K$187+$L$187+$M$187+$N$187+$O$187+$P$187+$Q$187</f>
        <v>312.02000000000004</v>
      </c>
      <c r="S187" s="28">
        <v>1</v>
      </c>
      <c r="T187" s="27">
        <f>ROUND($R$187*$S$187,3)</f>
        <v>312.02</v>
      </c>
      <c r="U187" s="52"/>
      <c r="V187" s="52">
        <v>150</v>
      </c>
      <c r="W187" s="27">
        <f>ROUND($V$187+$U$187,2)</f>
        <v>150</v>
      </c>
      <c r="X187" s="27">
        <f>ROUND($R$187*$U$187,2)</f>
        <v>0</v>
      </c>
      <c r="Y187" s="27">
        <f>ROUND($T$187*$V$187,2)</f>
        <v>46803</v>
      </c>
      <c r="Z187" s="27">
        <f>ROUND($Y$187+$X$187,2)</f>
        <v>46803</v>
      </c>
      <c r="AA187" s="63" t="s">
        <v>234</v>
      </c>
      <c r="AB187" s="63"/>
    </row>
    <row r="188" spans="1:28" s="1" customFormat="1" ht="21.95" customHeight="1" outlineLevel="7" x14ac:dyDescent="0.2">
      <c r="A188" s="23"/>
      <c r="B188" s="24" t="s">
        <v>227</v>
      </c>
      <c r="C188" s="25" t="s">
        <v>98</v>
      </c>
      <c r="D188" s="25"/>
      <c r="E188" s="25"/>
      <c r="F188" s="25"/>
      <c r="G188" s="25"/>
      <c r="H188" s="26">
        <v>17.5</v>
      </c>
      <c r="I188" s="26">
        <v>17</v>
      </c>
      <c r="J188" s="26">
        <v>17</v>
      </c>
      <c r="K188" s="26">
        <v>18</v>
      </c>
      <c r="L188" s="26">
        <v>17.25</v>
      </c>
      <c r="M188" s="26">
        <v>1.5</v>
      </c>
      <c r="N188" s="26">
        <v>12</v>
      </c>
      <c r="O188" s="26">
        <v>1.5</v>
      </c>
      <c r="P188" s="26">
        <v>17.25</v>
      </c>
      <c r="Q188" s="26">
        <v>18</v>
      </c>
      <c r="R188" s="26">
        <f>$H$188+$I$188+$J$188+$K$188+$L$188+$M$188+$N$188+$O$188+$P$188+$Q$188</f>
        <v>137</v>
      </c>
      <c r="S188" s="28">
        <v>1</v>
      </c>
      <c r="T188" s="27">
        <f>ROUND($R$188*$S$188,3)</f>
        <v>137</v>
      </c>
      <c r="U188" s="52"/>
      <c r="V188" s="52">
        <v>130</v>
      </c>
      <c r="W188" s="27">
        <f>ROUND($V$188+$U$188,2)</f>
        <v>130</v>
      </c>
      <c r="X188" s="27">
        <f>ROUND($R$188*$U$188,2)</f>
        <v>0</v>
      </c>
      <c r="Y188" s="27">
        <f>ROUND($T$188*$V$188,2)</f>
        <v>17810</v>
      </c>
      <c r="Z188" s="27">
        <f>ROUND($Y$188+$X$188,2)</f>
        <v>17810</v>
      </c>
      <c r="AA188" s="63"/>
      <c r="AB188" s="63"/>
    </row>
    <row r="189" spans="1:28" s="1" customFormat="1" ht="33" customHeight="1" outlineLevel="7" x14ac:dyDescent="0.2">
      <c r="A189" s="23"/>
      <c r="B189" s="24" t="s">
        <v>114</v>
      </c>
      <c r="C189" s="25" t="s">
        <v>67</v>
      </c>
      <c r="D189" s="25" t="s">
        <v>115</v>
      </c>
      <c r="E189" s="25"/>
      <c r="F189" s="25"/>
      <c r="G189" s="25"/>
      <c r="H189" s="26">
        <v>9.9909999999999997</v>
      </c>
      <c r="I189" s="26">
        <v>9.8629999999999995</v>
      </c>
      <c r="J189" s="26">
        <v>9.8629999999999995</v>
      </c>
      <c r="K189" s="26">
        <v>9.7379999999999995</v>
      </c>
      <c r="L189" s="26">
        <v>9.2129999999999992</v>
      </c>
      <c r="M189" s="26">
        <v>7.69</v>
      </c>
      <c r="N189" s="26">
        <v>7.1879999999999997</v>
      </c>
      <c r="O189" s="26">
        <v>7.69</v>
      </c>
      <c r="P189" s="26">
        <v>9.2129999999999992</v>
      </c>
      <c r="Q189" s="26">
        <v>9.7379999999999995</v>
      </c>
      <c r="R189" s="26">
        <f>$H$189+$I$189+$J$189+$K$189+$L$189+$M$189+$N$189+$O$189+$P$189+$Q$189</f>
        <v>90.186999999999998</v>
      </c>
      <c r="S189" s="31">
        <v>1.02</v>
      </c>
      <c r="T189" s="27">
        <f>ROUND($R$189*$S$189,3)</f>
        <v>91.991</v>
      </c>
      <c r="U189" s="52"/>
      <c r="V189" s="52">
        <v>1250</v>
      </c>
      <c r="W189" s="27">
        <f>ROUND($V$189+$U$189,2)</f>
        <v>1250</v>
      </c>
      <c r="X189" s="27">
        <f>ROUND($R$189*$U$189,2)</f>
        <v>0</v>
      </c>
      <c r="Y189" s="27">
        <f>ROUND($T$189*$V$189,2)</f>
        <v>114988.75</v>
      </c>
      <c r="Z189" s="27">
        <f>ROUND($Y$189+$X$189,2)</f>
        <v>114988.75</v>
      </c>
      <c r="AA189" s="63" t="s">
        <v>235</v>
      </c>
      <c r="AB189" s="63"/>
    </row>
    <row r="190" spans="1:28" s="1" customFormat="1" ht="33" customHeight="1" outlineLevel="7" x14ac:dyDescent="0.2">
      <c r="A190" s="23"/>
      <c r="B190" s="24" t="s">
        <v>117</v>
      </c>
      <c r="C190" s="25" t="s">
        <v>67</v>
      </c>
      <c r="D190" s="25" t="s">
        <v>118</v>
      </c>
      <c r="E190" s="25"/>
      <c r="F190" s="25"/>
      <c r="G190" s="25"/>
      <c r="H190" s="26">
        <v>11.656000000000001</v>
      </c>
      <c r="I190" s="26">
        <v>11.656000000000001</v>
      </c>
      <c r="J190" s="26">
        <v>11.656000000000001</v>
      </c>
      <c r="K190" s="26">
        <v>9.6999999999999993</v>
      </c>
      <c r="L190" s="26">
        <v>10.625</v>
      </c>
      <c r="M190" s="26">
        <v>4.76</v>
      </c>
      <c r="N190" s="26">
        <v>9.3659999999999997</v>
      </c>
      <c r="O190" s="26">
        <v>4.76</v>
      </c>
      <c r="P190" s="26">
        <v>10.625</v>
      </c>
      <c r="Q190" s="26">
        <v>9.6999999999999993</v>
      </c>
      <c r="R190" s="26">
        <f>$H$190+$I$190+$J$190+$K$190+$L$190+$M$190+$N$190+$O$190+$P$190+$Q$190</f>
        <v>94.504000000000019</v>
      </c>
      <c r="S190" s="31">
        <v>1.02</v>
      </c>
      <c r="T190" s="27">
        <f>ROUND($R$190*$S$190,3)</f>
        <v>96.394000000000005</v>
      </c>
      <c r="U190" s="52"/>
      <c r="V190" s="52">
        <v>1250</v>
      </c>
      <c r="W190" s="27">
        <f>ROUND($V$190+$U$190,2)</f>
        <v>1250</v>
      </c>
      <c r="X190" s="27">
        <f>ROUND($R$190*$U$190,2)</f>
        <v>0</v>
      </c>
      <c r="Y190" s="27">
        <f>ROUND($T$190*$V$190,2)</f>
        <v>120492.5</v>
      </c>
      <c r="Z190" s="27">
        <f>ROUND($Y$190+$X$190,2)</f>
        <v>120492.5</v>
      </c>
      <c r="AA190" s="63" t="s">
        <v>235</v>
      </c>
      <c r="AB190" s="63"/>
    </row>
    <row r="191" spans="1:28" s="1" customFormat="1" ht="21.95" customHeight="1" outlineLevel="7" x14ac:dyDescent="0.2">
      <c r="A191" s="23"/>
      <c r="B191" s="24" t="s">
        <v>119</v>
      </c>
      <c r="C191" s="25" t="s">
        <v>70</v>
      </c>
      <c r="D191" s="25" t="s">
        <v>120</v>
      </c>
      <c r="E191" s="25"/>
      <c r="F191" s="25"/>
      <c r="G191" s="25"/>
      <c r="H191" s="26">
        <v>9.9909999999999997</v>
      </c>
      <c r="I191" s="26">
        <v>9.8629999999999995</v>
      </c>
      <c r="J191" s="26">
        <v>9.8629999999999995</v>
      </c>
      <c r="K191" s="26">
        <v>9.7379999999999995</v>
      </c>
      <c r="L191" s="26">
        <v>9.2129999999999992</v>
      </c>
      <c r="M191" s="26">
        <v>7.69</v>
      </c>
      <c r="N191" s="26">
        <v>7.1879999999999997</v>
      </c>
      <c r="O191" s="26">
        <v>7.69</v>
      </c>
      <c r="P191" s="26">
        <v>9.2129999999999992</v>
      </c>
      <c r="Q191" s="26">
        <v>9.7379999999999995</v>
      </c>
      <c r="R191" s="26">
        <f>$H$191+$I$191+$J$191+$K$191+$L$191+$M$191+$N$191+$O$191+$P$191+$Q$191</f>
        <v>90.186999999999998</v>
      </c>
      <c r="S191" s="29">
        <v>0.5</v>
      </c>
      <c r="T191" s="27">
        <f>ROUND($R$191*$S$191,3)</f>
        <v>45.094000000000001</v>
      </c>
      <c r="U191" s="52"/>
      <c r="V191" s="52">
        <v>360</v>
      </c>
      <c r="W191" s="27">
        <f>ROUND($V$191+$U$191,2)</f>
        <v>360</v>
      </c>
      <c r="X191" s="27">
        <f>ROUND($R$191*$U$191,2)</f>
        <v>0</v>
      </c>
      <c r="Y191" s="27">
        <f>ROUND($T$191*$V$191,2)</f>
        <v>16233.84</v>
      </c>
      <c r="Z191" s="27">
        <f>ROUND($Y$191+$X$191,2)</f>
        <v>16233.84</v>
      </c>
      <c r="AA191" s="63" t="s">
        <v>86</v>
      </c>
      <c r="AB191" s="63"/>
    </row>
    <row r="192" spans="1:28" s="1" customFormat="1" ht="21.95" customHeight="1" outlineLevel="7" x14ac:dyDescent="0.2">
      <c r="A192" s="23"/>
      <c r="B192" s="24" t="s">
        <v>121</v>
      </c>
      <c r="C192" s="25" t="s">
        <v>70</v>
      </c>
      <c r="D192" s="25"/>
      <c r="E192" s="25"/>
      <c r="F192" s="25"/>
      <c r="G192" s="25"/>
      <c r="H192" s="26">
        <v>11.656000000000001</v>
      </c>
      <c r="I192" s="26">
        <v>11.656000000000001</v>
      </c>
      <c r="J192" s="26">
        <v>11.656000000000001</v>
      </c>
      <c r="K192" s="26">
        <v>9.6999999999999993</v>
      </c>
      <c r="L192" s="26">
        <v>10.625</v>
      </c>
      <c r="M192" s="26">
        <v>4.76</v>
      </c>
      <c r="N192" s="26">
        <v>9.3659999999999997</v>
      </c>
      <c r="O192" s="26">
        <v>4.76</v>
      </c>
      <c r="P192" s="26">
        <v>10.625</v>
      </c>
      <c r="Q192" s="26">
        <v>9.6999999999999993</v>
      </c>
      <c r="R192" s="26">
        <f>$H$192+$I$192+$J$192+$K$192+$L$192+$M$192+$N$192+$O$192+$P$192+$Q$192</f>
        <v>94.504000000000019</v>
      </c>
      <c r="S192" s="29">
        <v>0.5</v>
      </c>
      <c r="T192" s="27">
        <f>ROUND($R$192*$S$192,3)</f>
        <v>47.252000000000002</v>
      </c>
      <c r="U192" s="52"/>
      <c r="V192" s="52">
        <v>360</v>
      </c>
      <c r="W192" s="27">
        <f>ROUND($V$192+$U$192,2)</f>
        <v>360</v>
      </c>
      <c r="X192" s="27">
        <f>ROUND($R$192*$U$192,2)</f>
        <v>0</v>
      </c>
      <c r="Y192" s="27">
        <f>ROUND($T$192*$V$192,2)</f>
        <v>17010.72</v>
      </c>
      <c r="Z192" s="27">
        <f>ROUND($Y$192+$X$192,2)</f>
        <v>17010.72</v>
      </c>
      <c r="AA192" s="63" t="s">
        <v>86</v>
      </c>
      <c r="AB192" s="63"/>
    </row>
    <row r="193" spans="1:28" s="1" customFormat="1" ht="44.1" customHeight="1" outlineLevel="7" x14ac:dyDescent="0.2">
      <c r="A193" s="23"/>
      <c r="B193" s="24" t="s">
        <v>81</v>
      </c>
      <c r="C193" s="25" t="s">
        <v>70</v>
      </c>
      <c r="D193" s="25" t="s">
        <v>82</v>
      </c>
      <c r="E193" s="25"/>
      <c r="F193" s="25"/>
      <c r="G193" s="25"/>
      <c r="H193" s="26">
        <v>21.646999999999998</v>
      </c>
      <c r="I193" s="26">
        <v>21.518999999999998</v>
      </c>
      <c r="J193" s="26">
        <v>21.518999999999998</v>
      </c>
      <c r="K193" s="26">
        <v>19.437999999999999</v>
      </c>
      <c r="L193" s="26">
        <v>19.838000000000001</v>
      </c>
      <c r="M193" s="26">
        <v>12.45</v>
      </c>
      <c r="N193" s="26">
        <v>16.553999999999998</v>
      </c>
      <c r="O193" s="26">
        <v>12.45</v>
      </c>
      <c r="P193" s="26">
        <v>19.838000000000001</v>
      </c>
      <c r="Q193" s="26">
        <v>19.437999999999999</v>
      </c>
      <c r="R193" s="26">
        <f>$H$193+$I$193+$J$193+$K$193+$L$193+$M$193+$N$193+$O$193+$P$193+$Q$193</f>
        <v>184.69099999999997</v>
      </c>
      <c r="S193" s="31">
        <v>0.15</v>
      </c>
      <c r="T193" s="27">
        <f>ROUND($R$193*$S$193,3)</f>
        <v>27.704000000000001</v>
      </c>
      <c r="U193" s="52"/>
      <c r="V193" s="52">
        <v>69.38</v>
      </c>
      <c r="W193" s="27">
        <f>ROUND($V$193+$U$193,2)</f>
        <v>69.38</v>
      </c>
      <c r="X193" s="27">
        <f>ROUND($R$193*$U$193,2)</f>
        <v>0</v>
      </c>
      <c r="Y193" s="27">
        <f>ROUND($T$193*$V$193,2)</f>
        <v>1922.1</v>
      </c>
      <c r="Z193" s="27">
        <f>ROUND($Y$193+$X$193,2)</f>
        <v>1922.1</v>
      </c>
      <c r="AA193" s="63" t="s">
        <v>83</v>
      </c>
      <c r="AB193" s="63"/>
    </row>
    <row r="194" spans="1:28" s="1" customFormat="1" ht="11.1" customHeight="1" outlineLevel="7" x14ac:dyDescent="0.2">
      <c r="A194" s="23"/>
      <c r="B194" s="24" t="s">
        <v>87</v>
      </c>
      <c r="C194" s="25" t="s">
        <v>70</v>
      </c>
      <c r="D194" s="25"/>
      <c r="E194" s="25"/>
      <c r="F194" s="25"/>
      <c r="G194" s="25"/>
      <c r="H194" s="26">
        <v>21.646999999999998</v>
      </c>
      <c r="I194" s="26">
        <v>21.518999999999998</v>
      </c>
      <c r="J194" s="26">
        <v>21.518999999999998</v>
      </c>
      <c r="K194" s="26">
        <v>19.437999999999999</v>
      </c>
      <c r="L194" s="26">
        <v>19.838000000000001</v>
      </c>
      <c r="M194" s="26">
        <v>12.45</v>
      </c>
      <c r="N194" s="26">
        <v>16.553999999999998</v>
      </c>
      <c r="O194" s="26">
        <v>12.45</v>
      </c>
      <c r="P194" s="26">
        <v>19.838000000000001</v>
      </c>
      <c r="Q194" s="26">
        <v>19.437999999999999</v>
      </c>
      <c r="R194" s="26">
        <f>$H$194+$I$194+$J$194+$K$194+$L$194+$M$194+$N$194+$O$194+$P$194+$Q$194</f>
        <v>184.69099999999997</v>
      </c>
      <c r="S194" s="28">
        <v>10</v>
      </c>
      <c r="T194" s="27">
        <f>ROUND($R$194*$S$194,3)</f>
        <v>1846.91</v>
      </c>
      <c r="U194" s="52"/>
      <c r="V194" s="52">
        <v>21.06</v>
      </c>
      <c r="W194" s="27">
        <f>ROUND($V$194+$U$194,2)</f>
        <v>21.06</v>
      </c>
      <c r="X194" s="27">
        <f>ROUND($R$194*$U$194,2)</f>
        <v>0</v>
      </c>
      <c r="Y194" s="27">
        <f>ROUND($T$194*$V$194,2)</f>
        <v>38895.919999999998</v>
      </c>
      <c r="Z194" s="27">
        <f>ROUND($Y$194+$X$194,2)</f>
        <v>38895.919999999998</v>
      </c>
      <c r="AA194" s="63"/>
      <c r="AB194" s="63"/>
    </row>
    <row r="195" spans="1:28" s="4" customFormat="1" ht="12" customHeight="1" x14ac:dyDescent="0.2">
      <c r="A195" s="34"/>
      <c r="B195" s="35" t="s">
        <v>236</v>
      </c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7"/>
      <c r="Y195" s="37"/>
      <c r="Z195" s="37">
        <f>ROUND($Z$13,2)</f>
        <v>59730117.130000003</v>
      </c>
      <c r="AA195" s="37"/>
      <c r="AB195" s="37"/>
    </row>
    <row r="196" spans="1:28" s="1" customFormat="1" ht="11.1" customHeight="1" x14ac:dyDescent="0.2">
      <c r="A196" s="38"/>
      <c r="B196" s="39" t="s">
        <v>237</v>
      </c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Z196" s="27"/>
      <c r="AA196" s="27"/>
      <c r="AB196" s="27"/>
    </row>
    <row r="197" spans="1:28" s="17" customFormat="1" ht="11.1" customHeight="1" x14ac:dyDescent="0.2">
      <c r="A197" s="41"/>
      <c r="B197" s="42" t="s">
        <v>238</v>
      </c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4">
        <f>ROUND($Y$13,2)</f>
        <v>59730117.130000003</v>
      </c>
      <c r="AA197" s="45"/>
      <c r="AB197" s="45"/>
    </row>
    <row r="198" spans="1:28" s="17" customFormat="1" ht="11.1" customHeight="1" x14ac:dyDescent="0.2">
      <c r="A198" s="41"/>
      <c r="B198" s="42" t="s">
        <v>239</v>
      </c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6">
        <f>ROUND($X$13,2)</f>
        <v>0</v>
      </c>
      <c r="AA198" s="22"/>
      <c r="AB198" s="22"/>
    </row>
    <row r="199" spans="1:28" s="17" customFormat="1" ht="11.1" customHeight="1" x14ac:dyDescent="0.2">
      <c r="A199" s="41"/>
      <c r="B199" s="42" t="s">
        <v>240</v>
      </c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6">
        <f>ROUND(($Z$195)*0.166666666666666,2)</f>
        <v>9955019.5199999996</v>
      </c>
      <c r="AA199" s="22"/>
      <c r="AB199" s="22"/>
    </row>
    <row r="200" spans="1:28" s="1" customFormat="1" ht="44.1" customHeight="1" x14ac:dyDescent="0.2">
      <c r="A200" s="40"/>
      <c r="B200" s="47" t="s">
        <v>241</v>
      </c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3">
        <f>ROUND($X$201+$X$202+$X$203+$X$204+$X$205+$X$206+$X$207+$X$208+$X$209+$X$210+$X$211+$X$212,2)</f>
        <v>0</v>
      </c>
      <c r="Y200" s="43">
        <f>ROUND($Y$201+$Y$202+$Y$203+$Y$204+$Y$205+$Y$206+$Y$207+$Y$208+$Y$209+$Y$210+$Y$211+$Y$212,2)</f>
        <v>0</v>
      </c>
      <c r="Z200" s="43">
        <f>ROUND($Z$201+$Z$202+$Z$203+$Z$204+$Z$205+$Z$206+$Z$207+$Z$208+$Z$209+$Z$210+$Z$211+$Z$212,2)</f>
        <v>0</v>
      </c>
      <c r="AA200" s="40"/>
      <c r="AB200" s="40"/>
    </row>
    <row r="201" spans="1:28" s="1" customFormat="1" ht="11.1" customHeight="1" x14ac:dyDescent="0.2">
      <c r="A201" s="52"/>
      <c r="B201" s="52"/>
      <c r="C201" s="52"/>
      <c r="D201" s="53"/>
      <c r="E201" s="53"/>
      <c r="F201" s="53"/>
      <c r="G201" s="53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4">
        <f>$F$201+$G$201+$H$201+$I$201+$J$201+$K$201+$L$201+$M$201+$N$201+$O$201+$P$201+$Q$201</f>
        <v>0</v>
      </c>
      <c r="S201" s="55">
        <v>1</v>
      </c>
      <c r="T201" s="54">
        <f>ROUND($R$201*$S$201,3)</f>
        <v>0</v>
      </c>
      <c r="U201" s="52"/>
      <c r="V201" s="52"/>
      <c r="W201" s="54">
        <f>ROUND($V$201+$U$201,2)</f>
        <v>0</v>
      </c>
      <c r="X201" s="54">
        <f>ROUND($R$201*$U$201,2)</f>
        <v>0</v>
      </c>
      <c r="Y201" s="54">
        <f>ROUND($T$201*$V$201,2)</f>
        <v>0</v>
      </c>
      <c r="Z201" s="54">
        <f>ROUND($Y$201+$X$201,2)</f>
        <v>0</v>
      </c>
      <c r="AA201" s="53"/>
      <c r="AB201" s="52"/>
    </row>
    <row r="202" spans="1:28" s="1" customFormat="1" ht="11.1" customHeight="1" x14ac:dyDescent="0.2">
      <c r="A202" s="52"/>
      <c r="B202" s="52"/>
      <c r="C202" s="52"/>
      <c r="D202" s="53"/>
      <c r="E202" s="53"/>
      <c r="F202" s="53"/>
      <c r="G202" s="53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4">
        <f>$F$202+$G$202+$H$202+$I$202+$J$202+$K$202+$L$202+$M$202+$N$202+$O$202+$P$202+$Q$202</f>
        <v>0</v>
      </c>
      <c r="S202" s="55">
        <v>1</v>
      </c>
      <c r="T202" s="54">
        <f>ROUND($R$202*$S$202,3)</f>
        <v>0</v>
      </c>
      <c r="U202" s="52"/>
      <c r="V202" s="52"/>
      <c r="W202" s="54">
        <f>ROUND($V$202+$U$202,2)</f>
        <v>0</v>
      </c>
      <c r="X202" s="54">
        <f>ROUND($R$202*$U$202,2)</f>
        <v>0</v>
      </c>
      <c r="Y202" s="54">
        <f>ROUND($T$202*$V$202,2)</f>
        <v>0</v>
      </c>
      <c r="Z202" s="54">
        <f>ROUND($Y$202+$X$202,2)</f>
        <v>0</v>
      </c>
      <c r="AA202" s="53"/>
      <c r="AB202" s="52"/>
    </row>
    <row r="203" spans="1:28" s="1" customFormat="1" ht="11.1" customHeight="1" x14ac:dyDescent="0.2">
      <c r="A203" s="52"/>
      <c r="B203" s="52"/>
      <c r="C203" s="52"/>
      <c r="D203" s="53"/>
      <c r="E203" s="53"/>
      <c r="F203" s="53"/>
      <c r="G203" s="53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4">
        <f>$F$203+$G$203+$H$203+$I$203+$J$203+$K$203+$L$203+$M$203+$N$203+$O$203+$P$203+$Q$203</f>
        <v>0</v>
      </c>
      <c r="S203" s="55">
        <v>1</v>
      </c>
      <c r="T203" s="54">
        <f>ROUND($R$203*$S$203,3)</f>
        <v>0</v>
      </c>
      <c r="U203" s="52"/>
      <c r="V203" s="52"/>
      <c r="W203" s="54">
        <f>ROUND($V$203+$U$203,2)</f>
        <v>0</v>
      </c>
      <c r="X203" s="54">
        <f>ROUND($R$203*$U$203,2)</f>
        <v>0</v>
      </c>
      <c r="Y203" s="54">
        <f>ROUND($T$203*$V$203,2)</f>
        <v>0</v>
      </c>
      <c r="Z203" s="54">
        <f>ROUND($Y$203+$X$203,2)</f>
        <v>0</v>
      </c>
      <c r="AA203" s="53"/>
      <c r="AB203" s="52"/>
    </row>
    <row r="204" spans="1:28" s="1" customFormat="1" ht="11.1" customHeight="1" x14ac:dyDescent="0.2">
      <c r="A204" s="52"/>
      <c r="B204" s="52"/>
      <c r="C204" s="52"/>
      <c r="D204" s="53"/>
      <c r="E204" s="53"/>
      <c r="F204" s="53"/>
      <c r="G204" s="53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4">
        <f>$F$204+$G$204+$H$204+$I$204+$J$204+$K$204+$L$204+$M$204+$N$204+$O$204+$P$204+$Q$204</f>
        <v>0</v>
      </c>
      <c r="S204" s="55">
        <v>1</v>
      </c>
      <c r="T204" s="54">
        <f>ROUND($R$204*$S$204,3)</f>
        <v>0</v>
      </c>
      <c r="U204" s="52"/>
      <c r="V204" s="52"/>
      <c r="W204" s="54">
        <f>ROUND($V$204+$U$204,2)</f>
        <v>0</v>
      </c>
      <c r="X204" s="54">
        <f>ROUND($R$204*$U$204,2)</f>
        <v>0</v>
      </c>
      <c r="Y204" s="54">
        <f>ROUND($T$204*$V$204,2)</f>
        <v>0</v>
      </c>
      <c r="Z204" s="54">
        <f>ROUND($Y$204+$X$204,2)</f>
        <v>0</v>
      </c>
      <c r="AA204" s="53"/>
      <c r="AB204" s="52"/>
    </row>
    <row r="205" spans="1:28" s="1" customFormat="1" ht="11.1" customHeight="1" x14ac:dyDescent="0.2">
      <c r="A205" s="52"/>
      <c r="B205" s="52"/>
      <c r="C205" s="52"/>
      <c r="D205" s="53"/>
      <c r="E205" s="53"/>
      <c r="F205" s="53"/>
      <c r="G205" s="53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4">
        <f>$F$205+$G$205+$H$205+$I$205+$J$205+$K$205+$L$205+$M$205+$N$205+$O$205+$P$205+$Q$205</f>
        <v>0</v>
      </c>
      <c r="S205" s="55">
        <v>1</v>
      </c>
      <c r="T205" s="54">
        <f>ROUND($R$205*$S$205,3)</f>
        <v>0</v>
      </c>
      <c r="U205" s="52"/>
      <c r="V205" s="52"/>
      <c r="W205" s="54">
        <f>ROUND($V$205+$U$205,2)</f>
        <v>0</v>
      </c>
      <c r="X205" s="54">
        <f>ROUND($R$205*$U$205,2)</f>
        <v>0</v>
      </c>
      <c r="Y205" s="54">
        <f>ROUND($T$205*$V$205,2)</f>
        <v>0</v>
      </c>
      <c r="Z205" s="54">
        <f>ROUND($Y$205+$X$205,2)</f>
        <v>0</v>
      </c>
      <c r="AA205" s="53"/>
      <c r="AB205" s="52"/>
    </row>
    <row r="206" spans="1:28" s="1" customFormat="1" ht="11.1" customHeight="1" x14ac:dyDescent="0.2">
      <c r="A206" s="52"/>
      <c r="B206" s="52"/>
      <c r="C206" s="52"/>
      <c r="D206" s="53"/>
      <c r="E206" s="53"/>
      <c r="F206" s="53"/>
      <c r="G206" s="53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4">
        <f>$F$206+$G$206+$H$206+$I$206+$J$206+$K$206+$L$206+$M$206+$N$206+$O$206+$P$206+$Q$206</f>
        <v>0</v>
      </c>
      <c r="S206" s="55">
        <v>1</v>
      </c>
      <c r="T206" s="54">
        <f>ROUND($R$206*$S$206,3)</f>
        <v>0</v>
      </c>
      <c r="U206" s="52"/>
      <c r="V206" s="52"/>
      <c r="W206" s="54">
        <f>ROUND($V$206+$U$206,2)</f>
        <v>0</v>
      </c>
      <c r="X206" s="54">
        <f>ROUND($R$206*$U$206,2)</f>
        <v>0</v>
      </c>
      <c r="Y206" s="54">
        <f>ROUND($T$206*$V$206,2)</f>
        <v>0</v>
      </c>
      <c r="Z206" s="54">
        <f>ROUND($Y$206+$X$206,2)</f>
        <v>0</v>
      </c>
      <c r="AA206" s="53"/>
      <c r="AB206" s="52"/>
    </row>
    <row r="207" spans="1:28" s="1" customFormat="1" ht="11.1" customHeight="1" x14ac:dyDescent="0.2">
      <c r="A207" s="52"/>
      <c r="B207" s="52"/>
      <c r="C207" s="52"/>
      <c r="D207" s="53"/>
      <c r="E207" s="53"/>
      <c r="F207" s="53"/>
      <c r="G207" s="53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4">
        <f>$F$207+$G$207+$H$207+$I$207+$J$207+$K$207+$L$207+$M$207+$N$207+$O$207+$P$207+$Q$207</f>
        <v>0</v>
      </c>
      <c r="S207" s="55">
        <v>1</v>
      </c>
      <c r="T207" s="54">
        <f>ROUND($R$207*$S$207,3)</f>
        <v>0</v>
      </c>
      <c r="U207" s="52"/>
      <c r="V207" s="52"/>
      <c r="W207" s="54">
        <f>ROUND($V$207+$U$207,2)</f>
        <v>0</v>
      </c>
      <c r="X207" s="54">
        <f>ROUND($R$207*$U$207,2)</f>
        <v>0</v>
      </c>
      <c r="Y207" s="54">
        <f>ROUND($T$207*$V$207,2)</f>
        <v>0</v>
      </c>
      <c r="Z207" s="54">
        <f>ROUND($Y$207+$X$207,2)</f>
        <v>0</v>
      </c>
      <c r="AA207" s="53"/>
      <c r="AB207" s="52"/>
    </row>
    <row r="208" spans="1:28" s="1" customFormat="1" ht="11.1" customHeight="1" x14ac:dyDescent="0.2">
      <c r="A208" s="52"/>
      <c r="B208" s="52"/>
      <c r="C208" s="52"/>
      <c r="D208" s="53"/>
      <c r="E208" s="53"/>
      <c r="F208" s="53"/>
      <c r="G208" s="53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4">
        <f>$F$208+$G$208+$H$208+$I$208+$J$208+$K$208+$L$208+$M$208+$N$208+$O$208+$P$208+$Q$208</f>
        <v>0</v>
      </c>
      <c r="S208" s="55">
        <v>1</v>
      </c>
      <c r="T208" s="54">
        <f>ROUND($R$208*$S$208,3)</f>
        <v>0</v>
      </c>
      <c r="U208" s="52"/>
      <c r="V208" s="52"/>
      <c r="W208" s="54">
        <f>ROUND($V$208+$U$208,2)</f>
        <v>0</v>
      </c>
      <c r="X208" s="54">
        <f>ROUND($R$208*$U$208,2)</f>
        <v>0</v>
      </c>
      <c r="Y208" s="54">
        <f>ROUND($T$208*$V$208,2)</f>
        <v>0</v>
      </c>
      <c r="Z208" s="54">
        <f>ROUND($Y$208+$X$208,2)</f>
        <v>0</v>
      </c>
      <c r="AA208" s="53"/>
      <c r="AB208" s="52"/>
    </row>
    <row r="209" spans="1:28" s="1" customFormat="1" ht="11.1" customHeight="1" x14ac:dyDescent="0.2">
      <c r="A209" s="52"/>
      <c r="B209" s="52"/>
      <c r="C209" s="52"/>
      <c r="D209" s="53"/>
      <c r="E209" s="53"/>
      <c r="F209" s="53"/>
      <c r="G209" s="53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4">
        <f>$F$209+$G$209+$H$209+$I$209+$J$209+$K$209+$L$209+$M$209+$N$209+$O$209+$P$209+$Q$209</f>
        <v>0</v>
      </c>
      <c r="S209" s="55">
        <v>1</v>
      </c>
      <c r="T209" s="54">
        <f>ROUND($R$209*$S$209,3)</f>
        <v>0</v>
      </c>
      <c r="U209" s="52"/>
      <c r="V209" s="52"/>
      <c r="W209" s="54">
        <f>ROUND($V$209+$U$209,2)</f>
        <v>0</v>
      </c>
      <c r="X209" s="54">
        <f>ROUND($R$209*$U$209,2)</f>
        <v>0</v>
      </c>
      <c r="Y209" s="54">
        <f>ROUND($T$209*$V$209,2)</f>
        <v>0</v>
      </c>
      <c r="Z209" s="54">
        <f>ROUND($Y$209+$X$209,2)</f>
        <v>0</v>
      </c>
      <c r="AA209" s="53"/>
      <c r="AB209" s="52"/>
    </row>
    <row r="210" spans="1:28" s="1" customFormat="1" ht="11.1" customHeight="1" x14ac:dyDescent="0.2">
      <c r="A210" s="52"/>
      <c r="B210" s="52"/>
      <c r="C210" s="52"/>
      <c r="D210" s="53"/>
      <c r="E210" s="53"/>
      <c r="F210" s="53"/>
      <c r="G210" s="53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4">
        <f>$F$210+$G$210+$H$210+$I$210+$J$210+$K$210+$L$210+$M$210+$N$210+$O$210+$P$210+$Q$210</f>
        <v>0</v>
      </c>
      <c r="S210" s="55">
        <v>1</v>
      </c>
      <c r="T210" s="54">
        <f>ROUND($R$210*$S$210,3)</f>
        <v>0</v>
      </c>
      <c r="U210" s="52"/>
      <c r="V210" s="52"/>
      <c r="W210" s="54">
        <f>ROUND($V$210+$U$210,2)</f>
        <v>0</v>
      </c>
      <c r="X210" s="54">
        <f>ROUND($R$210*$U$210,2)</f>
        <v>0</v>
      </c>
      <c r="Y210" s="54">
        <f>ROUND($T$210*$V$210,2)</f>
        <v>0</v>
      </c>
      <c r="Z210" s="54">
        <f>ROUND($Y$210+$X$210,2)</f>
        <v>0</v>
      </c>
      <c r="AA210" s="53"/>
      <c r="AB210" s="52"/>
    </row>
    <row r="211" spans="1:28" s="1" customFormat="1" ht="11.1" customHeight="1" x14ac:dyDescent="0.2">
      <c r="A211" s="52"/>
      <c r="B211" s="52"/>
      <c r="C211" s="52"/>
      <c r="D211" s="53"/>
      <c r="E211" s="53"/>
      <c r="F211" s="53"/>
      <c r="G211" s="53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4">
        <f>$F$211+$G$211+$H$211+$I$211+$J$211+$K$211+$L$211+$M$211+$N$211+$O$211+$P$211+$Q$211</f>
        <v>0</v>
      </c>
      <c r="S211" s="55">
        <v>1</v>
      </c>
      <c r="T211" s="54">
        <f>ROUND($R$211*$S$211,3)</f>
        <v>0</v>
      </c>
      <c r="U211" s="52"/>
      <c r="V211" s="52"/>
      <c r="W211" s="54">
        <f>ROUND($V$211+$U$211,2)</f>
        <v>0</v>
      </c>
      <c r="X211" s="54">
        <f>ROUND($R$211*$U$211,2)</f>
        <v>0</v>
      </c>
      <c r="Y211" s="54">
        <f>ROUND($T$211*$V$211,2)</f>
        <v>0</v>
      </c>
      <c r="Z211" s="54">
        <f>ROUND($Y$211+$X$211,2)</f>
        <v>0</v>
      </c>
      <c r="AA211" s="53"/>
      <c r="AB211" s="52"/>
    </row>
    <row r="212" spans="1:28" s="1" customFormat="1" ht="11.1" customHeight="1" x14ac:dyDescent="0.2">
      <c r="A212" s="52"/>
      <c r="B212" s="52"/>
      <c r="C212" s="52"/>
      <c r="D212" s="53"/>
      <c r="E212" s="53"/>
      <c r="F212" s="53"/>
      <c r="G212" s="53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4">
        <f>$F$212+$G$212+$H$212+$I$212+$J$212+$K$212+$L$212+$M$212+$N$212+$O$212+$P$212+$Q$212</f>
        <v>0</v>
      </c>
      <c r="S212" s="55">
        <v>1</v>
      </c>
      <c r="T212" s="54">
        <f>ROUND($R$212*$S$212,3)</f>
        <v>0</v>
      </c>
      <c r="U212" s="52"/>
      <c r="V212" s="52"/>
      <c r="W212" s="54">
        <f>ROUND($V$212+$U$212,2)</f>
        <v>0</v>
      </c>
      <c r="X212" s="54">
        <f>ROUND($R$212*$U$212,2)</f>
        <v>0</v>
      </c>
      <c r="Y212" s="54">
        <f>ROUND($T$212*$V$212,2)</f>
        <v>0</v>
      </c>
      <c r="Z212" s="54">
        <f>ROUND($Y$212+$X$212,2)</f>
        <v>0</v>
      </c>
      <c r="AA212" s="53"/>
      <c r="AB212" s="52"/>
    </row>
    <row r="213" spans="1:28" s="1" customFormat="1" ht="11.1" customHeight="1" x14ac:dyDescent="0.2"/>
    <row r="214" spans="1:28" s="1" customFormat="1" ht="11.1" customHeight="1" x14ac:dyDescent="0.2">
      <c r="A214" s="17" t="s">
        <v>242</v>
      </c>
    </row>
    <row r="215" spans="1:28" s="1" customFormat="1" ht="11.1" customHeight="1" x14ac:dyDescent="0.2"/>
    <row r="216" spans="1:28" s="1" customFormat="1" ht="11.1" customHeight="1" x14ac:dyDescent="0.2">
      <c r="A216" s="48"/>
      <c r="B216" s="1" t="s">
        <v>243</v>
      </c>
    </row>
    <row r="217" spans="1:28" s="1" customFormat="1" ht="11.1" customHeight="1" x14ac:dyDescent="0.2">
      <c r="A217" s="1" t="s">
        <v>244</v>
      </c>
    </row>
  </sheetData>
  <sheetProtection algorithmName="SHA-512" hashValue="sqFJwnFVxCtiH+c4OPNboGmo/EkdHTJop52Mp6MByjOxBC4qRqeaESFY5ekfFpf4XVnBhZ9o+50/chtoNONN3Q==" saltValue="GMjymsA547B58YRi5X47pw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2025-05-21T12:49:58Z</dcterms:modified>
</cp:coreProperties>
</file>