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5. кв. 31\Магистральные сети ЭОС\претенденту\"/>
    </mc:Choice>
  </mc:AlternateContent>
  <xr:revisionPtr revIDLastSave="0" documentId="13_ncr:1_{860EC8D7-426D-4689-8C51-F372F6E7040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167" i="1" l="1"/>
  <c r="X167" i="1"/>
  <c r="AC166" i="1"/>
  <c r="Z166" i="1"/>
  <c r="AE166" i="1" s="1"/>
  <c r="AF166" i="1" s="1"/>
  <c r="X166" i="1"/>
  <c r="AD166" i="1" s="1"/>
  <c r="AE165" i="1"/>
  <c r="AD165" i="1"/>
  <c r="AC165" i="1"/>
  <c r="X165" i="1"/>
  <c r="Z165" i="1" s="1"/>
  <c r="AC164" i="1"/>
  <c r="X164" i="1"/>
  <c r="AD164" i="1" s="1"/>
  <c r="AE163" i="1"/>
  <c r="AD163" i="1"/>
  <c r="AC163" i="1"/>
  <c r="X163" i="1"/>
  <c r="Z163" i="1" s="1"/>
  <c r="AC162" i="1"/>
  <c r="X162" i="1"/>
  <c r="AC161" i="1"/>
  <c r="X161" i="1"/>
  <c r="AC160" i="1"/>
  <c r="X160" i="1"/>
  <c r="AD160" i="1" s="1"/>
  <c r="AC159" i="1"/>
  <c r="X159" i="1"/>
  <c r="AC158" i="1"/>
  <c r="Z158" i="1"/>
  <c r="AE158" i="1" s="1"/>
  <c r="AF158" i="1" s="1"/>
  <c r="X158" i="1"/>
  <c r="AD158" i="1" s="1"/>
  <c r="AE157" i="1"/>
  <c r="AD157" i="1"/>
  <c r="AC157" i="1"/>
  <c r="X157" i="1"/>
  <c r="Z157" i="1" s="1"/>
  <c r="AC156" i="1"/>
  <c r="X156" i="1"/>
  <c r="AD156" i="1" s="1"/>
  <c r="AD149" i="1"/>
  <c r="AC149" i="1"/>
  <c r="Z149" i="1"/>
  <c r="AE149" i="1" s="1"/>
  <c r="AF149" i="1" s="1"/>
  <c r="X149" i="1"/>
  <c r="AD148" i="1"/>
  <c r="AD147" i="1" s="1"/>
  <c r="AC148" i="1"/>
  <c r="X148" i="1"/>
  <c r="Z148" i="1" s="1"/>
  <c r="AE146" i="1"/>
  <c r="AD146" i="1"/>
  <c r="AC146" i="1"/>
  <c r="X146" i="1"/>
  <c r="Z146" i="1" s="1"/>
  <c r="AC145" i="1"/>
  <c r="X145" i="1"/>
  <c r="AC144" i="1"/>
  <c r="X144" i="1"/>
  <c r="AC143" i="1"/>
  <c r="X143" i="1"/>
  <c r="AD143" i="1" s="1"/>
  <c r="AC142" i="1"/>
  <c r="X142" i="1"/>
  <c r="AC141" i="1"/>
  <c r="Z141" i="1"/>
  <c r="X141" i="1"/>
  <c r="AD141" i="1" s="1"/>
  <c r="AD139" i="1"/>
  <c r="AD136" i="1" s="1"/>
  <c r="AC139" i="1"/>
  <c r="X139" i="1"/>
  <c r="Z139" i="1" s="1"/>
  <c r="AE139" i="1" s="1"/>
  <c r="AD138" i="1"/>
  <c r="AC138" i="1"/>
  <c r="Z138" i="1"/>
  <c r="AE138" i="1" s="1"/>
  <c r="X138" i="1"/>
  <c r="AD137" i="1"/>
  <c r="AC137" i="1"/>
  <c r="Z137" i="1"/>
  <c r="X137" i="1"/>
  <c r="AE135" i="1"/>
  <c r="AD135" i="1"/>
  <c r="AC135" i="1"/>
  <c r="X135" i="1"/>
  <c r="Z135" i="1" s="1"/>
  <c r="AC134" i="1"/>
  <c r="X134" i="1"/>
  <c r="AD134" i="1" s="1"/>
  <c r="AE133" i="1"/>
  <c r="AD133" i="1"/>
  <c r="AC133" i="1"/>
  <c r="X133" i="1"/>
  <c r="Z133" i="1" s="1"/>
  <c r="AC132" i="1"/>
  <c r="X132" i="1"/>
  <c r="AC131" i="1"/>
  <c r="X131" i="1"/>
  <c r="AC130" i="1"/>
  <c r="X130" i="1"/>
  <c r="AD130" i="1" s="1"/>
  <c r="AD128" i="1"/>
  <c r="AC128" i="1"/>
  <c r="Z128" i="1"/>
  <c r="AE128" i="1" s="1"/>
  <c r="X128" i="1"/>
  <c r="AD127" i="1"/>
  <c r="AC127" i="1"/>
  <c r="Z127" i="1"/>
  <c r="AE127" i="1" s="1"/>
  <c r="X127" i="1"/>
  <c r="Z126" i="1"/>
  <c r="AC125" i="1"/>
  <c r="X125" i="1"/>
  <c r="AC124" i="1"/>
  <c r="X124" i="1"/>
  <c r="AC121" i="1"/>
  <c r="X121" i="1"/>
  <c r="AD121" i="1" s="1"/>
  <c r="AE120" i="1"/>
  <c r="AD120" i="1"/>
  <c r="AC120" i="1"/>
  <c r="X120" i="1"/>
  <c r="Z120" i="1" s="1"/>
  <c r="AC119" i="1"/>
  <c r="X119" i="1"/>
  <c r="AC117" i="1"/>
  <c r="X117" i="1"/>
  <c r="AD117" i="1" s="1"/>
  <c r="AD116" i="1" s="1"/>
  <c r="AC115" i="1"/>
  <c r="X115" i="1"/>
  <c r="AC114" i="1"/>
  <c r="Z114" i="1"/>
  <c r="X114" i="1"/>
  <c r="AD114" i="1" s="1"/>
  <c r="AC107" i="1"/>
  <c r="X107" i="1"/>
  <c r="AC106" i="1"/>
  <c r="Z106" i="1"/>
  <c r="X106" i="1"/>
  <c r="AD106" i="1" s="1"/>
  <c r="AD104" i="1"/>
  <c r="AC104" i="1"/>
  <c r="X104" i="1"/>
  <c r="Z104" i="1" s="1"/>
  <c r="AE104" i="1" s="1"/>
  <c r="AD103" i="1"/>
  <c r="AF103" i="1" s="1"/>
  <c r="AC103" i="1"/>
  <c r="Z103" i="1"/>
  <c r="AE103" i="1" s="1"/>
  <c r="X103" i="1"/>
  <c r="AF102" i="1"/>
  <c r="AD102" i="1"/>
  <c r="AC102" i="1"/>
  <c r="Z102" i="1"/>
  <c r="AE102" i="1" s="1"/>
  <c r="X102" i="1"/>
  <c r="AD101" i="1"/>
  <c r="AF101" i="1" s="1"/>
  <c r="AC101" i="1"/>
  <c r="Z101" i="1"/>
  <c r="AE101" i="1" s="1"/>
  <c r="X101" i="1"/>
  <c r="AC100" i="1"/>
  <c r="X100" i="1"/>
  <c r="AD100" i="1" s="1"/>
  <c r="AD99" i="1"/>
  <c r="AC99" i="1"/>
  <c r="Z99" i="1"/>
  <c r="X99" i="1"/>
  <c r="AC97" i="1"/>
  <c r="X97" i="1"/>
  <c r="AD97" i="1" s="1"/>
  <c r="AE96" i="1"/>
  <c r="AD96" i="1"/>
  <c r="AC96" i="1"/>
  <c r="X96" i="1"/>
  <c r="Z96" i="1" s="1"/>
  <c r="AC95" i="1"/>
  <c r="X95" i="1"/>
  <c r="AC93" i="1"/>
  <c r="X93" i="1"/>
  <c r="AD93" i="1" s="1"/>
  <c r="AD92" i="1"/>
  <c r="AC92" i="1"/>
  <c r="Z92" i="1"/>
  <c r="AE92" i="1" s="1"/>
  <c r="X92" i="1"/>
  <c r="AE91" i="1"/>
  <c r="AD91" i="1"/>
  <c r="AC91" i="1"/>
  <c r="X91" i="1"/>
  <c r="Z91" i="1" s="1"/>
  <c r="AC90" i="1"/>
  <c r="X90" i="1"/>
  <c r="AD90" i="1" s="1"/>
  <c r="AD89" i="1"/>
  <c r="AC89" i="1"/>
  <c r="X89" i="1"/>
  <c r="Z89" i="1" s="1"/>
  <c r="AE89" i="1" s="1"/>
  <c r="AC88" i="1"/>
  <c r="X88" i="1"/>
  <c r="AD88" i="1" s="1"/>
  <c r="AD87" i="1"/>
  <c r="AC87" i="1"/>
  <c r="X87" i="1"/>
  <c r="Z87" i="1" s="1"/>
  <c r="AE87" i="1" s="1"/>
  <c r="AC86" i="1"/>
  <c r="X86" i="1"/>
  <c r="AD86" i="1" s="1"/>
  <c r="AD85" i="1"/>
  <c r="AC85" i="1"/>
  <c r="X85" i="1"/>
  <c r="Z85" i="1" s="1"/>
  <c r="AE85" i="1" s="1"/>
  <c r="AC84" i="1"/>
  <c r="X84" i="1"/>
  <c r="AD84" i="1" s="1"/>
  <c r="AC82" i="1"/>
  <c r="X82" i="1"/>
  <c r="AD81" i="1"/>
  <c r="AC81" i="1"/>
  <c r="Z81" i="1"/>
  <c r="AE81" i="1" s="1"/>
  <c r="X81" i="1"/>
  <c r="AE80" i="1"/>
  <c r="AD80" i="1"/>
  <c r="AC80" i="1"/>
  <c r="X80" i="1"/>
  <c r="Z80" i="1" s="1"/>
  <c r="Z79" i="1"/>
  <c r="AD77" i="1"/>
  <c r="AF77" i="1" s="1"/>
  <c r="AC77" i="1"/>
  <c r="Z77" i="1"/>
  <c r="AE77" i="1" s="1"/>
  <c r="X77" i="1"/>
  <c r="AC76" i="1"/>
  <c r="X76" i="1"/>
  <c r="AD75" i="1"/>
  <c r="AC75" i="1"/>
  <c r="Z75" i="1"/>
  <c r="AE75" i="1" s="1"/>
  <c r="AF75" i="1" s="1"/>
  <c r="X75" i="1"/>
  <c r="AD74" i="1"/>
  <c r="AC74" i="1"/>
  <c r="X74" i="1"/>
  <c r="Z74" i="1" s="1"/>
  <c r="AE74" i="1" s="1"/>
  <c r="AD73" i="1"/>
  <c r="AC73" i="1"/>
  <c r="Z73" i="1"/>
  <c r="AE73" i="1" s="1"/>
  <c r="AF73" i="1" s="1"/>
  <c r="X73" i="1"/>
  <c r="AD72" i="1"/>
  <c r="AC72" i="1"/>
  <c r="X72" i="1"/>
  <c r="Z72" i="1" s="1"/>
  <c r="AE72" i="1" s="1"/>
  <c r="AF72" i="1" s="1"/>
  <c r="AD71" i="1"/>
  <c r="AC71" i="1"/>
  <c r="Z71" i="1"/>
  <c r="AE71" i="1" s="1"/>
  <c r="X71" i="1"/>
  <c r="AD70" i="1"/>
  <c r="AC70" i="1"/>
  <c r="Z70" i="1"/>
  <c r="AE70" i="1" s="1"/>
  <c r="AF70" i="1" s="1"/>
  <c r="X70" i="1"/>
  <c r="AD69" i="1"/>
  <c r="AC69" i="1"/>
  <c r="Z69" i="1"/>
  <c r="AE69" i="1" s="1"/>
  <c r="X69" i="1"/>
  <c r="AC68" i="1"/>
  <c r="X68" i="1"/>
  <c r="AD67" i="1"/>
  <c r="AC67" i="1"/>
  <c r="Z67" i="1"/>
  <c r="AE67" i="1" s="1"/>
  <c r="X67" i="1"/>
  <c r="AD66" i="1"/>
  <c r="AC66" i="1"/>
  <c r="X66" i="1"/>
  <c r="Z66" i="1" s="1"/>
  <c r="AE66" i="1" s="1"/>
  <c r="AF65" i="1"/>
  <c r="AD65" i="1"/>
  <c r="AC65" i="1"/>
  <c r="Z65" i="1"/>
  <c r="AE65" i="1" s="1"/>
  <c r="X65" i="1"/>
  <c r="AD64" i="1"/>
  <c r="AC64" i="1"/>
  <c r="X64" i="1"/>
  <c r="Z64" i="1" s="1"/>
  <c r="AE64" i="1" s="1"/>
  <c r="AD63" i="1"/>
  <c r="AF63" i="1" s="1"/>
  <c r="AC63" i="1"/>
  <c r="Z63" i="1"/>
  <c r="AE63" i="1" s="1"/>
  <c r="X63" i="1"/>
  <c r="AD62" i="1"/>
  <c r="AC62" i="1"/>
  <c r="Z62" i="1"/>
  <c r="AE62" i="1" s="1"/>
  <c r="X62" i="1"/>
  <c r="AD61" i="1"/>
  <c r="AC61" i="1"/>
  <c r="Z61" i="1"/>
  <c r="AE61" i="1" s="1"/>
  <c r="X61" i="1"/>
  <c r="Z60" i="1"/>
  <c r="AC59" i="1"/>
  <c r="X59" i="1"/>
  <c r="AD59" i="1" s="1"/>
  <c r="AE58" i="1"/>
  <c r="AC58" i="1"/>
  <c r="X58" i="1"/>
  <c r="Z58" i="1" s="1"/>
  <c r="AC57" i="1"/>
  <c r="X57" i="1"/>
  <c r="AC56" i="1"/>
  <c r="X56" i="1"/>
  <c r="AC55" i="1"/>
  <c r="Z55" i="1"/>
  <c r="AE55" i="1" s="1"/>
  <c r="X55" i="1"/>
  <c r="AD55" i="1" s="1"/>
  <c r="AE54" i="1"/>
  <c r="AD54" i="1"/>
  <c r="AC54" i="1"/>
  <c r="X54" i="1"/>
  <c r="Z54" i="1" s="1"/>
  <c r="Z53" i="1"/>
  <c r="AC51" i="1"/>
  <c r="X51" i="1"/>
  <c r="AC50" i="1"/>
  <c r="X50" i="1"/>
  <c r="AC49" i="1"/>
  <c r="Z49" i="1"/>
  <c r="AE49" i="1" s="1"/>
  <c r="X49" i="1"/>
  <c r="AD49" i="1" s="1"/>
  <c r="AE48" i="1"/>
  <c r="AD48" i="1"/>
  <c r="AC48" i="1"/>
  <c r="X48" i="1"/>
  <c r="Z48" i="1" s="1"/>
  <c r="AC47" i="1"/>
  <c r="X47" i="1"/>
  <c r="AD47" i="1" s="1"/>
  <c r="AE46" i="1"/>
  <c r="AD46" i="1"/>
  <c r="AC46" i="1"/>
  <c r="X46" i="1"/>
  <c r="Z46" i="1" s="1"/>
  <c r="AC45" i="1"/>
  <c r="X45" i="1"/>
  <c r="AD45" i="1" s="1"/>
  <c r="AC43" i="1"/>
  <c r="X43" i="1"/>
  <c r="AD42" i="1"/>
  <c r="AC42" i="1"/>
  <c r="Z42" i="1"/>
  <c r="AE42" i="1" s="1"/>
  <c r="AF42" i="1" s="1"/>
  <c r="X42" i="1"/>
  <c r="AC41" i="1"/>
  <c r="X41" i="1"/>
  <c r="Z41" i="1" s="1"/>
  <c r="AE41" i="1" s="1"/>
  <c r="AC39" i="1"/>
  <c r="X39" i="1"/>
  <c r="AC38" i="1"/>
  <c r="Z38" i="1"/>
  <c r="AE38" i="1" s="1"/>
  <c r="X38" i="1"/>
  <c r="AD38" i="1" s="1"/>
  <c r="AC37" i="1"/>
  <c r="X37" i="1"/>
  <c r="AC36" i="1"/>
  <c r="Z36" i="1"/>
  <c r="AE36" i="1" s="1"/>
  <c r="AF36" i="1" s="1"/>
  <c r="X36" i="1"/>
  <c r="AD36" i="1" s="1"/>
  <c r="AE35" i="1"/>
  <c r="AD35" i="1"/>
  <c r="AC35" i="1"/>
  <c r="X35" i="1"/>
  <c r="Z35" i="1" s="1"/>
  <c r="AC34" i="1"/>
  <c r="X34" i="1"/>
  <c r="AD34" i="1" s="1"/>
  <c r="AE33" i="1"/>
  <c r="AD33" i="1"/>
  <c r="AC33" i="1"/>
  <c r="X33" i="1"/>
  <c r="Z33" i="1" s="1"/>
  <c r="AC32" i="1"/>
  <c r="X32" i="1"/>
  <c r="AC31" i="1"/>
  <c r="X31" i="1"/>
  <c r="AC30" i="1"/>
  <c r="X30" i="1"/>
  <c r="AD30" i="1" s="1"/>
  <c r="AC29" i="1"/>
  <c r="X29" i="1"/>
  <c r="AC28" i="1"/>
  <c r="Z28" i="1"/>
  <c r="X28" i="1"/>
  <c r="AD28" i="1" s="1"/>
  <c r="AC25" i="1"/>
  <c r="X25" i="1"/>
  <c r="AC24" i="1"/>
  <c r="X24" i="1"/>
  <c r="AD24" i="1" s="1"/>
  <c r="AC23" i="1"/>
  <c r="X23" i="1"/>
  <c r="AD21" i="1"/>
  <c r="AC21" i="1"/>
  <c r="Z21" i="1"/>
  <c r="X21" i="1"/>
  <c r="AD20" i="1"/>
  <c r="AC19" i="1"/>
  <c r="X19" i="1"/>
  <c r="AD19" i="1" s="1"/>
  <c r="AE18" i="1"/>
  <c r="AD18" i="1"/>
  <c r="AC18" i="1"/>
  <c r="X18" i="1"/>
  <c r="Z18" i="1" s="1"/>
  <c r="Z17" i="1" s="1"/>
  <c r="AF38" i="1" l="1"/>
  <c r="AF49" i="1"/>
  <c r="AF64" i="1"/>
  <c r="AF66" i="1"/>
  <c r="AF67" i="1"/>
  <c r="AF69" i="1"/>
  <c r="AF92" i="1"/>
  <c r="AF104" i="1"/>
  <c r="AF138" i="1"/>
  <c r="AF62" i="1"/>
  <c r="AF71" i="1"/>
  <c r="AF81" i="1"/>
  <c r="AD98" i="1"/>
  <c r="Z50" i="1"/>
  <c r="AE50" i="1" s="1"/>
  <c r="AD50" i="1"/>
  <c r="AF55" i="1"/>
  <c r="AD125" i="1"/>
  <c r="Z125" i="1"/>
  <c r="AE125" i="1" s="1"/>
  <c r="AF125" i="1" s="1"/>
  <c r="AD132" i="1"/>
  <c r="Z132" i="1"/>
  <c r="AE132" i="1" s="1"/>
  <c r="AF132" i="1" s="1"/>
  <c r="AE21" i="1"/>
  <c r="Z20" i="1"/>
  <c r="Z29" i="1"/>
  <c r="AE29" i="1" s="1"/>
  <c r="AD29" i="1"/>
  <c r="Z56" i="1"/>
  <c r="AE56" i="1" s="1"/>
  <c r="AF56" i="1" s="1"/>
  <c r="AD56" i="1"/>
  <c r="AD76" i="1"/>
  <c r="Z76" i="1"/>
  <c r="AE76" i="1" s="1"/>
  <c r="Z82" i="1"/>
  <c r="AE82" i="1" s="1"/>
  <c r="AD82" i="1"/>
  <c r="Z27" i="1"/>
  <c r="AE28" i="1"/>
  <c r="Z31" i="1"/>
  <c r="AE31" i="1" s="1"/>
  <c r="AD31" i="1"/>
  <c r="AD43" i="1"/>
  <c r="Z43" i="1"/>
  <c r="AE43" i="1" s="1"/>
  <c r="AD57" i="1"/>
  <c r="Z57" i="1"/>
  <c r="AE57" i="1" s="1"/>
  <c r="AF57" i="1" s="1"/>
  <c r="AD95" i="1"/>
  <c r="AD94" i="1" s="1"/>
  <c r="Z95" i="1"/>
  <c r="Z107" i="1"/>
  <c r="AE107" i="1" s="1"/>
  <c r="AD107" i="1"/>
  <c r="AD105" i="1" s="1"/>
  <c r="AF128" i="1"/>
  <c r="AE126" i="1"/>
  <c r="Z25" i="1"/>
  <c r="AE25" i="1" s="1"/>
  <c r="AD25" i="1"/>
  <c r="Z30" i="1"/>
  <c r="AE30" i="1" s="1"/>
  <c r="AF30" i="1" s="1"/>
  <c r="Z37" i="1"/>
  <c r="AE37" i="1" s="1"/>
  <c r="AD37" i="1"/>
  <c r="AD83" i="1"/>
  <c r="AD17" i="1"/>
  <c r="Z24" i="1"/>
  <c r="AE24" i="1" s="1"/>
  <c r="AF24" i="1" s="1"/>
  <c r="AF33" i="1"/>
  <c r="Z40" i="1"/>
  <c r="AD41" i="1"/>
  <c r="AF41" i="1" s="1"/>
  <c r="AD51" i="1"/>
  <c r="Z51" i="1"/>
  <c r="AE51" i="1" s="1"/>
  <c r="AF18" i="1"/>
  <c r="Z23" i="1"/>
  <c r="AD23" i="1"/>
  <c r="AD32" i="1"/>
  <c r="Z32" i="1"/>
  <c r="AE32" i="1" s="1"/>
  <c r="Z39" i="1"/>
  <c r="AE39" i="1" s="1"/>
  <c r="AD39" i="1"/>
  <c r="AD68" i="1"/>
  <c r="AD60" i="1" s="1"/>
  <c r="Z68" i="1"/>
  <c r="AE68" i="1" s="1"/>
  <c r="AF74" i="1"/>
  <c r="AD145" i="1"/>
  <c r="Z145" i="1"/>
  <c r="AE145" i="1" s="1"/>
  <c r="AD162" i="1"/>
  <c r="Z162" i="1"/>
  <c r="AE162" i="1" s="1"/>
  <c r="AD79" i="1"/>
  <c r="AF91" i="1"/>
  <c r="Z115" i="1"/>
  <c r="AE115" i="1" s="1"/>
  <c r="AD115" i="1"/>
  <c r="Z131" i="1"/>
  <c r="AE131" i="1" s="1"/>
  <c r="AF131" i="1" s="1"/>
  <c r="AD131" i="1"/>
  <c r="Z140" i="1"/>
  <c r="AE141" i="1"/>
  <c r="Z144" i="1"/>
  <c r="AE144" i="1" s="1"/>
  <c r="AF144" i="1" s="1"/>
  <c r="AD144" i="1"/>
  <c r="Z161" i="1"/>
  <c r="AE161" i="1" s="1"/>
  <c r="AD161" i="1"/>
  <c r="AD129" i="1"/>
  <c r="AF35" i="1"/>
  <c r="Z45" i="1"/>
  <c r="AF48" i="1"/>
  <c r="AF54" i="1"/>
  <c r="Z59" i="1"/>
  <c r="AE59" i="1" s="1"/>
  <c r="AF59" i="1" s="1"/>
  <c r="AF61" i="1"/>
  <c r="AE79" i="1"/>
  <c r="AF80" i="1"/>
  <c r="AE99" i="1"/>
  <c r="Z98" i="1"/>
  <c r="Z100" i="1"/>
  <c r="AE100" i="1" s="1"/>
  <c r="AF100" i="1" s="1"/>
  <c r="Z105" i="1"/>
  <c r="AE106" i="1"/>
  <c r="Z117" i="1"/>
  <c r="AF120" i="1"/>
  <c r="AD126" i="1"/>
  <c r="AF127" i="1"/>
  <c r="AF126" i="1" s="1"/>
  <c r="AC126" i="1" s="1"/>
  <c r="Z130" i="1"/>
  <c r="AE137" i="1"/>
  <c r="Z136" i="1"/>
  <c r="Z143" i="1"/>
  <c r="AE143" i="1" s="1"/>
  <c r="AF143" i="1" s="1"/>
  <c r="AE148" i="1"/>
  <c r="Z147" i="1"/>
  <c r="Z160" i="1"/>
  <c r="AE160" i="1" s="1"/>
  <c r="AF160" i="1" s="1"/>
  <c r="Z167" i="1"/>
  <c r="AE167" i="1" s="1"/>
  <c r="AF167" i="1" s="1"/>
  <c r="AD167" i="1"/>
  <c r="AF46" i="1"/>
  <c r="Z124" i="1"/>
  <c r="AD124" i="1"/>
  <c r="Z19" i="1"/>
  <c r="AE19" i="1" s="1"/>
  <c r="Z34" i="1"/>
  <c r="AE34" i="1" s="1"/>
  <c r="AF34" i="1" s="1"/>
  <c r="Z47" i="1"/>
  <c r="AE47" i="1" s="1"/>
  <c r="AF47" i="1" s="1"/>
  <c r="AD58" i="1"/>
  <c r="AF58" i="1" s="1"/>
  <c r="Z84" i="1"/>
  <c r="AF85" i="1"/>
  <c r="Z86" i="1"/>
  <c r="AE86" i="1" s="1"/>
  <c r="AF86" i="1" s="1"/>
  <c r="AF87" i="1"/>
  <c r="Z88" i="1"/>
  <c r="AE88" i="1" s="1"/>
  <c r="AF88" i="1" s="1"/>
  <c r="AF89" i="1"/>
  <c r="Z90" i="1"/>
  <c r="AE90" i="1" s="1"/>
  <c r="AF90" i="1" s="1"/>
  <c r="Z93" i="1"/>
  <c r="AE93" i="1" s="1"/>
  <c r="AF93" i="1" s="1"/>
  <c r="AF96" i="1"/>
  <c r="Z113" i="1"/>
  <c r="AE114" i="1"/>
  <c r="AD119" i="1"/>
  <c r="AD118" i="1" s="1"/>
  <c r="Z119" i="1"/>
  <c r="AF133" i="1"/>
  <c r="AF139" i="1"/>
  <c r="Z142" i="1"/>
  <c r="AE142" i="1" s="1"/>
  <c r="AD142" i="1"/>
  <c r="AF146" i="1"/>
  <c r="Z159" i="1"/>
  <c r="AE159" i="1" s="1"/>
  <c r="AF159" i="1" s="1"/>
  <c r="AD159" i="1"/>
  <c r="AD155" i="1" s="1"/>
  <c r="AF163" i="1"/>
  <c r="AF135" i="1"/>
  <c r="AF157" i="1"/>
  <c r="AF165" i="1"/>
  <c r="Z97" i="1"/>
  <c r="AE97" i="1" s="1"/>
  <c r="AF97" i="1" s="1"/>
  <c r="Z121" i="1"/>
  <c r="AE121" i="1" s="1"/>
  <c r="AF121" i="1" s="1"/>
  <c r="Z134" i="1"/>
  <c r="AE134" i="1" s="1"/>
  <c r="AF134" i="1" s="1"/>
  <c r="Z156" i="1"/>
  <c r="AE156" i="1" s="1"/>
  <c r="Z164" i="1"/>
  <c r="AE164" i="1" s="1"/>
  <c r="AF164" i="1" s="1"/>
  <c r="AF162" i="1" l="1"/>
  <c r="AD44" i="1"/>
  <c r="AE60" i="1"/>
  <c r="AD78" i="1"/>
  <c r="AF145" i="1"/>
  <c r="AD123" i="1"/>
  <c r="AD122" i="1"/>
  <c r="AF106" i="1"/>
  <c r="AF105" i="1" s="1"/>
  <c r="AC105" i="1" s="1"/>
  <c r="AE105" i="1"/>
  <c r="AF99" i="1"/>
  <c r="AF98" i="1" s="1"/>
  <c r="AC98" i="1" s="1"/>
  <c r="AE98" i="1"/>
  <c r="AF21" i="1"/>
  <c r="AF20" i="1" s="1"/>
  <c r="AC20" i="1" s="1"/>
  <c r="AE20" i="1"/>
  <c r="AD109" i="1"/>
  <c r="AE124" i="1"/>
  <c r="Z123" i="1"/>
  <c r="AD22" i="1"/>
  <c r="AD13" i="1"/>
  <c r="AD16" i="1"/>
  <c r="AF25" i="1"/>
  <c r="AD27" i="1"/>
  <c r="AD26" i="1"/>
  <c r="AF50" i="1"/>
  <c r="AD140" i="1"/>
  <c r="Z118" i="1"/>
  <c r="AE119" i="1"/>
  <c r="Z83" i="1"/>
  <c r="AE84" i="1"/>
  <c r="AE136" i="1"/>
  <c r="AF137" i="1"/>
  <c r="AF136" i="1" s="1"/>
  <c r="AC136" i="1" s="1"/>
  <c r="AE52" i="1"/>
  <c r="AF161" i="1"/>
  <c r="AF115" i="1"/>
  <c r="AF39" i="1"/>
  <c r="AE23" i="1"/>
  <c r="AE16" i="1" s="1"/>
  <c r="Z22" i="1"/>
  <c r="AF17" i="1"/>
  <c r="AC17" i="1" s="1"/>
  <c r="AD15" i="1"/>
  <c r="AF37" i="1"/>
  <c r="Z94" i="1"/>
  <c r="AE95" i="1"/>
  <c r="AF31" i="1"/>
  <c r="AF82" i="1"/>
  <c r="AF79" i="1" s="1"/>
  <c r="AC79" i="1" s="1"/>
  <c r="AF29" i="1"/>
  <c r="AE53" i="1"/>
  <c r="AF114" i="1"/>
  <c r="AE113" i="1"/>
  <c r="AD53" i="1"/>
  <c r="Z44" i="1"/>
  <c r="AE45" i="1"/>
  <c r="AF141" i="1"/>
  <c r="AE140" i="1"/>
  <c r="AD111" i="1"/>
  <c r="AD112" i="1"/>
  <c r="AD108" i="1"/>
  <c r="AD113" i="1"/>
  <c r="AD110" i="1"/>
  <c r="AD40" i="1"/>
  <c r="AD14" i="1"/>
  <c r="AF107" i="1"/>
  <c r="AF156" i="1"/>
  <c r="AE155" i="1"/>
  <c r="AF142" i="1"/>
  <c r="AF19" i="1"/>
  <c r="AE17" i="1"/>
  <c r="AE147" i="1"/>
  <c r="AF148" i="1"/>
  <c r="AF147" i="1" s="1"/>
  <c r="AC147" i="1" s="1"/>
  <c r="Z129" i="1"/>
  <c r="AE130" i="1"/>
  <c r="Z116" i="1"/>
  <c r="AE117" i="1"/>
  <c r="AF53" i="1"/>
  <c r="AC53" i="1" s="1"/>
  <c r="AF68" i="1"/>
  <c r="AF52" i="1" s="1"/>
  <c r="AF32" i="1"/>
  <c r="AF51" i="1"/>
  <c r="AF43" i="1"/>
  <c r="AF40" i="1" s="1"/>
  <c r="AC40" i="1" s="1"/>
  <c r="AF28" i="1"/>
  <c r="AE27" i="1"/>
  <c r="AE26" i="1"/>
  <c r="AF76" i="1"/>
  <c r="AD52" i="1"/>
  <c r="AE40" i="1"/>
  <c r="AF60" i="1" l="1"/>
  <c r="AC60" i="1" s="1"/>
  <c r="AE129" i="1"/>
  <c r="AF130" i="1"/>
  <c r="AF129" i="1" s="1"/>
  <c r="AC129" i="1" s="1"/>
  <c r="AF45" i="1"/>
  <c r="AF44" i="1" s="1"/>
  <c r="AC44" i="1" s="1"/>
  <c r="AE44" i="1"/>
  <c r="AE109" i="1"/>
  <c r="AF119" i="1"/>
  <c r="AF118" i="1" s="1"/>
  <c r="AC118" i="1" s="1"/>
  <c r="AE118" i="1"/>
  <c r="AE13" i="1"/>
  <c r="AE14" i="1"/>
  <c r="AF155" i="1"/>
  <c r="AE108" i="1"/>
  <c r="AF113" i="1"/>
  <c r="AC113" i="1" s="1"/>
  <c r="AF23" i="1"/>
  <c r="AE22" i="1"/>
  <c r="AE15" i="1"/>
  <c r="AF153" i="1"/>
  <c r="AF140" i="1"/>
  <c r="AC140" i="1" s="1"/>
  <c r="AF95" i="1"/>
  <c r="AF94" i="1" s="1"/>
  <c r="AC94" i="1" s="1"/>
  <c r="AE94" i="1"/>
  <c r="AE111" i="1"/>
  <c r="AF124" i="1"/>
  <c r="AE122" i="1"/>
  <c r="AE123" i="1"/>
  <c r="AF27" i="1"/>
  <c r="AC27" i="1" s="1"/>
  <c r="AE116" i="1"/>
  <c r="AF117" i="1"/>
  <c r="AF116" i="1" s="1"/>
  <c r="AC116" i="1" s="1"/>
  <c r="AE112" i="1"/>
  <c r="AE110" i="1"/>
  <c r="AE83" i="1"/>
  <c r="AF84" i="1"/>
  <c r="AE78" i="1"/>
  <c r="AF26" i="1" l="1"/>
  <c r="AF112" i="1"/>
  <c r="AF152" i="1"/>
  <c r="AF83" i="1"/>
  <c r="AC83" i="1" s="1"/>
  <c r="AF78" i="1"/>
  <c r="AF109" i="1"/>
  <c r="AF111" i="1"/>
  <c r="AF22" i="1"/>
  <c r="AC22" i="1" s="1"/>
  <c r="AF13" i="1"/>
  <c r="AF16" i="1"/>
  <c r="AF108" i="1"/>
  <c r="AF14" i="1"/>
  <c r="AF122" i="1"/>
  <c r="AF123" i="1"/>
  <c r="AC123" i="1" s="1"/>
  <c r="AF110" i="1"/>
  <c r="AF15" i="1"/>
  <c r="AF150" i="1" l="1"/>
  <c r="AF154" i="1" s="1"/>
</calcChain>
</file>

<file path=xl/sharedStrings.xml><?xml version="1.0" encoding="utf-8"?>
<sst xmlns="http://schemas.openxmlformats.org/spreadsheetml/2006/main" count="390" uniqueCount="204">
  <si>
    <t>Приложение</t>
  </si>
  <si>
    <t>К договору</t>
  </si>
  <si>
    <t>Расшифровка стоимости работ</t>
  </si>
  <si>
    <t>Совушки</t>
  </si>
  <si>
    <t>Магистральные сети электроснабжения  освещения, внутриплощадочные ижд 1-9 (кв.31 в т.ч. линии ВЗУ)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</si>
  <si>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</si>
  <si>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</si>
  <si>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</si>
  <si>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</si>
  <si>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</si>
  <si>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</si>
  <si>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</si>
  <si>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</si>
  <si>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</si>
  <si>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</si>
  <si>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</si>
  <si>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</si>
  <si>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</si>
  <si>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</si>
  <si>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</si>
  <si>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</si>
  <si>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31.0 этап</t>
  </si>
  <si>
    <t xml:space="preserve"> 31.1 этап</t>
  </si>
  <si>
    <t xml:space="preserve"> 31.2 этап</t>
  </si>
  <si>
    <t xml:space="preserve"> 31.3 этап</t>
  </si>
  <si>
    <t xml:space="preserve"> кв.32</t>
  </si>
  <si>
    <t xml:space="preserve"> УДС 31.0 абонен. линии</t>
  </si>
  <si>
    <t xml:space="preserve"> 31.0.1 абонен. линии</t>
  </si>
  <si>
    <t xml:space="preserve"> 31.0.2 абонен. Линии</t>
  </si>
  <si>
    <t xml:space="preserve"> 31.0.3 абонен. Линии</t>
  </si>
  <si>
    <t xml:space="preserve"> 31.0.4 абонен. Линии</t>
  </si>
  <si>
    <t xml:space="preserve"> 31.0.5 абонен. Линии</t>
  </si>
  <si>
    <t xml:space="preserve"> 31.0.6 абонен. Линии</t>
  </si>
  <si>
    <t xml:space="preserve"> 31.0.7 абонен. Линии</t>
  </si>
  <si>
    <t xml:space="preserve"> 31.0.8 абонен. Линии</t>
  </si>
  <si>
    <t xml:space="preserve"> 31.0.9 абонен. Линии</t>
  </si>
  <si>
    <t xml:space="preserve"> ВЗУ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</si>
  <si>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</si>
  <si>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</si>
  <si>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</si>
  <si>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</si>
  <si>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</si>
  <si>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</si>
  <si>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</si>
  <si>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</si>
  <si>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</si>
  <si>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</si>
  <si>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</si>
  <si>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</si>
  <si>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</si>
  <si>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</si>
  <si>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</si>
  <si>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</si>
  <si>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</si>
  <si>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</si>
  <si>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</si>
  <si>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</si>
  <si>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</si>
  <si>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</si>
  <si>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</si>
  <si>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</si>
  <si>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</si>
  <si>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</si>
  <si>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</si>
  <si>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</si>
  <si>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</si>
  <si>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</si>
  <si>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</si>
  <si>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</si>
  <si>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</si>
  <si>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</si>
  <si>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</si>
  <si>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</si>
  <si>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</si>
  <si>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Магистральные инженерные сети</t>
  </si>
  <si>
    <t>Магистральные сети электроснабжения</t>
  </si>
  <si>
    <t>Наружное электроснабжение и электроосвещение (уличное)</t>
  </si>
  <si>
    <t>Земляные работы</t>
  </si>
  <si>
    <t>Устройство защитного слоя из отсева с послойным уплотнением (УДС)</t>
  </si>
  <si>
    <t>м3</t>
  </si>
  <si>
    <t>Объем ориентировочный, требуется подтверждение исп. Съемкой
Траншея общая с линией на освещение, абоненские силовые линии от ШР</t>
  </si>
  <si>
    <t>Отсев фр.0-5 мм</t>
  </si>
  <si>
    <t>Разработка грунта в траншеях (УДС)</t>
  </si>
  <si>
    <t>Обратная засыпка местным грунтом (УДС)</t>
  </si>
  <si>
    <t>Местный грунт</t>
  </si>
  <si>
    <t>*</t>
  </si>
  <si>
    <t>Скальный грунт фр. 0-200 мм</t>
  </si>
  <si>
    <t>весь 0 этап + пересечки через дорогу 1,2,3 этапы</t>
  </si>
  <si>
    <t>Монтаж  распределительного шкафа ШР</t>
  </si>
  <si>
    <t>шт</t>
  </si>
  <si>
    <t>Шкаф распределительный  ШР31.1-1</t>
  </si>
  <si>
    <t>комлпектность согласно опросному листу шифр 113-21-ЭС3.2-1.ОЛ3</t>
  </si>
  <si>
    <t>Шкаф распределительный  ШР31.4-1</t>
  </si>
  <si>
    <t>комлпектность согласно опросному листу шифр 113-21-ЭС3.2-1.ОЛ1</t>
  </si>
  <si>
    <t>Шкаф распределительный  ШР31.1-2</t>
  </si>
  <si>
    <t>Шкаф распределительный  ШР31.2-1</t>
  </si>
  <si>
    <t>комлпектность согласно опросному листу шифр 113-21-ЭС3.2-1.ОЛ2</t>
  </si>
  <si>
    <t>Шкаф распределительный  ШР31.2-2</t>
  </si>
  <si>
    <t>Шкаф распределительный  ШР31.2-3</t>
  </si>
  <si>
    <t>Шкаф распределительный  ШР31.3-2</t>
  </si>
  <si>
    <t>Шкаф распределительный  ШР31.3-1</t>
  </si>
  <si>
    <t>Шкаф распределительный  ШР31.5-1</t>
  </si>
  <si>
    <t>Шкаф распределительный  ШР31.5-2</t>
  </si>
  <si>
    <t>Шкаф распределительный  ШР31.5-3</t>
  </si>
  <si>
    <t>Монтаж заземляющего устройства</t>
  </si>
  <si>
    <t>Полоса стальная оцинкованная 40x4</t>
  </si>
  <si>
    <t>тн</t>
  </si>
  <si>
    <t>Уголок стальной равнополочный 50х50х5</t>
  </si>
  <si>
    <t>Монтаж фундамента распределительного шкафа</t>
  </si>
  <si>
    <t>Бетон В12,5 F200 W6</t>
  </si>
  <si>
    <t>Арматура Ø8 А400</t>
  </si>
  <si>
    <t>Труба ПНД двустенная гибкая для кабельной канализации SN8 450Н красная Ø90</t>
  </si>
  <si>
    <t>м.п.</t>
  </si>
  <si>
    <t>Пленка п/э 100мкр</t>
  </si>
  <si>
    <t>м2</t>
  </si>
  <si>
    <t>Щебень гранитный фр. 20-40 мм</t>
  </si>
  <si>
    <t>толщ.100 мм</t>
  </si>
  <si>
    <t>Мастика гидроизоляционная ISOBOX</t>
  </si>
  <si>
    <t>кг</t>
  </si>
  <si>
    <t>в 2 слоя</t>
  </si>
  <si>
    <t>Монтаж опор овещения</t>
  </si>
  <si>
    <t>Устройство фундаментов под опоры освещения (УДС)</t>
  </si>
  <si>
    <t>ФОТ включает в себя бурение скважины под фундамент</t>
  </si>
  <si>
    <t>Арматура Ø12 А400</t>
  </si>
  <si>
    <t>Бетон В20 F150 W4</t>
  </si>
  <si>
    <t>Закладной элемент фундамента 3ф-20/4/К230-2,0-б с метизами</t>
  </si>
  <si>
    <t>Монтаж опор освещения и светильников (УДС)</t>
  </si>
  <si>
    <t>ФОТ включает в себя полный комплекс работ в т.ч. монтаж светильников, подключение опоры, устройство заземления и пр.</t>
  </si>
  <si>
    <t>Опора несиловая фланцевая граненая 9м НФГ-9,0-0,5-ц</t>
  </si>
  <si>
    <t>Светильник светодиодный уличный консольный Волна LED-150-ШБ/У50</t>
  </si>
  <si>
    <t>Кронштейн однорожковый оцинкованный 1.К1-2,0-2,0-Ф1</t>
  </si>
  <si>
    <t>Коробка соединительная EKM 2035</t>
  </si>
  <si>
    <t>Муфта концевая EPKT-0031-L12-CEE01</t>
  </si>
  <si>
    <t>Болт заземления М10*30</t>
  </si>
  <si>
    <t>DIN-рейка оцинкованная 30 см</t>
  </si>
  <si>
    <t>Выключатель автоматический ВА47-29 1Р 4А 4,5кА С</t>
  </si>
  <si>
    <t>Провод ПВС 3х1,5</t>
  </si>
  <si>
    <t>Труба гофрированная ПНД гибкая двустенная с протяжкой Ø50</t>
  </si>
  <si>
    <t>Кабель АВВГ 4х35 0,66кВ</t>
  </si>
  <si>
    <t>Круг стальной Ø18 оцинкованный</t>
  </si>
  <si>
    <t>заземление опоры</t>
  </si>
  <si>
    <t>Гайка М16 оцинкованная</t>
  </si>
  <si>
    <t>Шайба М16 оцинкованная</t>
  </si>
  <si>
    <t>Болт оцинкованный М16х60</t>
  </si>
  <si>
    <t>Прокладка силовых кабельных линий (УДС)</t>
  </si>
  <si>
    <t>Укладка плитки ПЗК для защиты кабеля (УДС)</t>
  </si>
  <si>
    <t>Плита ПЗК 240х480х16</t>
  </si>
  <si>
    <t>линии освещения/силовые абонентские линии 31.0</t>
  </si>
  <si>
    <t>Плита ПЗК 480х480х16</t>
  </si>
  <si>
    <t>силовые линии</t>
  </si>
  <si>
    <t>Прокладка силовых кабельных линий в траншее (УДС)</t>
  </si>
  <si>
    <t>освещение</t>
  </si>
  <si>
    <t>Кабель АВБбШв 4х150 1кВ</t>
  </si>
  <si>
    <t>Кабель АВБбШв 4х240 1кВ</t>
  </si>
  <si>
    <t>Кабель АВБбШв 4х185 1кВ</t>
  </si>
  <si>
    <t>Кабель АВБбШв 4х120 1кВ</t>
  </si>
  <si>
    <t>Кабель АВБШв 4х95 1кВ</t>
  </si>
  <si>
    <t>Муфта соединительная 1СТп(тк)-4х(70-120)</t>
  </si>
  <si>
    <t>Муфта соединительная 1СТп(тк)-4х(150-240)</t>
  </si>
  <si>
    <t>Прокладка жестких труб в траншее (футляры)</t>
  </si>
  <si>
    <t>Труба гофрированная ПНД жесткая двустенная Ø110</t>
  </si>
  <si>
    <t>4 футляра по 15м.п. через ул. мечтателей, съезды 1,2 -  для линий до ШР 10.1.1 и 10.2.1</t>
  </si>
  <si>
    <t>Труба гофрированная ПНД жесткая двустенная Ø160</t>
  </si>
  <si>
    <t>Устройство ввода кабелей</t>
  </si>
  <si>
    <t>Учтены вводы ШР, ТП</t>
  </si>
  <si>
    <t>Бикрост ЭПП</t>
  </si>
  <si>
    <t>только в ТП, в ШП учтены в фундаменте</t>
  </si>
  <si>
    <t>Уплотнитель кабельных проходов для трубы диаметром 110 мм</t>
  </si>
  <si>
    <t>Герметик полиуретановый, 310 мл</t>
  </si>
  <si>
    <t>Пена монтажная огнестойкая, 750 мл</t>
  </si>
  <si>
    <t>Устройство уплотнения кабеля в трубе</t>
  </si>
  <si>
    <t>уплотнения футляров
расценка на футляр, в нем два уплотнения</t>
  </si>
  <si>
    <t>Уплотнитель кабельных проходов для трубы диаметром 160 мм</t>
  </si>
  <si>
    <t>Строительно-монтажные работы</t>
  </si>
  <si>
    <t>Внутриплощадочные инженерные сети (подводящие)</t>
  </si>
  <si>
    <t>Внутриплощадочные сети электроснабжения</t>
  </si>
  <si>
    <t>Наружное электроснабжение</t>
  </si>
  <si>
    <t>Устройство защитного слоя из отсева (песка) с послойным уплотнением</t>
  </si>
  <si>
    <t>В объем включены только отводы к секциям ТХ, траншея общая с магистральными сетями. 
Объем ориентировочный, требуется подтверждение исп. съемкой</t>
  </si>
  <si>
    <t>Разработка грунта в траншеях</t>
  </si>
  <si>
    <t>Обратная засыпка траншей местным грунтом, уплотнение, послойное трамбование</t>
  </si>
  <si>
    <t>Прокладка силовых кабельных линий 0,4 кВ</t>
  </si>
  <si>
    <t>Прокладка сигнальной ленты</t>
  </si>
  <si>
    <t>Лента сигнальная ЛСЭ 150мм</t>
  </si>
  <si>
    <t>Укладка плитки ПЗК для защиты кабеля</t>
  </si>
  <si>
    <t>Прокладка силовых кабельных линий в траншее</t>
  </si>
  <si>
    <t>траншея общая с силовыми магистральными линиями</t>
  </si>
  <si>
    <t>Кабель АВВГнг(А) LS 4х25</t>
  </si>
  <si>
    <t>в т.ч. запас 3 п.м. на выходе в каждом ИЖД</t>
  </si>
  <si>
    <t>Кабель АВВГнг(А) LS 4х16</t>
  </si>
  <si>
    <t>Муфта концевая 4ПКТп(б)-1-70/120(Б)</t>
  </si>
  <si>
    <t>Укладка жесткой трубы Ø 110 мм в траншее</t>
  </si>
  <si>
    <t>Труба полиэтиленовая ПЭ 100 SDR 17 Ø110х6,6</t>
  </si>
  <si>
    <t>Учтены вводы в ИЖД, ШР и ТП</t>
  </si>
  <si>
    <t>по 2м.п. на ввод в ТП, ШР; по 1 м.п. на ввод в ИЖД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</si>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</sst>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6" fontId="5" fillId="5" borderId="5" xfId="0" applyNumberFormat="1" applyFont="1" applyFill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4" borderId="7" xfId="0" applyFont="1" applyFill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H172"/>
  <sheetViews>
    <sheetView tabSelected="1" topLeftCell="C4" workbookViewId="0">
      <selection activeCell="AA22" sqref="AA22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23" width="12.5" style="1" customWidth="1"/>
    <col min="24" max="24" width="10.83203125" style="1" customWidth="1"/>
    <col min="25" max="25" width="8" style="1" customWidth="1"/>
    <col min="26" max="26" width="12.1640625" style="1" customWidth="1"/>
    <col min="27" max="27" width="9.6640625" style="1" customWidth="1"/>
    <col min="28" max="28" width="11.33203125" style="1" customWidth="1"/>
    <col min="29" max="29" width="12.83203125" style="1" customWidth="1"/>
    <col min="30" max="31" width="14.1640625" style="1" customWidth="1"/>
    <col min="32" max="32" width="16" style="1" customWidth="1"/>
    <col min="33" max="34" width="36.1640625" style="1" customWidth="1"/>
  </cols>
  <sheetData>
    <row r="1" spans="1:34" s="1" customFormat="1" ht="11.1" hidden="1" customHeight="1" x14ac:dyDescent="0.2"/>
    <row r="2" spans="1:34" s="1" customFormat="1" ht="11.1" hidden="1" customHeight="1" x14ac:dyDescent="0.2"/>
    <row r="3" spans="1:34" s="1" customFormat="1" ht="11.1" hidden="1" customHeight="1" x14ac:dyDescent="0.2"/>
    <row r="4" spans="1:34" s="2" customFormat="1" ht="12.95" customHeight="1" x14ac:dyDescent="0.2">
      <c r="AG4" s="2" t="s">
        <v>0</v>
      </c>
    </row>
    <row r="5" spans="1:34" s="2" customFormat="1" ht="12.95" customHeight="1" x14ac:dyDescent="0.2">
      <c r="AG5" s="3" t="s">
        <v>1</v>
      </c>
    </row>
    <row r="6" spans="1:34" s="2" customFormat="1" ht="12.95" customHeight="1" x14ac:dyDescent="0.2">
      <c r="A6" s="47" t="s">
        <v>2</v>
      </c>
      <c r="B6" s="47"/>
      <c r="C6" s="47"/>
      <c r="D6" s="47"/>
      <c r="E6" s="47"/>
      <c r="F6" s="47"/>
      <c r="G6" s="47"/>
    </row>
    <row r="7" spans="1:34" s="2" customFormat="1" ht="12.95" customHeight="1" x14ac:dyDescent="0.2">
      <c r="A7" s="48" t="s">
        <v>3</v>
      </c>
      <c r="B7" s="48"/>
      <c r="C7" s="48"/>
      <c r="D7" s="48"/>
      <c r="E7" s="48"/>
      <c r="F7" s="48"/>
      <c r="G7" s="48"/>
    </row>
    <row r="8" spans="1:34" s="2" customFormat="1" ht="26.1" customHeight="1" x14ac:dyDescent="0.2">
      <c r="A8" s="48" t="s">
        <v>4</v>
      </c>
      <c r="B8" s="48"/>
      <c r="C8" s="48"/>
      <c r="D8" s="48"/>
      <c r="E8" s="48"/>
      <c r="F8" s="48"/>
      <c r="G8" s="48"/>
    </row>
    <row r="9" spans="1:34" s="1" customFormat="1" ht="11.1" customHeight="1" x14ac:dyDescent="0.2"/>
    <row r="10" spans="1:34" s="4" customFormat="1" ht="30" customHeight="1" x14ac:dyDescent="0.2">
      <c r="A10" s="49" t="s">
        <v>5</v>
      </c>
      <c r="B10" s="51" t="s">
        <v>6</v>
      </c>
      <c r="C10" s="49" t="s">
        <v>7</v>
      </c>
      <c r="D10" s="53" t="s">
        <v>8</v>
      </c>
      <c r="E10" s="53" t="s">
        <v>9</v>
      </c>
      <c r="F10" s="53" t="s">
        <v>10</v>
      </c>
      <c r="G10" s="49" t="s">
        <v>11</v>
      </c>
      <c r="H10" s="55" t="s">
        <v>12</v>
      </c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1" t="s">
        <v>13</v>
      </c>
      <c r="Y10" s="51" t="s">
        <v>14</v>
      </c>
      <c r="Z10" s="51" t="s">
        <v>15</v>
      </c>
      <c r="AA10" s="55" t="s">
        <v>16</v>
      </c>
      <c r="AB10" s="55"/>
      <c r="AC10" s="55"/>
      <c r="AD10" s="55" t="s">
        <v>17</v>
      </c>
      <c r="AE10" s="55"/>
      <c r="AF10" s="51" t="s">
        <v>18</v>
      </c>
      <c r="AG10" s="51" t="s">
        <v>19</v>
      </c>
      <c r="AH10" s="51" t="s">
        <v>20</v>
      </c>
    </row>
    <row r="11" spans="1:34" s="4" customFormat="1" ht="36.950000000000003" customHeight="1" x14ac:dyDescent="0.2">
      <c r="A11" s="50"/>
      <c r="B11" s="52"/>
      <c r="C11" s="50"/>
      <c r="D11" s="54"/>
      <c r="E11" s="54"/>
      <c r="F11" s="54"/>
      <c r="G11" s="50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" t="s">
        <v>31</v>
      </c>
      <c r="S11" s="5" t="s">
        <v>32</v>
      </c>
      <c r="T11" s="5" t="s">
        <v>33</v>
      </c>
      <c r="U11" s="5" t="s">
        <v>34</v>
      </c>
      <c r="V11" s="5" t="s">
        <v>35</v>
      </c>
      <c r="W11" s="5" t="s">
        <v>36</v>
      </c>
      <c r="X11" s="52"/>
      <c r="Y11" s="52"/>
      <c r="Z11" s="52"/>
      <c r="AA11" s="5" t="s">
        <v>37</v>
      </c>
      <c r="AB11" s="5" t="s">
        <v>38</v>
      </c>
      <c r="AC11" s="5" t="s">
        <v>39</v>
      </c>
      <c r="AD11" s="5" t="s">
        <v>37</v>
      </c>
      <c r="AE11" s="5" t="s">
        <v>38</v>
      </c>
      <c r="AF11" s="52"/>
      <c r="AG11" s="52"/>
      <c r="AH11" s="52"/>
    </row>
    <row r="12" spans="1:34" s="1" customFormat="1" ht="11.1" customHeight="1" x14ac:dyDescent="0.2">
      <c r="A12" s="6" t="s">
        <v>40</v>
      </c>
      <c r="B12" s="6" t="s">
        <v>41</v>
      </c>
      <c r="C12" s="6" t="s">
        <v>42</v>
      </c>
      <c r="D12" s="6" t="s">
        <v>43</v>
      </c>
      <c r="E12" s="6" t="s">
        <v>44</v>
      </c>
      <c r="F12" s="6" t="s">
        <v>45</v>
      </c>
      <c r="G12" s="6" t="s">
        <v>46</v>
      </c>
      <c r="H12" s="6" t="s">
        <v>47</v>
      </c>
      <c r="I12" s="6" t="s">
        <v>48</v>
      </c>
      <c r="J12" s="6" t="s">
        <v>49</v>
      </c>
      <c r="K12" s="6" t="s">
        <v>50</v>
      </c>
      <c r="L12" s="6" t="s">
        <v>51</v>
      </c>
      <c r="M12" s="6" t="s">
        <v>52</v>
      </c>
      <c r="N12" s="6" t="s">
        <v>53</v>
      </c>
      <c r="O12" s="6" t="s">
        <v>54</v>
      </c>
      <c r="P12" s="6" t="s">
        <v>55</v>
      </c>
      <c r="Q12" s="6" t="s">
        <v>56</v>
      </c>
      <c r="R12" s="6" t="s">
        <v>57</v>
      </c>
      <c r="S12" s="6" t="s">
        <v>58</v>
      </c>
      <c r="T12" s="6" t="s">
        <v>59</v>
      </c>
      <c r="U12" s="6" t="s">
        <v>60</v>
      </c>
      <c r="V12" s="6" t="s">
        <v>61</v>
      </c>
      <c r="W12" s="6" t="s">
        <v>62</v>
      </c>
      <c r="X12" s="6" t="s">
        <v>63</v>
      </c>
      <c r="Y12" s="6" t="s">
        <v>64</v>
      </c>
      <c r="Z12" s="6" t="s">
        <v>65</v>
      </c>
      <c r="AA12" s="6" t="s">
        <v>66</v>
      </c>
      <c r="AB12" s="6" t="s">
        <v>67</v>
      </c>
      <c r="AC12" s="6" t="s">
        <v>68</v>
      </c>
      <c r="AD12" s="6" t="s">
        <v>69</v>
      </c>
      <c r="AE12" s="6" t="s">
        <v>70</v>
      </c>
      <c r="AF12" s="6" t="s">
        <v>71</v>
      </c>
      <c r="AG12" s="6" t="s">
        <v>72</v>
      </c>
      <c r="AH12" s="6" t="s">
        <v>73</v>
      </c>
    </row>
    <row r="13" spans="1:34" s="1" customFormat="1" ht="12" customHeight="1" outlineLevel="1" x14ac:dyDescent="0.2">
      <c r="A13" s="7"/>
      <c r="B13" s="8" t="s">
        <v>74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>
        <f>ROUND($AD$18+$AD$19+$AD$21+$AD$23+$AD$24+$AD$25+$AD$28+$AD$29+$AD$30+$AD$31+$AD$32+$AD$33+$AD$34+$AD$35+$AD$36+$AD$37+$AD$38+$AD$39+$AD$41+$AD$42+$AD$43+$AD$45+$AD$46+$AD$47+$AD$48+$AD$49+$AD$50+$AD$51+$AD$54+$AD$55+$AD$56+$AD$57+$AD$58+$AD$59+$AD$61+$AD$62+$AD$63+$AD$64+$AD$65+$AD$66+$AD$67+$AD$68+$AD$69+$AD$70+$AD$71+$AD$72+$AD$73+$AD$74+$AD$75+$AD$76+$AD$77+$AD$80+$AD$81+$AD$82+$AD$84+$AD$85+$AD$86+$AD$87+$AD$88+$AD$89+$AD$90+$AD$91+$AD$92+$AD$93+$AD$95+$AD$96+$AD$97+$AD$99+$AD$100+$AD$101+$AD$102+$AD$103+$AD$104+$AD$106+$AD$107,2)</f>
        <v>0</v>
      </c>
      <c r="AE13" s="10">
        <f>ROUND($AE$18+$AE$19+$AE$21+$AE$23+$AE$24+$AE$25+$AE$28+$AE$29+$AE$30+$AE$31+$AE$32+$AE$33+$AE$34+$AE$35+$AE$36+$AE$37+$AE$38+$AE$39+$AE$41+$AE$42+$AE$43+$AE$45+$AE$46+$AE$47+$AE$48+$AE$49+$AE$50+$AE$51+$AE$54+$AE$55+$AE$56+$AE$57+$AE$58+$AE$59+$AE$61+$AE$62+$AE$63+$AE$64+$AE$65+$AE$66+$AE$67+$AE$68+$AE$69+$AE$70+$AE$71+$AE$72+$AE$73+$AE$74+$AE$75+$AE$76+$AE$77+$AE$80+$AE$81+$AE$82+$AE$84+$AE$85+$AE$86+$AE$87+$AE$88+$AE$89+$AE$90+$AE$91+$AE$92+$AE$93+$AE$95+$AE$96+$AE$97+$AE$99+$AE$100+$AE$101+$AE$102+$AE$103+$AE$104+$AE$106+$AE$107,2)</f>
        <v>0</v>
      </c>
      <c r="AF13" s="10">
        <f>ROUND($AF$18+$AF$19+$AF$21+$AF$23+$AF$24+$AF$25+$AF$28+$AF$29+$AF$30+$AF$31+$AF$32+$AF$33+$AF$34+$AF$35+$AF$36+$AF$37+$AF$38+$AF$39+$AF$41+$AF$42+$AF$43+$AF$45+$AF$46+$AF$47+$AF$48+$AF$49+$AF$50+$AF$51+$AF$54+$AF$55+$AF$56+$AF$57+$AF$58+$AF$59+$AF$61+$AF$62+$AF$63+$AF$64+$AF$65+$AF$66+$AF$67+$AF$68+$AF$69+$AF$70+$AF$71+$AF$72+$AF$73+$AF$74+$AF$75+$AF$76+$AF$77+$AF$80+$AF$81+$AF$82+$AF$84+$AF$85+$AF$86+$AF$87+$AF$88+$AF$89+$AF$90+$AF$91+$AF$92+$AF$93+$AF$95+$AF$96+$AF$97+$AF$99+$AF$100+$AF$101+$AF$102+$AF$103+$AF$104+$AF$106+$AF$107,2)</f>
        <v>0</v>
      </c>
      <c r="AG13" s="10"/>
      <c r="AH13" s="10"/>
    </row>
    <row r="14" spans="1:34" s="1" customFormat="1" ht="12" customHeight="1" outlineLevel="2" x14ac:dyDescent="0.2">
      <c r="A14" s="7"/>
      <c r="B14" s="8" t="s">
        <v>75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>
        <f>ROUND($AD$18+$AD$19+$AD$21+$AD$23+$AD$24+$AD$25+$AD$28+$AD$29+$AD$30+$AD$31+$AD$32+$AD$33+$AD$34+$AD$35+$AD$36+$AD$37+$AD$38+$AD$39+$AD$41+$AD$42+$AD$43+$AD$45+$AD$46+$AD$47+$AD$48+$AD$49+$AD$50+$AD$51+$AD$54+$AD$55+$AD$56+$AD$57+$AD$58+$AD$59+$AD$61+$AD$62+$AD$63+$AD$64+$AD$65+$AD$66+$AD$67+$AD$68+$AD$69+$AD$70+$AD$71+$AD$72+$AD$73+$AD$74+$AD$75+$AD$76+$AD$77+$AD$80+$AD$81+$AD$82+$AD$84+$AD$85+$AD$86+$AD$87+$AD$88+$AD$89+$AD$90+$AD$91+$AD$92+$AD$93+$AD$95+$AD$96+$AD$97+$AD$99+$AD$100+$AD$101+$AD$102+$AD$103+$AD$104+$AD$106+$AD$107,2)</f>
        <v>0</v>
      </c>
      <c r="AE14" s="10">
        <f>ROUND($AE$18+$AE$19+$AE$21+$AE$23+$AE$24+$AE$25+$AE$28+$AE$29+$AE$30+$AE$31+$AE$32+$AE$33+$AE$34+$AE$35+$AE$36+$AE$37+$AE$38+$AE$39+$AE$41+$AE$42+$AE$43+$AE$45+$AE$46+$AE$47+$AE$48+$AE$49+$AE$50+$AE$51+$AE$54+$AE$55+$AE$56+$AE$57+$AE$58+$AE$59+$AE$61+$AE$62+$AE$63+$AE$64+$AE$65+$AE$66+$AE$67+$AE$68+$AE$69+$AE$70+$AE$71+$AE$72+$AE$73+$AE$74+$AE$75+$AE$76+$AE$77+$AE$80+$AE$81+$AE$82+$AE$84+$AE$85+$AE$86+$AE$87+$AE$88+$AE$89+$AE$90+$AE$91+$AE$92+$AE$93+$AE$95+$AE$96+$AE$97+$AE$99+$AE$100+$AE$101+$AE$102+$AE$103+$AE$104+$AE$106+$AE$107,2)</f>
        <v>0</v>
      </c>
      <c r="AF14" s="10">
        <f>ROUND($AF$18+$AF$19+$AF$21+$AF$23+$AF$24+$AF$25+$AF$28+$AF$29+$AF$30+$AF$31+$AF$32+$AF$33+$AF$34+$AF$35+$AF$36+$AF$37+$AF$38+$AF$39+$AF$41+$AF$42+$AF$43+$AF$45+$AF$46+$AF$47+$AF$48+$AF$49+$AF$50+$AF$51+$AF$54+$AF$55+$AF$56+$AF$57+$AF$58+$AF$59+$AF$61+$AF$62+$AF$63+$AF$64+$AF$65+$AF$66+$AF$67+$AF$68+$AF$69+$AF$70+$AF$71+$AF$72+$AF$73+$AF$74+$AF$75+$AF$76+$AF$77+$AF$80+$AF$81+$AF$82+$AF$84+$AF$85+$AF$86+$AF$87+$AF$88+$AF$89+$AF$90+$AF$91+$AF$92+$AF$93+$AF$95+$AF$96+$AF$97+$AF$99+$AF$100+$AF$101+$AF$102+$AF$103+$AF$104+$AF$106+$AF$107,2)</f>
        <v>0</v>
      </c>
      <c r="AG14" s="10"/>
      <c r="AH14" s="10"/>
    </row>
    <row r="15" spans="1:34" s="1" customFormat="1" ht="12" customHeight="1" outlineLevel="3" x14ac:dyDescent="0.2">
      <c r="A15" s="7"/>
      <c r="B15" s="8" t="s">
        <v>76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>
        <f>ROUND($AD$18+$AD$19+$AD$21+$AD$23+$AD$24+$AD$25+$AD$28+$AD$29+$AD$30+$AD$31+$AD$32+$AD$33+$AD$34+$AD$35+$AD$36+$AD$37+$AD$38+$AD$39+$AD$41+$AD$42+$AD$43+$AD$45+$AD$46+$AD$47+$AD$48+$AD$49+$AD$50+$AD$51+$AD$54+$AD$55+$AD$56+$AD$57+$AD$58+$AD$59+$AD$61+$AD$62+$AD$63+$AD$64+$AD$65+$AD$66+$AD$67+$AD$68+$AD$69+$AD$70+$AD$71+$AD$72+$AD$73+$AD$74+$AD$75+$AD$76+$AD$77+$AD$80+$AD$81+$AD$82+$AD$84+$AD$85+$AD$86+$AD$87+$AD$88+$AD$89+$AD$90+$AD$91+$AD$92+$AD$93+$AD$95+$AD$96+$AD$97+$AD$99+$AD$100+$AD$101+$AD$102+$AD$103+$AD$104+$AD$106+$AD$107,2)</f>
        <v>0</v>
      </c>
      <c r="AE15" s="10">
        <f>ROUND($AE$18+$AE$19+$AE$21+$AE$23+$AE$24+$AE$25+$AE$28+$AE$29+$AE$30+$AE$31+$AE$32+$AE$33+$AE$34+$AE$35+$AE$36+$AE$37+$AE$38+$AE$39+$AE$41+$AE$42+$AE$43+$AE$45+$AE$46+$AE$47+$AE$48+$AE$49+$AE$50+$AE$51+$AE$54+$AE$55+$AE$56+$AE$57+$AE$58+$AE$59+$AE$61+$AE$62+$AE$63+$AE$64+$AE$65+$AE$66+$AE$67+$AE$68+$AE$69+$AE$70+$AE$71+$AE$72+$AE$73+$AE$74+$AE$75+$AE$76+$AE$77+$AE$80+$AE$81+$AE$82+$AE$84+$AE$85+$AE$86+$AE$87+$AE$88+$AE$89+$AE$90+$AE$91+$AE$92+$AE$93+$AE$95+$AE$96+$AE$97+$AE$99+$AE$100+$AE$101+$AE$102+$AE$103+$AE$104+$AE$106+$AE$107,2)</f>
        <v>0</v>
      </c>
      <c r="AF15" s="10">
        <f>ROUND($AF$18+$AF$19+$AF$21+$AF$23+$AF$24+$AF$25+$AF$28+$AF$29+$AF$30+$AF$31+$AF$32+$AF$33+$AF$34+$AF$35+$AF$36+$AF$37+$AF$38+$AF$39+$AF$41+$AF$42+$AF$43+$AF$45+$AF$46+$AF$47+$AF$48+$AF$49+$AF$50+$AF$51+$AF$54+$AF$55+$AF$56+$AF$57+$AF$58+$AF$59+$AF$61+$AF$62+$AF$63+$AF$64+$AF$65+$AF$66+$AF$67+$AF$68+$AF$69+$AF$70+$AF$71+$AF$72+$AF$73+$AF$74+$AF$75+$AF$76+$AF$77+$AF$80+$AF$81+$AF$82+$AF$84+$AF$85+$AF$86+$AF$87+$AF$88+$AF$89+$AF$90+$AF$91+$AF$92+$AF$93+$AF$95+$AF$96+$AF$97+$AF$99+$AF$100+$AF$101+$AF$102+$AF$103+$AF$104+$AF$106+$AF$107,2)</f>
        <v>0</v>
      </c>
      <c r="AG15" s="10"/>
      <c r="AH15" s="10"/>
    </row>
    <row r="16" spans="1:34" s="1" customFormat="1" ht="12" customHeight="1" outlineLevel="4" x14ac:dyDescent="0.2">
      <c r="A16" s="7"/>
      <c r="B16" s="8" t="s">
        <v>77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>
        <f>ROUND($AD$18+$AD$19+$AD$21+$AD$23+$AD$24+$AD$25,2)</f>
        <v>0</v>
      </c>
      <c r="AE16" s="10">
        <f>ROUND($AE$18+$AE$19+$AE$21+$AE$23+$AE$24+$AE$25,2)</f>
        <v>0</v>
      </c>
      <c r="AF16" s="10">
        <f>ROUND($AF$18+$AF$19+$AF$21+$AF$23+$AF$24+$AF$25,2)</f>
        <v>0</v>
      </c>
      <c r="AG16" s="10"/>
      <c r="AH16" s="10"/>
    </row>
    <row r="17" spans="1:34" s="11" customFormat="1" ht="42" customHeight="1" outlineLevel="5" x14ac:dyDescent="0.15">
      <c r="A17" s="12">
        <v>1</v>
      </c>
      <c r="B17" s="73" t="s">
        <v>78</v>
      </c>
      <c r="C17" s="13" t="s">
        <v>79</v>
      </c>
      <c r="D17" s="13"/>
      <c r="E17" s="13"/>
      <c r="F17" s="13"/>
      <c r="G17" s="13"/>
      <c r="H17" s="14">
        <v>30.251999999999999</v>
      </c>
      <c r="I17" s="14">
        <v>37.003</v>
      </c>
      <c r="J17" s="14">
        <v>35.362000000000002</v>
      </c>
      <c r="K17" s="14">
        <v>46.250999999999998</v>
      </c>
      <c r="L17" s="15"/>
      <c r="M17" s="14">
        <v>20.606000000000002</v>
      </c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4">
        <v>169.47399999999999</v>
      </c>
      <c r="Y17" s="15"/>
      <c r="Z17" s="15">
        <f>$Z$18</f>
        <v>169.47399999999999</v>
      </c>
      <c r="AA17" s="15"/>
      <c r="AB17" s="15"/>
      <c r="AC17" s="15">
        <f>ROUND($AF$17/$Z$17,2)</f>
        <v>0</v>
      </c>
      <c r="AD17" s="15">
        <f>ROUND($AD$18+$AD$19,2)</f>
        <v>0</v>
      </c>
      <c r="AE17" s="15">
        <f>ROUND($AE$18+$AE$19,2)</f>
        <v>0</v>
      </c>
      <c r="AF17" s="15">
        <f>ROUND($AF$18+$AF$19,2)</f>
        <v>0</v>
      </c>
      <c r="AG17" s="16" t="s">
        <v>80</v>
      </c>
      <c r="AH17" s="67"/>
    </row>
    <row r="18" spans="1:34" s="17" customFormat="1" ht="11.1" customHeight="1" outlineLevel="6" x14ac:dyDescent="0.2">
      <c r="A18" s="18"/>
      <c r="B18" s="74" t="s">
        <v>37</v>
      </c>
      <c r="C18" s="19" t="s">
        <v>79</v>
      </c>
      <c r="D18" s="19"/>
      <c r="E18" s="19"/>
      <c r="F18" s="19"/>
      <c r="G18" s="19"/>
      <c r="H18" s="20">
        <v>30.251999999999999</v>
      </c>
      <c r="I18" s="20">
        <v>37.003</v>
      </c>
      <c r="J18" s="20">
        <v>35.362000000000002</v>
      </c>
      <c r="K18" s="20">
        <v>46.250999999999998</v>
      </c>
      <c r="L18" s="21"/>
      <c r="M18" s="20">
        <v>20.606000000000002</v>
      </c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0">
        <f>$H$18+$I$18+$J$18+$K$18+$L$18+$M$18+$N$18+$O$18+$P$18+$Q$18+$R$18+$S$18+$T$18+$U$18+$V$18+$W$18</f>
        <v>169.47399999999999</v>
      </c>
      <c r="Y18" s="20">
        <v>1</v>
      </c>
      <c r="Z18" s="21">
        <f>ROUND($X$18*$Y$18,3)</f>
        <v>169.47399999999999</v>
      </c>
      <c r="AA18" s="58"/>
      <c r="AB18" s="59"/>
      <c r="AC18" s="56">
        <f>ROUND($AB$18+$AA$18,2)</f>
        <v>0</v>
      </c>
      <c r="AD18" s="21">
        <f>ROUND($X$18*$AA$18,2)</f>
        <v>0</v>
      </c>
      <c r="AE18" s="21">
        <f>ROUND($Z$18*$AB$18,2)</f>
        <v>0</v>
      </c>
      <c r="AF18" s="21">
        <f>ROUND($AE$18+$AD$18,2)</f>
        <v>0</v>
      </c>
      <c r="AG18" s="21"/>
      <c r="AH18" s="68"/>
    </row>
    <row r="19" spans="1:34" s="1" customFormat="1" ht="11.1" customHeight="1" outlineLevel="6" x14ac:dyDescent="0.2">
      <c r="A19" s="22"/>
      <c r="B19" s="75" t="s">
        <v>81</v>
      </c>
      <c r="C19" s="23" t="s">
        <v>79</v>
      </c>
      <c r="D19" s="23"/>
      <c r="E19" s="23"/>
      <c r="F19" s="23"/>
      <c r="G19" s="23"/>
      <c r="H19" s="24">
        <v>30.251999999999999</v>
      </c>
      <c r="I19" s="24">
        <v>37.003</v>
      </c>
      <c r="J19" s="24">
        <v>35.362000000000002</v>
      </c>
      <c r="K19" s="24">
        <v>46.250999999999998</v>
      </c>
      <c r="L19" s="25"/>
      <c r="M19" s="24">
        <v>20.606000000000002</v>
      </c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4">
        <f>$H$19+$I$19+$J$19+$K$19+$L$19+$M$19+$N$19+$O$19+$P$19+$Q$19+$R$19+$S$19+$T$19+$U$19+$V$19+$W$19</f>
        <v>169.47399999999999</v>
      </c>
      <c r="Y19" s="26">
        <v>1.1000000000000001</v>
      </c>
      <c r="Z19" s="25">
        <f>ROUND($X$19*$Y$19,3)</f>
        <v>186.42099999999999</v>
      </c>
      <c r="AA19" s="60"/>
      <c r="AB19" s="60"/>
      <c r="AC19" s="25">
        <f>ROUND($AB$19+$AA$19,2)</f>
        <v>0</v>
      </c>
      <c r="AD19" s="25">
        <f>ROUND($X$19*$AA$19,2)</f>
        <v>0</v>
      </c>
      <c r="AE19" s="25">
        <f>ROUND($Z$19*$AB$19,2)</f>
        <v>0</v>
      </c>
      <c r="AF19" s="25">
        <f>ROUND($AE$19+$AD$19,2)</f>
        <v>0</v>
      </c>
      <c r="AG19" s="27"/>
      <c r="AH19" s="69"/>
    </row>
    <row r="20" spans="1:34" s="11" customFormat="1" ht="42" customHeight="1" outlineLevel="5" x14ac:dyDescent="0.15">
      <c r="A20" s="12">
        <v>2</v>
      </c>
      <c r="B20" s="73" t="s">
        <v>82</v>
      </c>
      <c r="C20" s="13" t="s">
        <v>79</v>
      </c>
      <c r="D20" s="13"/>
      <c r="E20" s="13"/>
      <c r="F20" s="13"/>
      <c r="G20" s="13"/>
      <c r="H20" s="14">
        <v>210.857</v>
      </c>
      <c r="I20" s="14">
        <v>256.81799999999998</v>
      </c>
      <c r="J20" s="14">
        <v>263.89800000000002</v>
      </c>
      <c r="K20" s="14">
        <v>325.92700000000002</v>
      </c>
      <c r="L20" s="15"/>
      <c r="M20" s="14">
        <v>105.01300000000001</v>
      </c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28">
        <v>1162.5129999999999</v>
      </c>
      <c r="Y20" s="15"/>
      <c r="Z20" s="15">
        <f>$Z$21</f>
        <v>1162.5129999999999</v>
      </c>
      <c r="AA20" s="61"/>
      <c r="AB20" s="61"/>
      <c r="AC20" s="15">
        <f>ROUND($AF$20/$Z$20,2)</f>
        <v>0</v>
      </c>
      <c r="AD20" s="15">
        <f>ROUND($AD$21,2)</f>
        <v>0</v>
      </c>
      <c r="AE20" s="15">
        <f>ROUND($AE$21,2)</f>
        <v>0</v>
      </c>
      <c r="AF20" s="15">
        <f>ROUND($AF$21,2)</f>
        <v>0</v>
      </c>
      <c r="AG20" s="16" t="s">
        <v>80</v>
      </c>
      <c r="AH20" s="67"/>
    </row>
    <row r="21" spans="1:34" s="17" customFormat="1" ht="11.1" customHeight="1" outlineLevel="6" x14ac:dyDescent="0.2">
      <c r="A21" s="18"/>
      <c r="B21" s="74" t="s">
        <v>37</v>
      </c>
      <c r="C21" s="19" t="s">
        <v>79</v>
      </c>
      <c r="D21" s="19"/>
      <c r="E21" s="19"/>
      <c r="F21" s="19"/>
      <c r="G21" s="19"/>
      <c r="H21" s="20">
        <v>210.857</v>
      </c>
      <c r="I21" s="20">
        <v>256.81799999999998</v>
      </c>
      <c r="J21" s="20">
        <v>263.89800000000002</v>
      </c>
      <c r="K21" s="20">
        <v>325.92700000000002</v>
      </c>
      <c r="L21" s="21"/>
      <c r="M21" s="20">
        <v>105.01300000000001</v>
      </c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0">
        <f>$H$21+$I$21+$J$21+$K$21+$L$21+$M$21+$N$21+$O$21+$P$21+$Q$21+$R$21+$S$21+$T$21+$U$21+$V$21+$W$21</f>
        <v>1162.5129999999999</v>
      </c>
      <c r="Y21" s="20">
        <v>1</v>
      </c>
      <c r="Z21" s="21">
        <f>ROUND($X$21*$Y$21,3)</f>
        <v>1162.5129999999999</v>
      </c>
      <c r="AA21" s="62"/>
      <c r="AB21" s="59"/>
      <c r="AC21" s="57">
        <f>ROUND($AB$21+$AA$21,2)</f>
        <v>0</v>
      </c>
      <c r="AD21" s="21">
        <f>ROUND($X$21*$AA$21,2)</f>
        <v>0</v>
      </c>
      <c r="AE21" s="21">
        <f>ROUND($Z$21*$AB$21,2)</f>
        <v>0</v>
      </c>
      <c r="AF21" s="21">
        <f>ROUND($AE$21+$AD$21,2)</f>
        <v>0</v>
      </c>
      <c r="AG21" s="21"/>
      <c r="AH21" s="68"/>
    </row>
    <row r="22" spans="1:34" s="11" customFormat="1" ht="42" customHeight="1" outlineLevel="5" x14ac:dyDescent="0.15">
      <c r="A22" s="12">
        <v>3</v>
      </c>
      <c r="B22" s="73" t="s">
        <v>83</v>
      </c>
      <c r="C22" s="13" t="s">
        <v>79</v>
      </c>
      <c r="D22" s="13"/>
      <c r="E22" s="13"/>
      <c r="F22" s="13"/>
      <c r="G22" s="13"/>
      <c r="H22" s="14">
        <v>178.636</v>
      </c>
      <c r="I22" s="14">
        <v>215.55199999999999</v>
      </c>
      <c r="J22" s="14">
        <v>225.054</v>
      </c>
      <c r="K22" s="14">
        <v>273.52300000000002</v>
      </c>
      <c r="L22" s="15"/>
      <c r="M22" s="14">
        <v>82.85</v>
      </c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4">
        <v>975.61500000000001</v>
      </c>
      <c r="Y22" s="15"/>
      <c r="Z22" s="15">
        <f>$Z$23</f>
        <v>975.61500000000001</v>
      </c>
      <c r="AA22" s="61"/>
      <c r="AB22" s="61"/>
      <c r="AC22" s="15">
        <f>ROUND($AF$22/$Z$22,2)</f>
        <v>0</v>
      </c>
      <c r="AD22" s="15">
        <f>ROUND($AD$23+$AD$24+$AD$25,2)</f>
        <v>0</v>
      </c>
      <c r="AE22" s="15">
        <f>ROUND($AE$23+$AE$24+$AE$25,2)</f>
        <v>0</v>
      </c>
      <c r="AF22" s="15">
        <f>ROUND($AF$23+$AF$24+$AF$25,2)</f>
        <v>0</v>
      </c>
      <c r="AG22" s="16" t="s">
        <v>80</v>
      </c>
      <c r="AH22" s="67"/>
    </row>
    <row r="23" spans="1:34" s="17" customFormat="1" ht="11.1" customHeight="1" outlineLevel="6" x14ac:dyDescent="0.2">
      <c r="A23" s="18"/>
      <c r="B23" s="74" t="s">
        <v>37</v>
      </c>
      <c r="C23" s="19" t="s">
        <v>79</v>
      </c>
      <c r="D23" s="19"/>
      <c r="E23" s="19"/>
      <c r="F23" s="19"/>
      <c r="G23" s="19"/>
      <c r="H23" s="20">
        <v>178.636</v>
      </c>
      <c r="I23" s="20">
        <v>215.55199999999999</v>
      </c>
      <c r="J23" s="20">
        <v>225.054</v>
      </c>
      <c r="K23" s="20">
        <v>273.52300000000002</v>
      </c>
      <c r="L23" s="21"/>
      <c r="M23" s="20">
        <v>82.85</v>
      </c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0">
        <f>$H$23+$I$23+$J$23+$K$23+$L$23+$M$23+$N$23+$O$23+$P$23+$Q$23+$R$23+$S$23+$T$23+$U$23+$V$23+$W$23</f>
        <v>975.61500000000001</v>
      </c>
      <c r="Y23" s="20">
        <v>1</v>
      </c>
      <c r="Z23" s="21">
        <f>ROUND($X$23*$Y$23,3)</f>
        <v>975.61500000000001</v>
      </c>
      <c r="AA23" s="62"/>
      <c r="AB23" s="59"/>
      <c r="AC23" s="57">
        <f>ROUND($AB$23+$AA$23,2)</f>
        <v>0</v>
      </c>
      <c r="AD23" s="21">
        <f>ROUND($X$23*$AA$23,2)</f>
        <v>0</v>
      </c>
      <c r="AE23" s="21">
        <f>ROUND($Z$23*$AB$23,2)</f>
        <v>0</v>
      </c>
      <c r="AF23" s="21">
        <f>ROUND($AE$23+$AD$23,2)</f>
        <v>0</v>
      </c>
      <c r="AG23" s="21"/>
      <c r="AH23" s="68"/>
    </row>
    <row r="24" spans="1:34" s="1" customFormat="1" ht="11.1" customHeight="1" outlineLevel="6" x14ac:dyDescent="0.2">
      <c r="A24" s="22"/>
      <c r="B24" s="75" t="s">
        <v>84</v>
      </c>
      <c r="C24" s="23" t="s">
        <v>79</v>
      </c>
      <c r="D24" s="23"/>
      <c r="E24" s="23" t="s">
        <v>85</v>
      </c>
      <c r="F24" s="23"/>
      <c r="G24" s="23"/>
      <c r="H24" s="25"/>
      <c r="I24" s="24">
        <v>203.65799999999999</v>
      </c>
      <c r="J24" s="24">
        <v>225.054</v>
      </c>
      <c r="K24" s="24">
        <v>261.62900000000002</v>
      </c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4">
        <f>$H$24+$I$24+$J$24+$K$24+$L$24+$M$24+$N$24+$O$24+$P$24+$Q$24+$R$24+$S$24+$T$24+$U$24+$V$24+$W$24</f>
        <v>690.34100000000001</v>
      </c>
      <c r="Y24" s="26">
        <v>1.1000000000000001</v>
      </c>
      <c r="Z24" s="25">
        <f>ROUND($X$24*$Y$24,3)</f>
        <v>759.375</v>
      </c>
      <c r="AA24" s="60"/>
      <c r="AB24" s="60"/>
      <c r="AC24" s="25">
        <f>ROUND($AB$24+$AA$24,2)</f>
        <v>0</v>
      </c>
      <c r="AD24" s="25">
        <f>ROUND($X$24*$AA$24,2)</f>
        <v>0</v>
      </c>
      <c r="AE24" s="25">
        <f>ROUND($Z$24*$AB$24,2)</f>
        <v>0</v>
      </c>
      <c r="AF24" s="25">
        <f>ROUND($AE$24+$AD$24,2)</f>
        <v>0</v>
      </c>
      <c r="AG24" s="27"/>
      <c r="AH24" s="69"/>
    </row>
    <row r="25" spans="1:34" s="1" customFormat="1" ht="21.95" customHeight="1" outlineLevel="6" x14ac:dyDescent="0.2">
      <c r="A25" s="22"/>
      <c r="B25" s="75" t="s">
        <v>86</v>
      </c>
      <c r="C25" s="23" t="s">
        <v>79</v>
      </c>
      <c r="D25" s="23"/>
      <c r="E25" s="23"/>
      <c r="F25" s="23"/>
      <c r="G25" s="23"/>
      <c r="H25" s="24">
        <v>178.636</v>
      </c>
      <c r="I25" s="24">
        <v>11.894</v>
      </c>
      <c r="J25" s="25"/>
      <c r="K25" s="24">
        <v>11.894</v>
      </c>
      <c r="L25" s="25"/>
      <c r="M25" s="24">
        <v>82.85</v>
      </c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4">
        <f>$H$25+$I$25+$J$25+$K$25+$L$25+$M$25+$N$25+$O$25+$P$25+$Q$25+$R$25+$S$25+$T$25+$U$25+$V$25+$W$25</f>
        <v>285.274</v>
      </c>
      <c r="Y25" s="29">
        <v>1.23</v>
      </c>
      <c r="Z25" s="25">
        <f>ROUND($X$25*$Y$25,3)</f>
        <v>350.887</v>
      </c>
      <c r="AA25" s="60"/>
      <c r="AB25" s="60"/>
      <c r="AC25" s="25">
        <f>ROUND($AB$25+$AA$25,2)</f>
        <v>0</v>
      </c>
      <c r="AD25" s="25">
        <f>ROUND($X$25*$AA$25,2)</f>
        <v>0</v>
      </c>
      <c r="AE25" s="25">
        <f>ROUND($Z$25*$AB$25,2)</f>
        <v>0</v>
      </c>
      <c r="AF25" s="25">
        <f>ROUND($AE$25+$AD$25,2)</f>
        <v>0</v>
      </c>
      <c r="AG25" s="27" t="s">
        <v>87</v>
      </c>
      <c r="AH25" s="69"/>
    </row>
    <row r="26" spans="1:34" s="1" customFormat="1" ht="12" customHeight="1" outlineLevel="4" x14ac:dyDescent="0.2">
      <c r="A26" s="7"/>
      <c r="B26" s="76" t="s">
        <v>88</v>
      </c>
      <c r="C26" s="9"/>
      <c r="D26" s="9"/>
      <c r="E26" s="9"/>
      <c r="F26" s="9"/>
      <c r="G26" s="9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63"/>
      <c r="AB26" s="63"/>
      <c r="AC26" s="10"/>
      <c r="AD26" s="10">
        <f>ROUND($AD$28+$AD$29+$AD$30+$AD$31+$AD$32+$AD$33+$AD$34+$AD$35+$AD$36+$AD$37+$AD$38+$AD$39+$AD$41+$AD$42+$AD$43+$AD$45+$AD$46+$AD$47+$AD$48+$AD$49+$AD$50+$AD$51,2)</f>
        <v>0</v>
      </c>
      <c r="AE26" s="10">
        <f>ROUND($AE$28+$AE$29+$AE$30+$AE$31+$AE$32+$AE$33+$AE$34+$AE$35+$AE$36+$AE$37+$AE$38+$AE$39+$AE$41+$AE$42+$AE$43+$AE$45+$AE$46+$AE$47+$AE$48+$AE$49+$AE$50+$AE$51,2)</f>
        <v>0</v>
      </c>
      <c r="AF26" s="10">
        <f>ROUND($AF$28+$AF$29+$AF$30+$AF$31+$AF$32+$AF$33+$AF$34+$AF$35+$AF$36+$AF$37+$AF$38+$AF$39+$AF$41+$AF$42+$AF$43+$AF$45+$AF$46+$AF$47+$AF$48+$AF$49+$AF$50+$AF$51,2)</f>
        <v>0</v>
      </c>
      <c r="AG26" s="10"/>
      <c r="AH26" s="63"/>
    </row>
    <row r="27" spans="1:34" s="11" customFormat="1" ht="11.1" customHeight="1" outlineLevel="5" x14ac:dyDescent="0.15">
      <c r="A27" s="12">
        <v>4</v>
      </c>
      <c r="B27" s="73" t="s">
        <v>88</v>
      </c>
      <c r="C27" s="13" t="s">
        <v>89</v>
      </c>
      <c r="D27" s="13"/>
      <c r="E27" s="13"/>
      <c r="F27" s="13"/>
      <c r="G27" s="13"/>
      <c r="H27" s="14">
        <v>2</v>
      </c>
      <c r="I27" s="14">
        <v>2</v>
      </c>
      <c r="J27" s="14">
        <v>2</v>
      </c>
      <c r="K27" s="14">
        <v>2</v>
      </c>
      <c r="L27" s="14">
        <v>3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4">
        <v>11</v>
      </c>
      <c r="Y27" s="15"/>
      <c r="Z27" s="15">
        <f>$Z$28</f>
        <v>11</v>
      </c>
      <c r="AA27" s="61"/>
      <c r="AB27" s="61"/>
      <c r="AC27" s="15">
        <f>ROUND($AF$27/$Z$27,2)</f>
        <v>0</v>
      </c>
      <c r="AD27" s="15">
        <f>ROUND($AD$28+$AD$29+$AD$30+$AD$31+$AD$32+$AD$33+$AD$34+$AD$35+$AD$36+$AD$37+$AD$38+$AD$39,2)</f>
        <v>0</v>
      </c>
      <c r="AE27" s="15">
        <f>ROUND($AE$28+$AE$29+$AE$30+$AE$31+$AE$32+$AE$33+$AE$34+$AE$35+$AE$36+$AE$37+$AE$38+$AE$39,2)</f>
        <v>0</v>
      </c>
      <c r="AF27" s="15">
        <f>ROUND($AF$28+$AF$29+$AF$30+$AF$31+$AF$32+$AF$33+$AF$34+$AF$35+$AF$36+$AF$37+$AF$38+$AF$39,2)</f>
        <v>0</v>
      </c>
      <c r="AG27" s="16"/>
      <c r="AH27" s="67"/>
    </row>
    <row r="28" spans="1:34" s="17" customFormat="1" ht="11.1" customHeight="1" outlineLevel="6" x14ac:dyDescent="0.2">
      <c r="A28" s="18"/>
      <c r="B28" s="74" t="s">
        <v>37</v>
      </c>
      <c r="C28" s="19" t="s">
        <v>89</v>
      </c>
      <c r="D28" s="19"/>
      <c r="E28" s="19"/>
      <c r="F28" s="19"/>
      <c r="G28" s="19"/>
      <c r="H28" s="20">
        <v>2</v>
      </c>
      <c r="I28" s="20">
        <v>2</v>
      </c>
      <c r="J28" s="20">
        <v>2</v>
      </c>
      <c r="K28" s="20">
        <v>2</v>
      </c>
      <c r="L28" s="20">
        <v>3</v>
      </c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0">
        <f>$H$28+$I$28+$J$28+$K$28+$L$28+$M$28+$N$28+$O$28+$P$28+$Q$28+$R$28+$S$28+$T$28+$U$28+$V$28+$W$28</f>
        <v>11</v>
      </c>
      <c r="Y28" s="20">
        <v>1</v>
      </c>
      <c r="Z28" s="21">
        <f>ROUND($X$28*$Y$28,3)</f>
        <v>11</v>
      </c>
      <c r="AA28" s="58"/>
      <c r="AB28" s="59"/>
      <c r="AC28" s="56">
        <f>ROUND($AB$28+$AA$28,2)</f>
        <v>0</v>
      </c>
      <c r="AD28" s="21">
        <f>ROUND($X$28*$AA$28,2)</f>
        <v>0</v>
      </c>
      <c r="AE28" s="21">
        <f>ROUND($Z$28*$AB$28,2)</f>
        <v>0</v>
      </c>
      <c r="AF28" s="21">
        <f>ROUND($AE$28+$AD$28,2)</f>
        <v>0</v>
      </c>
      <c r="AG28" s="21"/>
      <c r="AH28" s="68"/>
    </row>
    <row r="29" spans="1:34" s="1" customFormat="1" ht="21.95" customHeight="1" outlineLevel="6" x14ac:dyDescent="0.2">
      <c r="A29" s="22"/>
      <c r="B29" s="75" t="s">
        <v>90</v>
      </c>
      <c r="C29" s="23" t="s">
        <v>89</v>
      </c>
      <c r="D29" s="23"/>
      <c r="E29" s="23"/>
      <c r="F29" s="23"/>
      <c r="G29" s="23"/>
      <c r="H29" s="24">
        <v>1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4">
        <f>$H$29+$I$29+$J$29+$K$29+$L$29+$M$29+$N$29+$O$29+$P$29+$Q$29+$R$29+$S$29+$T$29+$U$29+$V$29+$W$29</f>
        <v>1</v>
      </c>
      <c r="Y29" s="30">
        <v>1</v>
      </c>
      <c r="Z29" s="25">
        <f>ROUND($X$29*$Y$29,3)</f>
        <v>1</v>
      </c>
      <c r="AA29" s="60"/>
      <c r="AB29" s="60"/>
      <c r="AC29" s="25">
        <f>ROUND($AB$29+$AA$29,2)</f>
        <v>0</v>
      </c>
      <c r="AD29" s="25">
        <f>ROUND($X$29*$AA$29,2)</f>
        <v>0</v>
      </c>
      <c r="AE29" s="25">
        <f>ROUND($Z$29*$AB$29,2)</f>
        <v>0</v>
      </c>
      <c r="AF29" s="25">
        <f>ROUND($AE$29+$AD$29,2)</f>
        <v>0</v>
      </c>
      <c r="AG29" s="27" t="s">
        <v>91</v>
      </c>
      <c r="AH29" s="69"/>
    </row>
    <row r="30" spans="1:34" s="1" customFormat="1" ht="21.95" customHeight="1" outlineLevel="6" x14ac:dyDescent="0.2">
      <c r="A30" s="22"/>
      <c r="B30" s="75" t="s">
        <v>92</v>
      </c>
      <c r="C30" s="23" t="s">
        <v>89</v>
      </c>
      <c r="D30" s="23"/>
      <c r="E30" s="23"/>
      <c r="F30" s="23"/>
      <c r="G30" s="23"/>
      <c r="H30" s="24">
        <v>1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4">
        <f>$H$30+$I$30+$J$30+$K$30+$L$30+$M$30+$N$30+$O$30+$P$30+$Q$30+$R$30+$S$30+$T$30+$U$30+$V$30+$W$30</f>
        <v>1</v>
      </c>
      <c r="Y30" s="30">
        <v>1</v>
      </c>
      <c r="Z30" s="25">
        <f>ROUND($X$30*$Y$30,3)</f>
        <v>1</v>
      </c>
      <c r="AA30" s="60"/>
      <c r="AB30" s="60"/>
      <c r="AC30" s="25">
        <f>ROUND($AB$30+$AA$30,2)</f>
        <v>0</v>
      </c>
      <c r="AD30" s="25">
        <f>ROUND($X$30*$AA$30,2)</f>
        <v>0</v>
      </c>
      <c r="AE30" s="25">
        <f>ROUND($Z$30*$AB$30,2)</f>
        <v>0</v>
      </c>
      <c r="AF30" s="25">
        <f>ROUND($AE$30+$AD$30,2)</f>
        <v>0</v>
      </c>
      <c r="AG30" s="27" t="s">
        <v>93</v>
      </c>
      <c r="AH30" s="69"/>
    </row>
    <row r="31" spans="1:34" s="1" customFormat="1" ht="21.95" customHeight="1" outlineLevel="6" x14ac:dyDescent="0.2">
      <c r="A31" s="22"/>
      <c r="B31" s="75" t="s">
        <v>94</v>
      </c>
      <c r="C31" s="23" t="s">
        <v>89</v>
      </c>
      <c r="D31" s="23"/>
      <c r="E31" s="23"/>
      <c r="F31" s="23"/>
      <c r="G31" s="23"/>
      <c r="H31" s="25"/>
      <c r="I31" s="24">
        <v>1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4">
        <f>$H$31+$I$31+$J$31+$K$31+$L$31+$M$31+$N$31+$O$31+$P$31+$Q$31+$R$31+$S$31+$T$31+$U$31+$V$31+$W$31</f>
        <v>1</v>
      </c>
      <c r="Y31" s="30">
        <v>1</v>
      </c>
      <c r="Z31" s="25">
        <f>ROUND($X$31*$Y$31,3)</f>
        <v>1</v>
      </c>
      <c r="AA31" s="60"/>
      <c r="AB31" s="60"/>
      <c r="AC31" s="25">
        <f>ROUND($AB$31+$AA$31,2)</f>
        <v>0</v>
      </c>
      <c r="AD31" s="25">
        <f>ROUND($X$31*$AA$31,2)</f>
        <v>0</v>
      </c>
      <c r="AE31" s="25">
        <f>ROUND($Z$31*$AB$31,2)</f>
        <v>0</v>
      </c>
      <c r="AF31" s="25">
        <f>ROUND($AE$31+$AD$31,2)</f>
        <v>0</v>
      </c>
      <c r="AG31" s="27" t="s">
        <v>91</v>
      </c>
      <c r="AH31" s="69"/>
    </row>
    <row r="32" spans="1:34" s="1" customFormat="1" ht="21.95" customHeight="1" outlineLevel="6" x14ac:dyDescent="0.2">
      <c r="A32" s="22"/>
      <c r="B32" s="75" t="s">
        <v>95</v>
      </c>
      <c r="C32" s="23" t="s">
        <v>89</v>
      </c>
      <c r="D32" s="23"/>
      <c r="E32" s="23"/>
      <c r="F32" s="23"/>
      <c r="G32" s="23"/>
      <c r="H32" s="25"/>
      <c r="I32" s="24">
        <v>1</v>
      </c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4">
        <f>$H$32+$I$32+$J$32+$K$32+$L$32+$M$32+$N$32+$O$32+$P$32+$Q$32+$R$32+$S$32+$T$32+$U$32+$V$32+$W$32</f>
        <v>1</v>
      </c>
      <c r="Y32" s="30">
        <v>1</v>
      </c>
      <c r="Z32" s="25">
        <f>ROUND($X$32*$Y$32,3)</f>
        <v>1</v>
      </c>
      <c r="AA32" s="60"/>
      <c r="AB32" s="60"/>
      <c r="AC32" s="25">
        <f>ROUND($AB$32+$AA$32,2)</f>
        <v>0</v>
      </c>
      <c r="AD32" s="25">
        <f>ROUND($X$32*$AA$32,2)</f>
        <v>0</v>
      </c>
      <c r="AE32" s="25">
        <f>ROUND($Z$32*$AB$32,2)</f>
        <v>0</v>
      </c>
      <c r="AF32" s="25">
        <f>ROUND($AE$32+$AD$32,2)</f>
        <v>0</v>
      </c>
      <c r="AG32" s="27" t="s">
        <v>96</v>
      </c>
      <c r="AH32" s="69"/>
    </row>
    <row r="33" spans="1:34" s="1" customFormat="1" ht="21.95" customHeight="1" outlineLevel="6" x14ac:dyDescent="0.2">
      <c r="A33" s="22"/>
      <c r="B33" s="75" t="s">
        <v>97</v>
      </c>
      <c r="C33" s="23" t="s">
        <v>89</v>
      </c>
      <c r="D33" s="23"/>
      <c r="E33" s="23"/>
      <c r="F33" s="23"/>
      <c r="G33" s="23"/>
      <c r="H33" s="25"/>
      <c r="I33" s="25"/>
      <c r="J33" s="24">
        <v>1</v>
      </c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4">
        <f>$H$33+$I$33+$J$33+$K$33+$L$33+$M$33+$N$33+$O$33+$P$33+$Q$33+$R$33+$S$33+$T$33+$U$33+$V$33+$W$33</f>
        <v>1</v>
      </c>
      <c r="Y33" s="30">
        <v>1</v>
      </c>
      <c r="Z33" s="25">
        <f>ROUND($X$33*$Y$33,3)</f>
        <v>1</v>
      </c>
      <c r="AA33" s="60"/>
      <c r="AB33" s="60"/>
      <c r="AC33" s="25">
        <f>ROUND($AB$33+$AA$33,2)</f>
        <v>0</v>
      </c>
      <c r="AD33" s="25">
        <f>ROUND($X$33*$AA$33,2)</f>
        <v>0</v>
      </c>
      <c r="AE33" s="25">
        <f>ROUND($Z$33*$AB$33,2)</f>
        <v>0</v>
      </c>
      <c r="AF33" s="25">
        <f>ROUND($AE$33+$AD$33,2)</f>
        <v>0</v>
      </c>
      <c r="AG33" s="27" t="s">
        <v>96</v>
      </c>
      <c r="AH33" s="69"/>
    </row>
    <row r="34" spans="1:34" s="1" customFormat="1" ht="21.95" customHeight="1" outlineLevel="6" x14ac:dyDescent="0.2">
      <c r="A34" s="22"/>
      <c r="B34" s="75" t="s">
        <v>98</v>
      </c>
      <c r="C34" s="23" t="s">
        <v>89</v>
      </c>
      <c r="D34" s="23"/>
      <c r="E34" s="23"/>
      <c r="F34" s="23"/>
      <c r="G34" s="23"/>
      <c r="H34" s="25"/>
      <c r="I34" s="25"/>
      <c r="J34" s="24">
        <v>1</v>
      </c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4">
        <f>$H$34+$I$34+$J$34+$K$34+$L$34+$M$34+$N$34+$O$34+$P$34+$Q$34+$R$34+$S$34+$T$34+$U$34+$V$34+$W$34</f>
        <v>1</v>
      </c>
      <c r="Y34" s="30">
        <v>1</v>
      </c>
      <c r="Z34" s="25">
        <f>ROUND($X$34*$Y$34,3)</f>
        <v>1</v>
      </c>
      <c r="AA34" s="60"/>
      <c r="AB34" s="60"/>
      <c r="AC34" s="25">
        <f>ROUND($AB$34+$AA$34,2)</f>
        <v>0</v>
      </c>
      <c r="AD34" s="25">
        <f>ROUND($X$34*$AA$34,2)</f>
        <v>0</v>
      </c>
      <c r="AE34" s="25">
        <f>ROUND($Z$34*$AB$34,2)</f>
        <v>0</v>
      </c>
      <c r="AF34" s="25">
        <f>ROUND($AE$34+$AD$34,2)</f>
        <v>0</v>
      </c>
      <c r="AG34" s="27" t="s">
        <v>96</v>
      </c>
      <c r="AH34" s="69"/>
    </row>
    <row r="35" spans="1:34" s="1" customFormat="1" ht="21.95" customHeight="1" outlineLevel="6" x14ac:dyDescent="0.2">
      <c r="A35" s="22"/>
      <c r="B35" s="75" t="s">
        <v>99</v>
      </c>
      <c r="C35" s="23" t="s">
        <v>89</v>
      </c>
      <c r="D35" s="23"/>
      <c r="E35" s="23"/>
      <c r="F35" s="23"/>
      <c r="G35" s="23"/>
      <c r="H35" s="25"/>
      <c r="I35" s="25"/>
      <c r="J35" s="25"/>
      <c r="K35" s="24">
        <v>1</v>
      </c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4">
        <f>$H$35+$I$35+$J$35+$K$35+$L$35+$M$35+$N$35+$O$35+$P$35+$Q$35+$R$35+$S$35+$T$35+$U$35+$V$35+$W$35</f>
        <v>1</v>
      </c>
      <c r="Y35" s="30">
        <v>1</v>
      </c>
      <c r="Z35" s="25">
        <f>ROUND($X$35*$Y$35,3)</f>
        <v>1</v>
      </c>
      <c r="AA35" s="60"/>
      <c r="AB35" s="60"/>
      <c r="AC35" s="25">
        <f>ROUND($AB$35+$AA$35,2)</f>
        <v>0</v>
      </c>
      <c r="AD35" s="25">
        <f>ROUND($X$35*$AA$35,2)</f>
        <v>0</v>
      </c>
      <c r="AE35" s="25">
        <f>ROUND($Z$35*$AB$35,2)</f>
        <v>0</v>
      </c>
      <c r="AF35" s="25">
        <f>ROUND($AE$35+$AD$35,2)</f>
        <v>0</v>
      </c>
      <c r="AG35" s="27" t="s">
        <v>96</v>
      </c>
      <c r="AH35" s="69"/>
    </row>
    <row r="36" spans="1:34" s="1" customFormat="1" ht="21.95" customHeight="1" outlineLevel="6" x14ac:dyDescent="0.2">
      <c r="A36" s="22"/>
      <c r="B36" s="75" t="s">
        <v>100</v>
      </c>
      <c r="C36" s="23" t="s">
        <v>89</v>
      </c>
      <c r="D36" s="23"/>
      <c r="E36" s="23"/>
      <c r="F36" s="23"/>
      <c r="G36" s="23"/>
      <c r="H36" s="25"/>
      <c r="I36" s="25"/>
      <c r="J36" s="25"/>
      <c r="K36" s="24">
        <v>1</v>
      </c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4">
        <f>$H$36+$I$36+$J$36+$K$36+$L$36+$M$36+$N$36+$O$36+$P$36+$Q$36+$R$36+$S$36+$T$36+$U$36+$V$36+$W$36</f>
        <v>1</v>
      </c>
      <c r="Y36" s="30">
        <v>1</v>
      </c>
      <c r="Z36" s="25">
        <f>ROUND($X$36*$Y$36,3)</f>
        <v>1</v>
      </c>
      <c r="AA36" s="60"/>
      <c r="AB36" s="60"/>
      <c r="AC36" s="25">
        <f>ROUND($AB$36+$AA$36,2)</f>
        <v>0</v>
      </c>
      <c r="AD36" s="25">
        <f>ROUND($X$36*$AA$36,2)</f>
        <v>0</v>
      </c>
      <c r="AE36" s="25">
        <f>ROUND($Z$36*$AB$36,2)</f>
        <v>0</v>
      </c>
      <c r="AF36" s="25">
        <f>ROUND($AE$36+$AD$36,2)</f>
        <v>0</v>
      </c>
      <c r="AG36" s="27" t="s">
        <v>96</v>
      </c>
      <c r="AH36" s="69"/>
    </row>
    <row r="37" spans="1:34" s="1" customFormat="1" ht="21.95" customHeight="1" outlineLevel="6" x14ac:dyDescent="0.2">
      <c r="A37" s="22"/>
      <c r="B37" s="75" t="s">
        <v>101</v>
      </c>
      <c r="C37" s="23" t="s">
        <v>89</v>
      </c>
      <c r="D37" s="23"/>
      <c r="E37" s="23"/>
      <c r="F37" s="23"/>
      <c r="G37" s="23"/>
      <c r="H37" s="25"/>
      <c r="I37" s="25"/>
      <c r="J37" s="25"/>
      <c r="K37" s="25"/>
      <c r="L37" s="24">
        <v>1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4">
        <f>$H$37+$I$37+$J$37+$K$37+$L$37+$M$37+$N$37+$O$37+$P$37+$Q$37+$R$37+$S$37+$T$37+$U$37+$V$37+$W$37</f>
        <v>1</v>
      </c>
      <c r="Y37" s="30">
        <v>1</v>
      </c>
      <c r="Z37" s="25">
        <f>ROUND($X$37*$Y$37,3)</f>
        <v>1</v>
      </c>
      <c r="AA37" s="60"/>
      <c r="AB37" s="60"/>
      <c r="AC37" s="25">
        <f>ROUND($AB$37+$AA$37,2)</f>
        <v>0</v>
      </c>
      <c r="AD37" s="25">
        <f>ROUND($X$37*$AA$37,2)</f>
        <v>0</v>
      </c>
      <c r="AE37" s="25">
        <f>ROUND($Z$37*$AB$37,2)</f>
        <v>0</v>
      </c>
      <c r="AF37" s="25">
        <f>ROUND($AE$37+$AD$37,2)</f>
        <v>0</v>
      </c>
      <c r="AG37" s="27" t="s">
        <v>93</v>
      </c>
      <c r="AH37" s="69"/>
    </row>
    <row r="38" spans="1:34" s="1" customFormat="1" ht="21.95" customHeight="1" outlineLevel="6" x14ac:dyDescent="0.2">
      <c r="A38" s="22"/>
      <c r="B38" s="75" t="s">
        <v>102</v>
      </c>
      <c r="C38" s="23" t="s">
        <v>89</v>
      </c>
      <c r="D38" s="23"/>
      <c r="E38" s="23"/>
      <c r="F38" s="23"/>
      <c r="G38" s="23"/>
      <c r="H38" s="25"/>
      <c r="I38" s="25"/>
      <c r="J38" s="25"/>
      <c r="K38" s="25"/>
      <c r="L38" s="24">
        <v>1</v>
      </c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4">
        <f>$H$38+$I$38+$J$38+$K$38+$L$38+$M$38+$N$38+$O$38+$P$38+$Q$38+$R$38+$S$38+$T$38+$U$38+$V$38+$W$38</f>
        <v>1</v>
      </c>
      <c r="Y38" s="30">
        <v>1</v>
      </c>
      <c r="Z38" s="25">
        <f>ROUND($X$38*$Y$38,3)</f>
        <v>1</v>
      </c>
      <c r="AA38" s="60"/>
      <c r="AB38" s="60"/>
      <c r="AC38" s="25">
        <f>ROUND($AB$38+$AA$38,2)</f>
        <v>0</v>
      </c>
      <c r="AD38" s="25">
        <f>ROUND($X$38*$AA$38,2)</f>
        <v>0</v>
      </c>
      <c r="AE38" s="25">
        <f>ROUND($Z$38*$AB$38,2)</f>
        <v>0</v>
      </c>
      <c r="AF38" s="25">
        <f>ROUND($AE$38+$AD$38,2)</f>
        <v>0</v>
      </c>
      <c r="AG38" s="27" t="s">
        <v>93</v>
      </c>
      <c r="AH38" s="69"/>
    </row>
    <row r="39" spans="1:34" s="1" customFormat="1" ht="21.95" customHeight="1" outlineLevel="6" x14ac:dyDescent="0.2">
      <c r="A39" s="22"/>
      <c r="B39" s="75" t="s">
        <v>103</v>
      </c>
      <c r="C39" s="23" t="s">
        <v>89</v>
      </c>
      <c r="D39" s="23"/>
      <c r="E39" s="23"/>
      <c r="F39" s="23"/>
      <c r="G39" s="23"/>
      <c r="H39" s="25"/>
      <c r="I39" s="25"/>
      <c r="J39" s="25"/>
      <c r="K39" s="25"/>
      <c r="L39" s="24">
        <v>1</v>
      </c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4">
        <f>$H$39+$I$39+$J$39+$K$39+$L$39+$M$39+$N$39+$O$39+$P$39+$Q$39+$R$39+$S$39+$T$39+$U$39+$V$39+$W$39</f>
        <v>1</v>
      </c>
      <c r="Y39" s="30">
        <v>1</v>
      </c>
      <c r="Z39" s="25">
        <f>ROUND($X$39*$Y$39,3)</f>
        <v>1</v>
      </c>
      <c r="AA39" s="60"/>
      <c r="AB39" s="60"/>
      <c r="AC39" s="25">
        <f>ROUND($AB$39+$AA$39,2)</f>
        <v>0</v>
      </c>
      <c r="AD39" s="25">
        <f>ROUND($X$39*$AA$39,2)</f>
        <v>0</v>
      </c>
      <c r="AE39" s="25">
        <f>ROUND($Z$39*$AB$39,2)</f>
        <v>0</v>
      </c>
      <c r="AF39" s="25">
        <f>ROUND($AE$39+$AD$39,2)</f>
        <v>0</v>
      </c>
      <c r="AG39" s="27" t="s">
        <v>93</v>
      </c>
      <c r="AH39" s="69"/>
    </row>
    <row r="40" spans="1:34" s="11" customFormat="1" ht="11.1" customHeight="1" outlineLevel="5" x14ac:dyDescent="0.15">
      <c r="A40" s="12">
        <v>5</v>
      </c>
      <c r="B40" s="73" t="s">
        <v>104</v>
      </c>
      <c r="C40" s="13" t="s">
        <v>89</v>
      </c>
      <c r="D40" s="13"/>
      <c r="E40" s="13"/>
      <c r="F40" s="13"/>
      <c r="G40" s="13"/>
      <c r="H40" s="14">
        <v>2</v>
      </c>
      <c r="I40" s="14">
        <v>2</v>
      </c>
      <c r="J40" s="14">
        <v>2</v>
      </c>
      <c r="K40" s="14">
        <v>2</v>
      </c>
      <c r="L40" s="14">
        <v>3</v>
      </c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4">
        <v>11</v>
      </c>
      <c r="Y40" s="15"/>
      <c r="Z40" s="15">
        <f>$Z$41</f>
        <v>11</v>
      </c>
      <c r="AA40" s="61"/>
      <c r="AB40" s="61"/>
      <c r="AC40" s="15">
        <f>ROUND($AF$40/$Z$40,2)</f>
        <v>0</v>
      </c>
      <c r="AD40" s="15">
        <f>ROUND($AD$41+$AD$42+$AD$43,2)</f>
        <v>0</v>
      </c>
      <c r="AE40" s="15">
        <f>ROUND($AE$41+$AE$42+$AE$43,2)</f>
        <v>0</v>
      </c>
      <c r="AF40" s="15">
        <f>ROUND($AF$41+$AF$42+$AF$43,2)</f>
        <v>0</v>
      </c>
      <c r="AG40" s="16"/>
      <c r="AH40" s="67"/>
    </row>
    <row r="41" spans="1:34" s="17" customFormat="1" ht="11.1" customHeight="1" outlineLevel="6" x14ac:dyDescent="0.2">
      <c r="A41" s="18"/>
      <c r="B41" s="74" t="s">
        <v>37</v>
      </c>
      <c r="C41" s="19" t="s">
        <v>89</v>
      </c>
      <c r="D41" s="19"/>
      <c r="E41" s="19"/>
      <c r="F41" s="19"/>
      <c r="G41" s="19"/>
      <c r="H41" s="20">
        <v>2</v>
      </c>
      <c r="I41" s="20">
        <v>2</v>
      </c>
      <c r="J41" s="20">
        <v>2</v>
      </c>
      <c r="K41" s="20">
        <v>2</v>
      </c>
      <c r="L41" s="20">
        <v>3</v>
      </c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0">
        <f>$H$41+$I$41+$J$41+$K$41+$L$41+$M$41+$N$41+$O$41+$P$41+$Q$41+$R$41+$S$41+$T$41+$U$41+$V$41+$W$41</f>
        <v>11</v>
      </c>
      <c r="Y41" s="20">
        <v>1</v>
      </c>
      <c r="Z41" s="21">
        <f>ROUND($X$41*$Y$41,3)</f>
        <v>11</v>
      </c>
      <c r="AA41" s="58"/>
      <c r="AB41" s="59"/>
      <c r="AC41" s="56">
        <f>ROUND($AB$41+$AA$41,2)</f>
        <v>0</v>
      </c>
      <c r="AD41" s="21">
        <f>ROUND($X$41*$AA$41,2)</f>
        <v>0</v>
      </c>
      <c r="AE41" s="21">
        <f>ROUND($Z$41*$AB$41,2)</f>
        <v>0</v>
      </c>
      <c r="AF41" s="21">
        <f>ROUND($AE$41+$AD$41,2)</f>
        <v>0</v>
      </c>
      <c r="AG41" s="21"/>
      <c r="AH41" s="68"/>
    </row>
    <row r="42" spans="1:34" s="1" customFormat="1" ht="11.1" customHeight="1" outlineLevel="6" x14ac:dyDescent="0.2">
      <c r="A42" s="22"/>
      <c r="B42" s="75" t="s">
        <v>105</v>
      </c>
      <c r="C42" s="23" t="s">
        <v>106</v>
      </c>
      <c r="D42" s="23"/>
      <c r="E42" s="23"/>
      <c r="F42" s="23"/>
      <c r="G42" s="23"/>
      <c r="H42" s="24">
        <v>1.6E-2</v>
      </c>
      <c r="I42" s="24">
        <v>1.6E-2</v>
      </c>
      <c r="J42" s="24">
        <v>1.6E-2</v>
      </c>
      <c r="K42" s="24">
        <v>1.6E-2</v>
      </c>
      <c r="L42" s="24">
        <v>1.6E-2</v>
      </c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4">
        <f>$H$42+$I$42+$J$42+$K$42+$L$42+$M$42+$N$42+$O$42+$P$42+$Q$42+$R$42+$S$42+$T$42+$U$42+$V$42+$W$42</f>
        <v>0.08</v>
      </c>
      <c r="Y42" s="29">
        <v>1.03</v>
      </c>
      <c r="Z42" s="25">
        <f>ROUND($X$42*$Y$42,3)</f>
        <v>8.2000000000000003E-2</v>
      </c>
      <c r="AA42" s="60"/>
      <c r="AB42" s="60"/>
      <c r="AC42" s="25">
        <f>ROUND($AB$42+$AA$42,2)</f>
        <v>0</v>
      </c>
      <c r="AD42" s="25">
        <f>ROUND($X$42*$AA$42,2)</f>
        <v>0</v>
      </c>
      <c r="AE42" s="25">
        <f>ROUND($Z$42*$AB$42,2)</f>
        <v>0</v>
      </c>
      <c r="AF42" s="25">
        <f>ROUND($AE$42+$AD$42,2)</f>
        <v>0</v>
      </c>
      <c r="AG42" s="27"/>
      <c r="AH42" s="69"/>
    </row>
    <row r="43" spans="1:34" s="1" customFormat="1" ht="11.1" customHeight="1" outlineLevel="6" x14ac:dyDescent="0.2">
      <c r="A43" s="22"/>
      <c r="B43" s="75" t="s">
        <v>107</v>
      </c>
      <c r="C43" s="23" t="s">
        <v>106</v>
      </c>
      <c r="D43" s="23"/>
      <c r="E43" s="23"/>
      <c r="F43" s="23"/>
      <c r="G43" s="23"/>
      <c r="H43" s="24">
        <v>5.8000000000000003E-2</v>
      </c>
      <c r="I43" s="24">
        <v>5.8000000000000003E-2</v>
      </c>
      <c r="J43" s="24">
        <v>5.8000000000000003E-2</v>
      </c>
      <c r="K43" s="24">
        <v>5.8000000000000003E-2</v>
      </c>
      <c r="L43" s="24">
        <v>5.8000000000000003E-2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4">
        <f>$H$43+$I$43+$J$43+$K$43+$L$43+$M$43+$N$43+$O$43+$P$43+$Q$43+$R$43+$S$43+$T$43+$U$43+$V$43+$W$43</f>
        <v>0.29000000000000004</v>
      </c>
      <c r="Y43" s="29">
        <v>1.03</v>
      </c>
      <c r="Z43" s="25">
        <f>ROUND($X$43*$Y$43,3)</f>
        <v>0.29899999999999999</v>
      </c>
      <c r="AA43" s="60"/>
      <c r="AB43" s="60"/>
      <c r="AC43" s="25">
        <f>ROUND($AB$43+$AA$43,2)</f>
        <v>0</v>
      </c>
      <c r="AD43" s="25">
        <f>ROUND($X$43*$AA$43,2)</f>
        <v>0</v>
      </c>
      <c r="AE43" s="25">
        <f>ROUND($Z$43*$AB$43,2)</f>
        <v>0</v>
      </c>
      <c r="AF43" s="25">
        <f>ROUND($AE$43+$AD$43,2)</f>
        <v>0</v>
      </c>
      <c r="AG43" s="27"/>
      <c r="AH43" s="69"/>
    </row>
    <row r="44" spans="1:34" s="11" customFormat="1" ht="21.95" customHeight="1" outlineLevel="5" x14ac:dyDescent="0.15">
      <c r="A44" s="12">
        <v>6</v>
      </c>
      <c r="B44" s="73" t="s">
        <v>108</v>
      </c>
      <c r="C44" s="13" t="s">
        <v>79</v>
      </c>
      <c r="D44" s="13"/>
      <c r="E44" s="13"/>
      <c r="F44" s="13"/>
      <c r="G44" s="13"/>
      <c r="H44" s="14">
        <v>1.675</v>
      </c>
      <c r="I44" s="14">
        <v>1.8</v>
      </c>
      <c r="J44" s="14">
        <v>1.8</v>
      </c>
      <c r="K44" s="14">
        <v>1.8</v>
      </c>
      <c r="L44" s="14">
        <v>2.3250000000000002</v>
      </c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4">
        <v>9.4</v>
      </c>
      <c r="Y44" s="15"/>
      <c r="Z44" s="15">
        <f>$Z$45</f>
        <v>9.4</v>
      </c>
      <c r="AA44" s="61"/>
      <c r="AB44" s="61"/>
      <c r="AC44" s="15">
        <f>ROUND($AF$44/$Z$44,2)</f>
        <v>0</v>
      </c>
      <c r="AD44" s="15">
        <f>ROUND($AD$45+$AD$46+$AD$47+$AD$48+$AD$49+$AD$50+$AD$51,2)</f>
        <v>0</v>
      </c>
      <c r="AE44" s="15">
        <f>ROUND($AE$45+$AE$46+$AE$47+$AE$48+$AE$49+$AE$50+$AE$51,2)</f>
        <v>0</v>
      </c>
      <c r="AF44" s="15">
        <f>ROUND($AF$45+$AF$46+$AF$47+$AF$48+$AF$49+$AF$50+$AF$51,2)</f>
        <v>0</v>
      </c>
      <c r="AG44" s="16"/>
      <c r="AH44" s="67"/>
    </row>
    <row r="45" spans="1:34" s="17" customFormat="1" ht="11.1" customHeight="1" outlineLevel="6" x14ac:dyDescent="0.2">
      <c r="A45" s="18"/>
      <c r="B45" s="74" t="s">
        <v>37</v>
      </c>
      <c r="C45" s="19" t="s">
        <v>79</v>
      </c>
      <c r="D45" s="19"/>
      <c r="E45" s="19"/>
      <c r="F45" s="19"/>
      <c r="G45" s="19"/>
      <c r="H45" s="20">
        <v>1.675</v>
      </c>
      <c r="I45" s="20">
        <v>1.8</v>
      </c>
      <c r="J45" s="20">
        <v>1.8</v>
      </c>
      <c r="K45" s="20">
        <v>1.8</v>
      </c>
      <c r="L45" s="20">
        <v>2.3250000000000002</v>
      </c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0">
        <f>$H$45+$I$45+$J$45+$K$45+$L$45+$M$45+$N$45+$O$45+$P$45+$Q$45+$R$45+$S$45+$T$45+$U$45+$V$45+$W$45</f>
        <v>9.4</v>
      </c>
      <c r="Y45" s="20">
        <v>1</v>
      </c>
      <c r="Z45" s="21">
        <f>ROUND($X$45*$Y$45,3)</f>
        <v>9.4</v>
      </c>
      <c r="AA45" s="58"/>
      <c r="AB45" s="59"/>
      <c r="AC45" s="56">
        <f>ROUND($AB$45+$AA$45,2)</f>
        <v>0</v>
      </c>
      <c r="AD45" s="21">
        <f>ROUND($X$45*$AA$45,2)</f>
        <v>0</v>
      </c>
      <c r="AE45" s="21">
        <f>ROUND($Z$45*$AB$45,2)</f>
        <v>0</v>
      </c>
      <c r="AF45" s="21">
        <f>ROUND($AE$45+$AD$45,2)</f>
        <v>0</v>
      </c>
      <c r="AG45" s="21"/>
      <c r="AH45" s="68"/>
    </row>
    <row r="46" spans="1:34" s="1" customFormat="1" ht="11.1" customHeight="1" outlineLevel="6" x14ac:dyDescent="0.2">
      <c r="A46" s="22"/>
      <c r="B46" s="75" t="s">
        <v>109</v>
      </c>
      <c r="C46" s="23" t="s">
        <v>79</v>
      </c>
      <c r="D46" s="23"/>
      <c r="E46" s="23"/>
      <c r="F46" s="23"/>
      <c r="G46" s="23"/>
      <c r="H46" s="24">
        <v>1.675</v>
      </c>
      <c r="I46" s="24">
        <v>1.8</v>
      </c>
      <c r="J46" s="24">
        <v>1.8</v>
      </c>
      <c r="K46" s="24">
        <v>1.8</v>
      </c>
      <c r="L46" s="24">
        <v>2.3250000000000002</v>
      </c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4">
        <f>$H$46+$I$46+$J$46+$K$46+$L$46+$M$46+$N$46+$O$46+$P$46+$Q$46+$R$46+$S$46+$T$46+$U$46+$V$46+$W$46</f>
        <v>9.4</v>
      </c>
      <c r="Y46" s="29">
        <v>1.02</v>
      </c>
      <c r="Z46" s="25">
        <f>ROUND($X$46*$Y$46,3)</f>
        <v>9.5879999999999992</v>
      </c>
      <c r="AA46" s="60"/>
      <c r="AB46" s="60"/>
      <c r="AC46" s="25">
        <f>ROUND($AB$46+$AA$46,2)</f>
        <v>0</v>
      </c>
      <c r="AD46" s="25">
        <f>ROUND($X$46*$AA$46,2)</f>
        <v>0</v>
      </c>
      <c r="AE46" s="25">
        <f>ROUND($Z$46*$AB$46,2)</f>
        <v>0</v>
      </c>
      <c r="AF46" s="25">
        <f>ROUND($AE$46+$AD$46,2)</f>
        <v>0</v>
      </c>
      <c r="AG46" s="27"/>
      <c r="AH46" s="69"/>
    </row>
    <row r="47" spans="1:34" s="1" customFormat="1" ht="11.1" customHeight="1" outlineLevel="6" x14ac:dyDescent="0.2">
      <c r="A47" s="22"/>
      <c r="B47" s="75" t="s">
        <v>110</v>
      </c>
      <c r="C47" s="23" t="s">
        <v>106</v>
      </c>
      <c r="D47" s="23"/>
      <c r="E47" s="23"/>
      <c r="F47" s="23"/>
      <c r="G47" s="23"/>
      <c r="H47" s="24">
        <v>0.107</v>
      </c>
      <c r="I47" s="24">
        <v>0.115</v>
      </c>
      <c r="J47" s="24">
        <v>0.115</v>
      </c>
      <c r="K47" s="24">
        <v>0.115</v>
      </c>
      <c r="L47" s="24">
        <v>0.14899999999999999</v>
      </c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4">
        <f>$H$47+$I$47+$J$47+$K$47+$L$47+$M$47+$N$47+$O$47+$P$47+$Q$47+$R$47+$S$47+$T$47+$U$47+$V$47+$W$47</f>
        <v>0.60099999999999998</v>
      </c>
      <c r="Y47" s="29">
        <v>1.03</v>
      </c>
      <c r="Z47" s="25">
        <f>ROUND($X$47*$Y$47,3)</f>
        <v>0.61899999999999999</v>
      </c>
      <c r="AA47" s="60"/>
      <c r="AB47" s="60"/>
      <c r="AC47" s="25">
        <f>ROUND($AB$47+$AA$47,2)</f>
        <v>0</v>
      </c>
      <c r="AD47" s="25">
        <f>ROUND($X$47*$AA$47,2)</f>
        <v>0</v>
      </c>
      <c r="AE47" s="25">
        <f>ROUND($Z$47*$AB$47,2)</f>
        <v>0</v>
      </c>
      <c r="AF47" s="25">
        <f>ROUND($AE$47+$AD$47,2)</f>
        <v>0</v>
      </c>
      <c r="AG47" s="27"/>
      <c r="AH47" s="69"/>
    </row>
    <row r="48" spans="1:34" s="1" customFormat="1" ht="21.95" customHeight="1" outlineLevel="6" x14ac:dyDescent="0.2">
      <c r="A48" s="22"/>
      <c r="B48" s="75" t="s">
        <v>111</v>
      </c>
      <c r="C48" s="23" t="s">
        <v>112</v>
      </c>
      <c r="D48" s="23"/>
      <c r="E48" s="23"/>
      <c r="F48" s="23"/>
      <c r="G48" s="23"/>
      <c r="H48" s="24">
        <v>24</v>
      </c>
      <c r="I48" s="24">
        <v>24</v>
      </c>
      <c r="J48" s="24">
        <v>24</v>
      </c>
      <c r="K48" s="24">
        <v>24</v>
      </c>
      <c r="L48" s="24">
        <v>36</v>
      </c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4">
        <f>$H$48+$I$48+$J$48+$K$48+$L$48+$M$48+$N$48+$O$48+$P$48+$Q$48+$R$48+$S$48+$T$48+$U$48+$V$48+$W$48</f>
        <v>132</v>
      </c>
      <c r="Y48" s="30">
        <v>1</v>
      </c>
      <c r="Z48" s="25">
        <f>ROUND($X$48*$Y$48,3)</f>
        <v>132</v>
      </c>
      <c r="AA48" s="60"/>
      <c r="AB48" s="60"/>
      <c r="AC48" s="25">
        <f>ROUND($AB$48+$AA$48,2)</f>
        <v>0</v>
      </c>
      <c r="AD48" s="25">
        <f>ROUND($X$48*$AA$48,2)</f>
        <v>0</v>
      </c>
      <c r="AE48" s="25">
        <f>ROUND($Z$48*$AB$48,2)</f>
        <v>0</v>
      </c>
      <c r="AF48" s="25">
        <f>ROUND($AE$48+$AD$48,2)</f>
        <v>0</v>
      </c>
      <c r="AG48" s="27"/>
      <c r="AH48" s="69"/>
    </row>
    <row r="49" spans="1:34" s="1" customFormat="1" ht="11.1" customHeight="1" outlineLevel="6" x14ac:dyDescent="0.2">
      <c r="A49" s="22"/>
      <c r="B49" s="75" t="s">
        <v>113</v>
      </c>
      <c r="C49" s="23" t="s">
        <v>114</v>
      </c>
      <c r="D49" s="23"/>
      <c r="E49" s="23"/>
      <c r="F49" s="23"/>
      <c r="G49" s="23"/>
      <c r="H49" s="24">
        <v>16.75</v>
      </c>
      <c r="I49" s="24">
        <v>18</v>
      </c>
      <c r="J49" s="24">
        <v>18</v>
      </c>
      <c r="K49" s="24">
        <v>18</v>
      </c>
      <c r="L49" s="24">
        <v>23.25</v>
      </c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4">
        <f>$H$49+$I$49+$J$49+$K$49+$L$49+$M$49+$N$49+$O$49+$P$49+$Q$49+$R$49+$S$49+$T$49+$U$49+$V$49+$W$49</f>
        <v>94</v>
      </c>
      <c r="Y49" s="29">
        <v>1.05</v>
      </c>
      <c r="Z49" s="25">
        <f>ROUND($X$49*$Y$49,3)</f>
        <v>98.7</v>
      </c>
      <c r="AA49" s="60"/>
      <c r="AB49" s="60"/>
      <c r="AC49" s="25">
        <f>ROUND($AB$49+$AA$49,2)</f>
        <v>0</v>
      </c>
      <c r="AD49" s="25">
        <f>ROUND($X$49*$AA$49,2)</f>
        <v>0</v>
      </c>
      <c r="AE49" s="25">
        <f>ROUND($Z$49*$AB$49,2)</f>
        <v>0</v>
      </c>
      <c r="AF49" s="25">
        <f>ROUND($AE$49+$AD$49,2)</f>
        <v>0</v>
      </c>
      <c r="AG49" s="27"/>
      <c r="AH49" s="69"/>
    </row>
    <row r="50" spans="1:34" s="1" customFormat="1" ht="11.1" customHeight="1" outlineLevel="6" x14ac:dyDescent="0.2">
      <c r="A50" s="22"/>
      <c r="B50" s="75" t="s">
        <v>115</v>
      </c>
      <c r="C50" s="23" t="s">
        <v>106</v>
      </c>
      <c r="D50" s="23"/>
      <c r="E50" s="23"/>
      <c r="F50" s="23"/>
      <c r="G50" s="23"/>
      <c r="H50" s="24">
        <v>2.3450000000000002</v>
      </c>
      <c r="I50" s="24">
        <v>2.52</v>
      </c>
      <c r="J50" s="24">
        <v>2.52</v>
      </c>
      <c r="K50" s="24">
        <v>2.52</v>
      </c>
      <c r="L50" s="24">
        <v>3.2549999999999999</v>
      </c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4">
        <f>$H$50+$I$50+$J$50+$K$50+$L$50+$M$50+$N$50+$O$50+$P$50+$Q$50+$R$50+$S$50+$T$50+$U$50+$V$50+$W$50</f>
        <v>13.16</v>
      </c>
      <c r="Y50" s="29">
        <v>1.23</v>
      </c>
      <c r="Z50" s="25">
        <f>ROUND($X$50*$Y$50,3)</f>
        <v>16.187000000000001</v>
      </c>
      <c r="AA50" s="60"/>
      <c r="AB50" s="60"/>
      <c r="AC50" s="25">
        <f>ROUND($AB$50+$AA$50,2)</f>
        <v>0</v>
      </c>
      <c r="AD50" s="25">
        <f>ROUND($X$50*$AA$50,2)</f>
        <v>0</v>
      </c>
      <c r="AE50" s="25">
        <f>ROUND($Z$50*$AB$50,2)</f>
        <v>0</v>
      </c>
      <c r="AF50" s="25">
        <f>ROUND($AE$50+$AD$50,2)</f>
        <v>0</v>
      </c>
      <c r="AG50" s="27" t="s">
        <v>116</v>
      </c>
      <c r="AH50" s="69"/>
    </row>
    <row r="51" spans="1:34" s="1" customFormat="1" ht="11.1" customHeight="1" outlineLevel="6" x14ac:dyDescent="0.2">
      <c r="A51" s="22"/>
      <c r="B51" s="75" t="s">
        <v>117</v>
      </c>
      <c r="C51" s="23" t="s">
        <v>118</v>
      </c>
      <c r="D51" s="23"/>
      <c r="E51" s="23"/>
      <c r="F51" s="23"/>
      <c r="G51" s="23"/>
      <c r="H51" s="24">
        <v>10.375</v>
      </c>
      <c r="I51" s="24">
        <v>11</v>
      </c>
      <c r="J51" s="24">
        <v>11</v>
      </c>
      <c r="K51" s="24">
        <v>11</v>
      </c>
      <c r="L51" s="24">
        <v>14.625</v>
      </c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4">
        <f>$H$51+$I$51+$J$51+$K$51+$L$51+$M$51+$N$51+$O$51+$P$51+$Q$51+$R$51+$S$51+$T$51+$U$51+$V$51+$W$51</f>
        <v>58</v>
      </c>
      <c r="Y51" s="26">
        <v>1.4</v>
      </c>
      <c r="Z51" s="25">
        <f>ROUND($X$51*$Y$51,3)</f>
        <v>81.2</v>
      </c>
      <c r="AA51" s="60"/>
      <c r="AB51" s="60"/>
      <c r="AC51" s="25">
        <f>ROUND($AB$51+$AA$51,2)</f>
        <v>0</v>
      </c>
      <c r="AD51" s="25">
        <f>ROUND($X$51*$AA$51,2)</f>
        <v>0</v>
      </c>
      <c r="AE51" s="25">
        <f>ROUND($Z$51*$AB$51,2)</f>
        <v>0</v>
      </c>
      <c r="AF51" s="25">
        <f>ROUND($AE$51+$AD$51,2)</f>
        <v>0</v>
      </c>
      <c r="AG51" s="27" t="s">
        <v>119</v>
      </c>
      <c r="AH51" s="69"/>
    </row>
    <row r="52" spans="1:34" s="1" customFormat="1" ht="12" customHeight="1" outlineLevel="4" x14ac:dyDescent="0.2">
      <c r="A52" s="7"/>
      <c r="B52" s="76" t="s">
        <v>120</v>
      </c>
      <c r="C52" s="9"/>
      <c r="D52" s="9"/>
      <c r="E52" s="9"/>
      <c r="F52" s="9"/>
      <c r="G52" s="9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63"/>
      <c r="AB52" s="63"/>
      <c r="AC52" s="10"/>
      <c r="AD52" s="10">
        <f>ROUND($AD$54+$AD$55+$AD$56+$AD$57+$AD$58+$AD$59+$AD$61+$AD$62+$AD$63+$AD$64+$AD$65+$AD$66+$AD$67+$AD$68+$AD$69+$AD$70+$AD$71+$AD$72+$AD$73+$AD$74+$AD$75+$AD$76+$AD$77,2)</f>
        <v>0</v>
      </c>
      <c r="AE52" s="10">
        <f>ROUND($AE$54+$AE$55+$AE$56+$AE$57+$AE$58+$AE$59+$AE$61+$AE$62+$AE$63+$AE$64+$AE$65+$AE$66+$AE$67+$AE$68+$AE$69+$AE$70+$AE$71+$AE$72+$AE$73+$AE$74+$AE$75+$AE$76+$AE$77,2)</f>
        <v>0</v>
      </c>
      <c r="AF52" s="10">
        <f>ROUND($AF$54+$AF$55+$AF$56+$AF$57+$AF$58+$AF$59+$AF$61+$AF$62+$AF$63+$AF$64+$AF$65+$AF$66+$AF$67+$AF$68+$AF$69+$AF$70+$AF$71+$AF$72+$AF$73+$AF$74+$AF$75+$AF$76+$AF$77,2)</f>
        <v>0</v>
      </c>
      <c r="AG52" s="10"/>
      <c r="AH52" s="63"/>
    </row>
    <row r="53" spans="1:34" s="11" customFormat="1" ht="21.95" customHeight="1" outlineLevel="5" x14ac:dyDescent="0.15">
      <c r="A53" s="12">
        <v>7</v>
      </c>
      <c r="B53" s="73" t="s">
        <v>121</v>
      </c>
      <c r="C53" s="13" t="s">
        <v>89</v>
      </c>
      <c r="D53" s="13"/>
      <c r="E53" s="13"/>
      <c r="F53" s="13"/>
      <c r="G53" s="13"/>
      <c r="H53" s="14">
        <v>4</v>
      </c>
      <c r="I53" s="14">
        <v>8</v>
      </c>
      <c r="J53" s="14">
        <v>7</v>
      </c>
      <c r="K53" s="14">
        <v>6</v>
      </c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4">
        <v>25</v>
      </c>
      <c r="Y53" s="15"/>
      <c r="Z53" s="15">
        <f>$Z$54</f>
        <v>25</v>
      </c>
      <c r="AA53" s="61"/>
      <c r="AB53" s="61"/>
      <c r="AC53" s="15">
        <f>ROUND($AF$53/$Z$53,2)</f>
        <v>0</v>
      </c>
      <c r="AD53" s="15">
        <f>ROUND($AD$54+$AD$55+$AD$56+$AD$57+$AD$58+$AD$59,2)</f>
        <v>0</v>
      </c>
      <c r="AE53" s="15">
        <f>ROUND($AE$54+$AE$55+$AE$56+$AE$57+$AE$58+$AE$59,2)</f>
        <v>0</v>
      </c>
      <c r="AF53" s="15">
        <f>ROUND($AF$54+$AF$55+$AF$56+$AF$57+$AF$58+$AF$59,2)</f>
        <v>0</v>
      </c>
      <c r="AG53" s="16" t="s">
        <v>122</v>
      </c>
      <c r="AH53" s="67"/>
    </row>
    <row r="54" spans="1:34" s="17" customFormat="1" ht="11.1" customHeight="1" outlineLevel="6" x14ac:dyDescent="0.2">
      <c r="A54" s="18"/>
      <c r="B54" s="74" t="s">
        <v>37</v>
      </c>
      <c r="C54" s="19" t="s">
        <v>89</v>
      </c>
      <c r="D54" s="19"/>
      <c r="E54" s="19"/>
      <c r="F54" s="19"/>
      <c r="G54" s="19"/>
      <c r="H54" s="20">
        <v>4</v>
      </c>
      <c r="I54" s="20">
        <v>8</v>
      </c>
      <c r="J54" s="20">
        <v>7</v>
      </c>
      <c r="K54" s="20">
        <v>6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0">
        <f>$H$54+$I$54+$J$54+$K$54+$L$54+$M$54+$N$54+$O$54+$P$54+$Q$54+$R$54+$S$54+$T$54+$U$54+$V$54+$W$54</f>
        <v>25</v>
      </c>
      <c r="Y54" s="20">
        <v>1</v>
      </c>
      <c r="Z54" s="21">
        <f>ROUND($X$54*$Y$54,3)</f>
        <v>25</v>
      </c>
      <c r="AA54" s="58"/>
      <c r="AB54" s="59"/>
      <c r="AC54" s="56">
        <f>ROUND($AB$54+$AA$54,2)</f>
        <v>0</v>
      </c>
      <c r="AD54" s="21">
        <f>ROUND($X$54*$AA$54,2)</f>
        <v>0</v>
      </c>
      <c r="AE54" s="21">
        <f>ROUND($Z$54*$AB$54,2)</f>
        <v>0</v>
      </c>
      <c r="AF54" s="21">
        <f>ROUND($AE$54+$AD$54,2)</f>
        <v>0</v>
      </c>
      <c r="AG54" s="21"/>
      <c r="AH54" s="68"/>
    </row>
    <row r="55" spans="1:34" s="1" customFormat="1" ht="11.1" customHeight="1" outlineLevel="6" x14ac:dyDescent="0.2">
      <c r="A55" s="22"/>
      <c r="B55" s="75" t="s">
        <v>123</v>
      </c>
      <c r="C55" s="23" t="s">
        <v>106</v>
      </c>
      <c r="D55" s="23"/>
      <c r="E55" s="23"/>
      <c r="F55" s="23"/>
      <c r="G55" s="23"/>
      <c r="H55" s="24">
        <v>2.8000000000000001E-2</v>
      </c>
      <c r="I55" s="24">
        <v>5.6000000000000001E-2</v>
      </c>
      <c r="J55" s="24">
        <v>4.9000000000000002E-2</v>
      </c>
      <c r="K55" s="24">
        <v>4.2000000000000003E-2</v>
      </c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4">
        <f>$H$55+$I$55+$J$55+$K$55+$L$55+$M$55+$N$55+$O$55+$P$55+$Q$55+$R$55+$S$55+$T$55+$U$55+$V$55+$W$55</f>
        <v>0.17500000000000002</v>
      </c>
      <c r="Y55" s="30">
        <v>1</v>
      </c>
      <c r="Z55" s="25">
        <f>ROUND($X$55*$Y$55,3)</f>
        <v>0.17499999999999999</v>
      </c>
      <c r="AA55" s="60"/>
      <c r="AB55" s="60"/>
      <c r="AC55" s="25">
        <f>ROUND($AB$55+$AA$55,2)</f>
        <v>0</v>
      </c>
      <c r="AD55" s="25">
        <f>ROUND($X$55*$AA$55,2)</f>
        <v>0</v>
      </c>
      <c r="AE55" s="25">
        <f>ROUND($Z$55*$AB$55,2)</f>
        <v>0</v>
      </c>
      <c r="AF55" s="25">
        <f>ROUND($AE$55+$AD$55,2)</f>
        <v>0</v>
      </c>
      <c r="AG55" s="27"/>
      <c r="AH55" s="69"/>
    </row>
    <row r="56" spans="1:34" s="1" customFormat="1" ht="11.1" customHeight="1" outlineLevel="6" x14ac:dyDescent="0.2">
      <c r="A56" s="22"/>
      <c r="B56" s="75" t="s">
        <v>110</v>
      </c>
      <c r="C56" s="23" t="s">
        <v>106</v>
      </c>
      <c r="D56" s="23"/>
      <c r="E56" s="23"/>
      <c r="F56" s="23"/>
      <c r="G56" s="23"/>
      <c r="H56" s="24">
        <v>1.6E-2</v>
      </c>
      <c r="I56" s="24">
        <v>3.2000000000000001E-2</v>
      </c>
      <c r="J56" s="24">
        <v>2.8000000000000001E-2</v>
      </c>
      <c r="K56" s="24">
        <v>2.4E-2</v>
      </c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4">
        <f>$H$56+$I$56+$J$56+$K$56+$L$56+$M$56+$N$56+$O$56+$P$56+$Q$56+$R$56+$S$56+$T$56+$U$56+$V$56+$W$56</f>
        <v>0.1</v>
      </c>
      <c r="Y56" s="29">
        <v>1.03</v>
      </c>
      <c r="Z56" s="25">
        <f>ROUND($X$56*$Y$56,3)</f>
        <v>0.10299999999999999</v>
      </c>
      <c r="AA56" s="60"/>
      <c r="AB56" s="60"/>
      <c r="AC56" s="25">
        <f>ROUND($AB$56+$AA$56,2)</f>
        <v>0</v>
      </c>
      <c r="AD56" s="25">
        <f>ROUND($X$56*$AA$56,2)</f>
        <v>0</v>
      </c>
      <c r="AE56" s="25">
        <f>ROUND($Z$56*$AB$56,2)</f>
        <v>0</v>
      </c>
      <c r="AF56" s="25">
        <f>ROUND($AE$56+$AD$56,2)</f>
        <v>0</v>
      </c>
      <c r="AG56" s="27"/>
      <c r="AH56" s="69"/>
    </row>
    <row r="57" spans="1:34" s="1" customFormat="1" ht="11.1" customHeight="1" outlineLevel="6" x14ac:dyDescent="0.2">
      <c r="A57" s="22"/>
      <c r="B57" s="75" t="s">
        <v>124</v>
      </c>
      <c r="C57" s="23" t="s">
        <v>79</v>
      </c>
      <c r="D57" s="23"/>
      <c r="E57" s="23"/>
      <c r="F57" s="23"/>
      <c r="G57" s="23"/>
      <c r="H57" s="24">
        <v>1.8</v>
      </c>
      <c r="I57" s="24">
        <v>3.6</v>
      </c>
      <c r="J57" s="24">
        <v>3.15</v>
      </c>
      <c r="K57" s="24">
        <v>2.7</v>
      </c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4">
        <f>$H$57+$I$57+$J$57+$K$57+$L$57+$M$57+$N$57+$O$57+$P$57+$Q$57+$R$57+$S$57+$T$57+$U$57+$V$57+$W$57</f>
        <v>11.25</v>
      </c>
      <c r="Y57" s="29">
        <v>1.02</v>
      </c>
      <c r="Z57" s="25">
        <f>ROUND($X$57*$Y$57,3)</f>
        <v>11.475</v>
      </c>
      <c r="AA57" s="60"/>
      <c r="AB57" s="60"/>
      <c r="AC57" s="25">
        <f>ROUND($AB$57+$AA$57,2)</f>
        <v>0</v>
      </c>
      <c r="AD57" s="25">
        <f>ROUND($X$57*$AA$57,2)</f>
        <v>0</v>
      </c>
      <c r="AE57" s="25">
        <f>ROUND($Z$57*$AB$57,2)</f>
        <v>0</v>
      </c>
      <c r="AF57" s="25">
        <f>ROUND($AE$57+$AD$57,2)</f>
        <v>0</v>
      </c>
      <c r="AG57" s="27"/>
      <c r="AH57" s="69"/>
    </row>
    <row r="58" spans="1:34" s="1" customFormat="1" ht="11.1" customHeight="1" outlineLevel="6" x14ac:dyDescent="0.2">
      <c r="A58" s="22"/>
      <c r="B58" s="75" t="s">
        <v>81</v>
      </c>
      <c r="C58" s="23" t="s">
        <v>79</v>
      </c>
      <c r="D58" s="23"/>
      <c r="E58" s="23"/>
      <c r="F58" s="23"/>
      <c r="G58" s="23"/>
      <c r="H58" s="24">
        <v>0.6</v>
      </c>
      <c r="I58" s="24">
        <v>1.2</v>
      </c>
      <c r="J58" s="24">
        <v>1.05</v>
      </c>
      <c r="K58" s="24">
        <v>0.9</v>
      </c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4">
        <f>$H$58+$I$58+$J$58+$K$58+$L$58+$M$58+$N$58+$O$58+$P$58+$Q$58+$R$58+$S$58+$T$58+$U$58+$V$58+$W$58</f>
        <v>3.7499999999999996</v>
      </c>
      <c r="Y58" s="30">
        <v>1</v>
      </c>
      <c r="Z58" s="25">
        <f>ROUND($X$58*$Y$58,3)</f>
        <v>3.75</v>
      </c>
      <c r="AA58" s="60"/>
      <c r="AB58" s="60"/>
      <c r="AC58" s="25">
        <f>ROUND($AB$58+$AA$58,2)</f>
        <v>0</v>
      </c>
      <c r="AD58" s="25">
        <f>ROUND($X$58*$AA$58,2)</f>
        <v>0</v>
      </c>
      <c r="AE58" s="25">
        <f>ROUND($Z$58*$AB$58,2)</f>
        <v>0</v>
      </c>
      <c r="AF58" s="25">
        <f>ROUND($AE$58+$AD$58,2)</f>
        <v>0</v>
      </c>
      <c r="AG58" s="27"/>
      <c r="AH58" s="69"/>
    </row>
    <row r="59" spans="1:34" s="1" customFormat="1" ht="21.95" customHeight="1" outlineLevel="6" x14ac:dyDescent="0.2">
      <c r="A59" s="22"/>
      <c r="B59" s="75" t="s">
        <v>125</v>
      </c>
      <c r="C59" s="23" t="s">
        <v>89</v>
      </c>
      <c r="D59" s="23"/>
      <c r="E59" s="23"/>
      <c r="F59" s="23"/>
      <c r="G59" s="23"/>
      <c r="H59" s="24">
        <v>4</v>
      </c>
      <c r="I59" s="24">
        <v>8</v>
      </c>
      <c r="J59" s="24">
        <v>7</v>
      </c>
      <c r="K59" s="24">
        <v>6</v>
      </c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4">
        <f>$H$59+$I$59+$J$59+$K$59+$L$59+$M$59+$N$59+$O$59+$P$59+$Q$59+$R$59+$S$59+$T$59+$U$59+$V$59+$W$59</f>
        <v>25</v>
      </c>
      <c r="Y59" s="30">
        <v>1</v>
      </c>
      <c r="Z59" s="25">
        <f>ROUND($X$59*$Y$59,3)</f>
        <v>25</v>
      </c>
      <c r="AA59" s="60"/>
      <c r="AB59" s="60"/>
      <c r="AC59" s="25">
        <f>ROUND($AB$59+$AA$59,2)</f>
        <v>0</v>
      </c>
      <c r="AD59" s="25">
        <f>ROUND($X$59*$AA$59,2)</f>
        <v>0</v>
      </c>
      <c r="AE59" s="25">
        <f>ROUND($Z$59*$AB$59,2)</f>
        <v>0</v>
      </c>
      <c r="AF59" s="25">
        <f>ROUND($AE$59+$AD$59,2)</f>
        <v>0</v>
      </c>
      <c r="AG59" s="27"/>
      <c r="AH59" s="69"/>
    </row>
    <row r="60" spans="1:34" s="11" customFormat="1" ht="42" customHeight="1" outlineLevel="5" x14ac:dyDescent="0.15">
      <c r="A60" s="12">
        <v>8</v>
      </c>
      <c r="B60" s="73" t="s">
        <v>126</v>
      </c>
      <c r="C60" s="13" t="s">
        <v>89</v>
      </c>
      <c r="D60" s="13"/>
      <c r="E60" s="13"/>
      <c r="F60" s="13"/>
      <c r="G60" s="13"/>
      <c r="H60" s="14">
        <v>7</v>
      </c>
      <c r="I60" s="14">
        <v>8</v>
      </c>
      <c r="J60" s="14">
        <v>7</v>
      </c>
      <c r="K60" s="14">
        <v>6</v>
      </c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4">
        <v>28</v>
      </c>
      <c r="Y60" s="15"/>
      <c r="Z60" s="15">
        <f>$Z$61</f>
        <v>28</v>
      </c>
      <c r="AA60" s="61"/>
      <c r="AB60" s="61"/>
      <c r="AC60" s="15">
        <f>ROUND($AF$60/$Z$60,2)</f>
        <v>0</v>
      </c>
      <c r="AD60" s="15">
        <f>ROUND($AD$61+$AD$62+$AD$63+$AD$64+$AD$65+$AD$66+$AD$67+$AD$68+$AD$69+$AD$70+$AD$71+$AD$72+$AD$73+$AD$74+$AD$75+$AD$76+$AD$77,2)</f>
        <v>0</v>
      </c>
      <c r="AE60" s="15">
        <f>ROUND($AE$61+$AE$62+$AE$63+$AE$64+$AE$65+$AE$66+$AE$67+$AE$68+$AE$69+$AE$70+$AE$71+$AE$72+$AE$73+$AE$74+$AE$75+$AE$76+$AE$77,2)</f>
        <v>0</v>
      </c>
      <c r="AF60" s="15">
        <f>ROUND($AF$61+$AF$62+$AF$63+$AF$64+$AF$65+$AF$66+$AF$67+$AF$68+$AF$69+$AF$70+$AF$71+$AF$72+$AF$73+$AF$74+$AF$75+$AF$76+$AF$77,2)</f>
        <v>0</v>
      </c>
      <c r="AG60" s="16" t="s">
        <v>127</v>
      </c>
      <c r="AH60" s="67"/>
    </row>
    <row r="61" spans="1:34" s="17" customFormat="1" ht="11.1" customHeight="1" outlineLevel="6" x14ac:dyDescent="0.2">
      <c r="A61" s="18"/>
      <c r="B61" s="74" t="s">
        <v>37</v>
      </c>
      <c r="C61" s="19" t="s">
        <v>89</v>
      </c>
      <c r="D61" s="19"/>
      <c r="E61" s="19"/>
      <c r="F61" s="19"/>
      <c r="G61" s="19"/>
      <c r="H61" s="20">
        <v>7</v>
      </c>
      <c r="I61" s="20">
        <v>8</v>
      </c>
      <c r="J61" s="20">
        <v>7</v>
      </c>
      <c r="K61" s="20">
        <v>6</v>
      </c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0">
        <f>$H$61+$I$61+$J$61+$K$61+$L$61+$M$61+$N$61+$O$61+$P$61+$Q$61+$R$61+$S$61+$T$61+$U$61+$V$61+$W$61</f>
        <v>28</v>
      </c>
      <c r="Y61" s="20">
        <v>1</v>
      </c>
      <c r="Z61" s="21">
        <f>ROUND($X$61*$Y$61,3)</f>
        <v>28</v>
      </c>
      <c r="AA61" s="58"/>
      <c r="AB61" s="59"/>
      <c r="AC61" s="56">
        <f>ROUND($AB$61+$AA$61,2)</f>
        <v>0</v>
      </c>
      <c r="AD61" s="21">
        <f>ROUND($X$61*$AA$61,2)</f>
        <v>0</v>
      </c>
      <c r="AE61" s="21">
        <f>ROUND($Z$61*$AB$61,2)</f>
        <v>0</v>
      </c>
      <c r="AF61" s="21">
        <f>ROUND($AE$61+$AD$61,2)</f>
        <v>0</v>
      </c>
      <c r="AG61" s="21"/>
      <c r="AH61" s="68"/>
    </row>
    <row r="62" spans="1:34" s="1" customFormat="1" ht="21.95" customHeight="1" outlineLevel="6" x14ac:dyDescent="0.2">
      <c r="A62" s="22"/>
      <c r="B62" s="75" t="s">
        <v>128</v>
      </c>
      <c r="C62" s="23" t="s">
        <v>89</v>
      </c>
      <c r="D62" s="23"/>
      <c r="E62" s="23"/>
      <c r="F62" s="23"/>
      <c r="G62" s="23"/>
      <c r="H62" s="24">
        <v>7</v>
      </c>
      <c r="I62" s="24">
        <v>8</v>
      </c>
      <c r="J62" s="24">
        <v>7</v>
      </c>
      <c r="K62" s="24">
        <v>6</v>
      </c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4">
        <f>$H$62+$I$62+$J$62+$K$62+$L$62+$M$62+$N$62+$O$62+$P$62+$Q$62+$R$62+$S$62+$T$62+$U$62+$V$62+$W$62</f>
        <v>28</v>
      </c>
      <c r="Y62" s="30">
        <v>1</v>
      </c>
      <c r="Z62" s="25">
        <f>ROUND($X$62*$Y$62,3)</f>
        <v>28</v>
      </c>
      <c r="AA62" s="60"/>
      <c r="AB62" s="60"/>
      <c r="AC62" s="25">
        <f>ROUND($AB$62+$AA$62,2)</f>
        <v>0</v>
      </c>
      <c r="AD62" s="25">
        <f>ROUND($X$62*$AA$62,2)</f>
        <v>0</v>
      </c>
      <c r="AE62" s="25">
        <f>ROUND($Z$62*$AB$62,2)</f>
        <v>0</v>
      </c>
      <c r="AF62" s="25">
        <f>ROUND($AE$62+$AD$62,2)</f>
        <v>0</v>
      </c>
      <c r="AG62" s="27"/>
      <c r="AH62" s="69"/>
    </row>
    <row r="63" spans="1:34" s="1" customFormat="1" ht="21.95" customHeight="1" outlineLevel="6" x14ac:dyDescent="0.2">
      <c r="A63" s="22"/>
      <c r="B63" s="75" t="s">
        <v>129</v>
      </c>
      <c r="C63" s="23" t="s">
        <v>89</v>
      </c>
      <c r="D63" s="23"/>
      <c r="E63" s="23"/>
      <c r="F63" s="23"/>
      <c r="G63" s="23"/>
      <c r="H63" s="24">
        <v>7</v>
      </c>
      <c r="I63" s="24">
        <v>8</v>
      </c>
      <c r="J63" s="24">
        <v>7</v>
      </c>
      <c r="K63" s="24">
        <v>6</v>
      </c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4">
        <f>$H$63+$I$63+$J$63+$K$63+$L$63+$M$63+$N$63+$O$63+$P$63+$Q$63+$R$63+$S$63+$T$63+$U$63+$V$63+$W$63</f>
        <v>28</v>
      </c>
      <c r="Y63" s="30">
        <v>1</v>
      </c>
      <c r="Z63" s="25">
        <f>ROUND($X$63*$Y$63,3)</f>
        <v>28</v>
      </c>
      <c r="AA63" s="60"/>
      <c r="AB63" s="60"/>
      <c r="AC63" s="25">
        <f>ROUND($AB$63+$AA$63,2)</f>
        <v>0</v>
      </c>
      <c r="AD63" s="25">
        <f>ROUND($X$63*$AA$63,2)</f>
        <v>0</v>
      </c>
      <c r="AE63" s="25">
        <f>ROUND($Z$63*$AB$63,2)</f>
        <v>0</v>
      </c>
      <c r="AF63" s="25">
        <f>ROUND($AE$63+$AD$63,2)</f>
        <v>0</v>
      </c>
      <c r="AG63" s="27"/>
      <c r="AH63" s="69"/>
    </row>
    <row r="64" spans="1:34" s="1" customFormat="1" ht="21.95" customHeight="1" outlineLevel="6" x14ac:dyDescent="0.2">
      <c r="A64" s="22"/>
      <c r="B64" s="75" t="s">
        <v>130</v>
      </c>
      <c r="C64" s="23" t="s">
        <v>89</v>
      </c>
      <c r="D64" s="23"/>
      <c r="E64" s="23"/>
      <c r="F64" s="23"/>
      <c r="G64" s="23"/>
      <c r="H64" s="24">
        <v>7</v>
      </c>
      <c r="I64" s="24">
        <v>8</v>
      </c>
      <c r="J64" s="24">
        <v>7</v>
      </c>
      <c r="K64" s="24">
        <v>6</v>
      </c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4">
        <f>$H$64+$I$64+$J$64+$K$64+$L$64+$M$64+$N$64+$O$64+$P$64+$Q$64+$R$64+$S$64+$T$64+$U$64+$V$64+$W$64</f>
        <v>28</v>
      </c>
      <c r="Y64" s="30">
        <v>1</v>
      </c>
      <c r="Z64" s="25">
        <f>ROUND($X$64*$Y$64,3)</f>
        <v>28</v>
      </c>
      <c r="AA64" s="60"/>
      <c r="AB64" s="60"/>
      <c r="AC64" s="25">
        <f>ROUND($AB$64+$AA$64,2)</f>
        <v>0</v>
      </c>
      <c r="AD64" s="25">
        <f>ROUND($X$64*$AA$64,2)</f>
        <v>0</v>
      </c>
      <c r="AE64" s="25">
        <f>ROUND($Z$64*$AB$64,2)</f>
        <v>0</v>
      </c>
      <c r="AF64" s="25">
        <f>ROUND($AE$64+$AD$64,2)</f>
        <v>0</v>
      </c>
      <c r="AG64" s="27"/>
      <c r="AH64" s="69"/>
    </row>
    <row r="65" spans="1:34" s="1" customFormat="1" ht="11.1" customHeight="1" outlineLevel="6" x14ac:dyDescent="0.2">
      <c r="A65" s="22"/>
      <c r="B65" s="75" t="s">
        <v>131</v>
      </c>
      <c r="C65" s="23" t="s">
        <v>89</v>
      </c>
      <c r="D65" s="23"/>
      <c r="E65" s="23"/>
      <c r="F65" s="23"/>
      <c r="G65" s="23"/>
      <c r="H65" s="24">
        <v>7</v>
      </c>
      <c r="I65" s="24">
        <v>8</v>
      </c>
      <c r="J65" s="24">
        <v>7</v>
      </c>
      <c r="K65" s="24">
        <v>6</v>
      </c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4">
        <f>$H$65+$I$65+$J$65+$K$65+$L$65+$M$65+$N$65+$O$65+$P$65+$Q$65+$R$65+$S$65+$T$65+$U$65+$V$65+$W$65</f>
        <v>28</v>
      </c>
      <c r="Y65" s="30">
        <v>1</v>
      </c>
      <c r="Z65" s="25">
        <f>ROUND($X$65*$Y$65,3)</f>
        <v>28</v>
      </c>
      <c r="AA65" s="60"/>
      <c r="AB65" s="60"/>
      <c r="AC65" s="25">
        <f>ROUND($AB$65+$AA$65,2)</f>
        <v>0</v>
      </c>
      <c r="AD65" s="25">
        <f>ROUND($X$65*$AA$65,2)</f>
        <v>0</v>
      </c>
      <c r="AE65" s="25">
        <f>ROUND($Z$65*$AB$65,2)</f>
        <v>0</v>
      </c>
      <c r="AF65" s="25">
        <f>ROUND($AE$65+$AD$65,2)</f>
        <v>0</v>
      </c>
      <c r="AG65" s="27"/>
      <c r="AH65" s="69"/>
    </row>
    <row r="66" spans="1:34" s="1" customFormat="1" ht="11.1" customHeight="1" outlineLevel="6" x14ac:dyDescent="0.2">
      <c r="A66" s="22"/>
      <c r="B66" s="75" t="s">
        <v>132</v>
      </c>
      <c r="C66" s="23" t="s">
        <v>89</v>
      </c>
      <c r="D66" s="23"/>
      <c r="E66" s="23"/>
      <c r="F66" s="23"/>
      <c r="G66" s="23"/>
      <c r="H66" s="24">
        <v>14</v>
      </c>
      <c r="I66" s="24">
        <v>16</v>
      </c>
      <c r="J66" s="24">
        <v>14</v>
      </c>
      <c r="K66" s="24">
        <v>12</v>
      </c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4">
        <f>$H$66+$I$66+$J$66+$K$66+$L$66+$M$66+$N$66+$O$66+$P$66+$Q$66+$R$66+$S$66+$T$66+$U$66+$V$66+$W$66</f>
        <v>56</v>
      </c>
      <c r="Y66" s="30">
        <v>1</v>
      </c>
      <c r="Z66" s="25">
        <f>ROUND($X$66*$Y$66,3)</f>
        <v>56</v>
      </c>
      <c r="AA66" s="60"/>
      <c r="AB66" s="60"/>
      <c r="AC66" s="25">
        <f>ROUND($AB$66+$AA$66,2)</f>
        <v>0</v>
      </c>
      <c r="AD66" s="25">
        <f>ROUND($X$66*$AA$66,2)</f>
        <v>0</v>
      </c>
      <c r="AE66" s="25">
        <f>ROUND($Z$66*$AB$66,2)</f>
        <v>0</v>
      </c>
      <c r="AF66" s="25">
        <f>ROUND($AE$66+$AD$66,2)</f>
        <v>0</v>
      </c>
      <c r="AG66" s="27"/>
      <c r="AH66" s="69"/>
    </row>
    <row r="67" spans="1:34" s="1" customFormat="1" ht="11.1" customHeight="1" outlineLevel="6" x14ac:dyDescent="0.2">
      <c r="A67" s="22"/>
      <c r="B67" s="75" t="s">
        <v>133</v>
      </c>
      <c r="C67" s="23" t="s">
        <v>89</v>
      </c>
      <c r="D67" s="23"/>
      <c r="E67" s="23"/>
      <c r="F67" s="23"/>
      <c r="G67" s="23"/>
      <c r="H67" s="24">
        <v>7</v>
      </c>
      <c r="I67" s="24">
        <v>8</v>
      </c>
      <c r="J67" s="24">
        <v>7</v>
      </c>
      <c r="K67" s="24">
        <v>6</v>
      </c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4">
        <f>$H$67+$I$67+$J$67+$K$67+$L$67+$M$67+$N$67+$O$67+$P$67+$Q$67+$R$67+$S$67+$T$67+$U$67+$V$67+$W$67</f>
        <v>28</v>
      </c>
      <c r="Y67" s="30">
        <v>1</v>
      </c>
      <c r="Z67" s="25">
        <f>ROUND($X$67*$Y$67,3)</f>
        <v>28</v>
      </c>
      <c r="AA67" s="60"/>
      <c r="AB67" s="60"/>
      <c r="AC67" s="25">
        <f>ROUND($AB$67+$AA$67,2)</f>
        <v>0</v>
      </c>
      <c r="AD67" s="25">
        <f>ROUND($X$67*$AA$67,2)</f>
        <v>0</v>
      </c>
      <c r="AE67" s="25">
        <f>ROUND($Z$67*$AB$67,2)</f>
        <v>0</v>
      </c>
      <c r="AF67" s="25">
        <f>ROUND($AE$67+$AD$67,2)</f>
        <v>0</v>
      </c>
      <c r="AG67" s="27"/>
      <c r="AH67" s="69"/>
    </row>
    <row r="68" spans="1:34" s="1" customFormat="1" ht="11.1" customHeight="1" outlineLevel="6" x14ac:dyDescent="0.2">
      <c r="A68" s="22"/>
      <c r="B68" s="75" t="s">
        <v>134</v>
      </c>
      <c r="C68" s="23" t="s">
        <v>89</v>
      </c>
      <c r="D68" s="23"/>
      <c r="E68" s="23"/>
      <c r="F68" s="23"/>
      <c r="G68" s="23"/>
      <c r="H68" s="24">
        <v>7</v>
      </c>
      <c r="I68" s="24">
        <v>8</v>
      </c>
      <c r="J68" s="24">
        <v>7</v>
      </c>
      <c r="K68" s="24">
        <v>6</v>
      </c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4">
        <f>$H$68+$I$68+$J$68+$K$68+$L$68+$M$68+$N$68+$O$68+$P$68+$Q$68+$R$68+$S$68+$T$68+$U$68+$V$68+$W$68</f>
        <v>28</v>
      </c>
      <c r="Y68" s="30">
        <v>1</v>
      </c>
      <c r="Z68" s="25">
        <f>ROUND($X$68*$Y$68,3)</f>
        <v>28</v>
      </c>
      <c r="AA68" s="60"/>
      <c r="AB68" s="60"/>
      <c r="AC68" s="25">
        <f>ROUND($AB$68+$AA$68,2)</f>
        <v>0</v>
      </c>
      <c r="AD68" s="25">
        <f>ROUND($X$68*$AA$68,2)</f>
        <v>0</v>
      </c>
      <c r="AE68" s="25">
        <f>ROUND($Z$68*$AB$68,2)</f>
        <v>0</v>
      </c>
      <c r="AF68" s="25">
        <f>ROUND($AE$68+$AD$68,2)</f>
        <v>0</v>
      </c>
      <c r="AG68" s="27"/>
      <c r="AH68" s="69"/>
    </row>
    <row r="69" spans="1:34" s="1" customFormat="1" ht="21.95" customHeight="1" outlineLevel="6" x14ac:dyDescent="0.2">
      <c r="A69" s="22"/>
      <c r="B69" s="75" t="s">
        <v>135</v>
      </c>
      <c r="C69" s="23" t="s">
        <v>89</v>
      </c>
      <c r="D69" s="23"/>
      <c r="E69" s="23"/>
      <c r="F69" s="23"/>
      <c r="G69" s="23"/>
      <c r="H69" s="24">
        <v>7</v>
      </c>
      <c r="I69" s="24">
        <v>8</v>
      </c>
      <c r="J69" s="24">
        <v>7</v>
      </c>
      <c r="K69" s="24">
        <v>6</v>
      </c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4">
        <f>$H$69+$I$69+$J$69+$K$69+$L$69+$M$69+$N$69+$O$69+$P$69+$Q$69+$R$69+$S$69+$T$69+$U$69+$V$69+$W$69</f>
        <v>28</v>
      </c>
      <c r="Y69" s="30">
        <v>1</v>
      </c>
      <c r="Z69" s="25">
        <f>ROUND($X$69*$Y$69,3)</f>
        <v>28</v>
      </c>
      <c r="AA69" s="60"/>
      <c r="AB69" s="60"/>
      <c r="AC69" s="25">
        <f>ROUND($AB$69+$AA$69,2)</f>
        <v>0</v>
      </c>
      <c r="AD69" s="25">
        <f>ROUND($X$69*$AA$69,2)</f>
        <v>0</v>
      </c>
      <c r="AE69" s="25">
        <f>ROUND($Z$69*$AB$69,2)</f>
        <v>0</v>
      </c>
      <c r="AF69" s="25">
        <f>ROUND($AE$69+$AD$69,2)</f>
        <v>0</v>
      </c>
      <c r="AG69" s="27"/>
      <c r="AH69" s="69"/>
    </row>
    <row r="70" spans="1:34" s="1" customFormat="1" ht="11.1" customHeight="1" outlineLevel="6" x14ac:dyDescent="0.2">
      <c r="A70" s="22"/>
      <c r="B70" s="75" t="s">
        <v>136</v>
      </c>
      <c r="C70" s="23" t="s">
        <v>112</v>
      </c>
      <c r="D70" s="23"/>
      <c r="E70" s="23"/>
      <c r="F70" s="23"/>
      <c r="G70" s="23"/>
      <c r="H70" s="24">
        <v>93.1</v>
      </c>
      <c r="I70" s="24">
        <v>106.4</v>
      </c>
      <c r="J70" s="24">
        <v>93.1</v>
      </c>
      <c r="K70" s="24">
        <v>79.8</v>
      </c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4">
        <f>$H$70+$I$70+$J$70+$K$70+$L$70+$M$70+$N$70+$O$70+$P$70+$Q$70+$R$70+$S$70+$T$70+$U$70+$V$70+$W$70</f>
        <v>372.40000000000003</v>
      </c>
      <c r="Y70" s="26">
        <v>1.1000000000000001</v>
      </c>
      <c r="Z70" s="25">
        <f>ROUND($X$70*$Y$70,3)</f>
        <v>409.64</v>
      </c>
      <c r="AA70" s="60"/>
      <c r="AB70" s="60"/>
      <c r="AC70" s="25">
        <f>ROUND($AB$70+$AA$70,2)</f>
        <v>0</v>
      </c>
      <c r="AD70" s="25">
        <f>ROUND($X$70*$AA$70,2)</f>
        <v>0</v>
      </c>
      <c r="AE70" s="25">
        <f>ROUND($Z$70*$AB$70,2)</f>
        <v>0</v>
      </c>
      <c r="AF70" s="25">
        <f>ROUND($AE$70+$AD$70,2)</f>
        <v>0</v>
      </c>
      <c r="AG70" s="27"/>
      <c r="AH70" s="69"/>
    </row>
    <row r="71" spans="1:34" s="1" customFormat="1" ht="21.95" customHeight="1" outlineLevel="6" x14ac:dyDescent="0.2">
      <c r="A71" s="22"/>
      <c r="B71" s="75" t="s">
        <v>137</v>
      </c>
      <c r="C71" s="23" t="s">
        <v>112</v>
      </c>
      <c r="D71" s="23"/>
      <c r="E71" s="23"/>
      <c r="F71" s="23"/>
      <c r="G71" s="23"/>
      <c r="H71" s="24">
        <v>14</v>
      </c>
      <c r="I71" s="24">
        <v>16</v>
      </c>
      <c r="J71" s="24">
        <v>14</v>
      </c>
      <c r="K71" s="24">
        <v>12</v>
      </c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4">
        <f>$H$71+$I$71+$J$71+$K$71+$L$71+$M$71+$N$71+$O$71+$P$71+$Q$71+$R$71+$S$71+$T$71+$U$71+$V$71+$W$71</f>
        <v>56</v>
      </c>
      <c r="Y71" s="29">
        <v>1.02</v>
      </c>
      <c r="Z71" s="25">
        <f>ROUND($X$71*$Y$71,3)</f>
        <v>57.12</v>
      </c>
      <c r="AA71" s="60"/>
      <c r="AB71" s="60"/>
      <c r="AC71" s="25">
        <f>ROUND($AB$71+$AA$71,2)</f>
        <v>0</v>
      </c>
      <c r="AD71" s="25">
        <f>ROUND($X$71*$AA$71,2)</f>
        <v>0</v>
      </c>
      <c r="AE71" s="25">
        <f>ROUND($Z$71*$AB$71,2)</f>
        <v>0</v>
      </c>
      <c r="AF71" s="25">
        <f>ROUND($AE$71+$AD$71,2)</f>
        <v>0</v>
      </c>
      <c r="AG71" s="27"/>
      <c r="AH71" s="69"/>
    </row>
    <row r="72" spans="1:34" s="1" customFormat="1" ht="11.1" customHeight="1" outlineLevel="6" x14ac:dyDescent="0.2">
      <c r="A72" s="22"/>
      <c r="B72" s="75" t="s">
        <v>138</v>
      </c>
      <c r="C72" s="23" t="s">
        <v>112</v>
      </c>
      <c r="D72" s="23"/>
      <c r="E72" s="23"/>
      <c r="F72" s="23"/>
      <c r="G72" s="23"/>
      <c r="H72" s="24">
        <v>14</v>
      </c>
      <c r="I72" s="24">
        <v>16</v>
      </c>
      <c r="J72" s="24">
        <v>14</v>
      </c>
      <c r="K72" s="24">
        <v>12</v>
      </c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4">
        <f>$H$72+$I$72+$J$72+$K$72+$L$72+$M$72+$N$72+$O$72+$P$72+$Q$72+$R$72+$S$72+$T$72+$U$72+$V$72+$W$72</f>
        <v>56</v>
      </c>
      <c r="Y72" s="26">
        <v>1.1000000000000001</v>
      </c>
      <c r="Z72" s="25">
        <f>ROUND($X$72*$Y$72,3)</f>
        <v>61.6</v>
      </c>
      <c r="AA72" s="60"/>
      <c r="AB72" s="60"/>
      <c r="AC72" s="25">
        <f>ROUND($AB$72+$AA$72,2)</f>
        <v>0</v>
      </c>
      <c r="AD72" s="25">
        <f>ROUND($X$72*$AA$72,2)</f>
        <v>0</v>
      </c>
      <c r="AE72" s="25">
        <f>ROUND($Z$72*$AB$72,2)</f>
        <v>0</v>
      </c>
      <c r="AF72" s="25">
        <f>ROUND($AE$72+$AD$72,2)</f>
        <v>0</v>
      </c>
      <c r="AG72" s="27"/>
      <c r="AH72" s="69"/>
    </row>
    <row r="73" spans="1:34" s="1" customFormat="1" ht="11.1" customHeight="1" outlineLevel="6" x14ac:dyDescent="0.2">
      <c r="A73" s="22"/>
      <c r="B73" s="75" t="s">
        <v>139</v>
      </c>
      <c r="C73" s="23" t="s">
        <v>106</v>
      </c>
      <c r="D73" s="23"/>
      <c r="E73" s="23"/>
      <c r="F73" s="23"/>
      <c r="G73" s="23"/>
      <c r="H73" s="24">
        <v>3.5999999999999997E-2</v>
      </c>
      <c r="I73" s="24">
        <v>4.1000000000000002E-2</v>
      </c>
      <c r="J73" s="24">
        <v>3.5999999999999997E-2</v>
      </c>
      <c r="K73" s="24">
        <v>3.1E-2</v>
      </c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4">
        <f>$H$73+$I$73+$J$73+$K$73+$L$73+$M$73+$N$73+$O$73+$P$73+$Q$73+$R$73+$S$73+$T$73+$U$73+$V$73+$W$73</f>
        <v>0.14399999999999999</v>
      </c>
      <c r="Y73" s="29">
        <v>1.03</v>
      </c>
      <c r="Z73" s="25">
        <f>ROUND($X$73*$Y$73,3)</f>
        <v>0.14799999999999999</v>
      </c>
      <c r="AA73" s="60"/>
      <c r="AB73" s="60"/>
      <c r="AC73" s="25">
        <f>ROUND($AB$73+$AA$73,2)</f>
        <v>0</v>
      </c>
      <c r="AD73" s="25">
        <f>ROUND($X$73*$AA$73,2)</f>
        <v>0</v>
      </c>
      <c r="AE73" s="25">
        <f>ROUND($Z$73*$AB$73,2)</f>
        <v>0</v>
      </c>
      <c r="AF73" s="25">
        <f>ROUND($AE$73+$AD$73,2)</f>
        <v>0</v>
      </c>
      <c r="AG73" s="27" t="s">
        <v>140</v>
      </c>
      <c r="AH73" s="69"/>
    </row>
    <row r="74" spans="1:34" s="1" customFormat="1" ht="11.1" customHeight="1" outlineLevel="6" x14ac:dyDescent="0.2">
      <c r="A74" s="22"/>
      <c r="B74" s="75" t="s">
        <v>105</v>
      </c>
      <c r="C74" s="23" t="s">
        <v>106</v>
      </c>
      <c r="D74" s="23"/>
      <c r="E74" s="23"/>
      <c r="F74" s="23"/>
      <c r="G74" s="23"/>
      <c r="H74" s="24">
        <v>2.3E-2</v>
      </c>
      <c r="I74" s="24">
        <v>2.5999999999999999E-2</v>
      </c>
      <c r="J74" s="24">
        <v>2.3E-2</v>
      </c>
      <c r="K74" s="24">
        <v>1.9E-2</v>
      </c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4">
        <f>$H$74+$I$74+$J$74+$K$74+$L$74+$M$74+$N$74+$O$74+$P$74+$Q$74+$R$74+$S$74+$T$74+$U$74+$V$74+$W$74</f>
        <v>9.1000000000000011E-2</v>
      </c>
      <c r="Y74" s="29">
        <v>1.03</v>
      </c>
      <c r="Z74" s="25">
        <f>ROUND($X$74*$Y$74,3)</f>
        <v>9.4E-2</v>
      </c>
      <c r="AA74" s="60"/>
      <c r="AB74" s="60"/>
      <c r="AC74" s="25">
        <f>ROUND($AB$74+$AA$74,2)</f>
        <v>0</v>
      </c>
      <c r="AD74" s="25">
        <f>ROUND($X$74*$AA$74,2)</f>
        <v>0</v>
      </c>
      <c r="AE74" s="25">
        <f>ROUND($Z$74*$AB$74,2)</f>
        <v>0</v>
      </c>
      <c r="AF74" s="25">
        <f>ROUND($AE$74+$AD$74,2)</f>
        <v>0</v>
      </c>
      <c r="AG74" s="27" t="s">
        <v>140</v>
      </c>
      <c r="AH74" s="69"/>
    </row>
    <row r="75" spans="1:34" s="1" customFormat="1" ht="11.1" customHeight="1" outlineLevel="6" x14ac:dyDescent="0.2">
      <c r="A75" s="22"/>
      <c r="B75" s="75" t="s">
        <v>141</v>
      </c>
      <c r="C75" s="23" t="s">
        <v>89</v>
      </c>
      <c r="D75" s="23"/>
      <c r="E75" s="23"/>
      <c r="F75" s="23"/>
      <c r="G75" s="23"/>
      <c r="H75" s="24">
        <v>14</v>
      </c>
      <c r="I75" s="24">
        <v>16</v>
      </c>
      <c r="J75" s="24">
        <v>14</v>
      </c>
      <c r="K75" s="24">
        <v>12</v>
      </c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4">
        <f>$H$75+$I$75+$J$75+$K$75+$L$75+$M$75+$N$75+$O$75+$P$75+$Q$75+$R$75+$S$75+$T$75+$U$75+$V$75+$W$75</f>
        <v>56</v>
      </c>
      <c r="Y75" s="30">
        <v>1</v>
      </c>
      <c r="Z75" s="25">
        <f>ROUND($X$75*$Y$75,3)</f>
        <v>56</v>
      </c>
      <c r="AA75" s="60"/>
      <c r="AB75" s="60"/>
      <c r="AC75" s="25">
        <f>ROUND($AB$75+$AA$75,2)</f>
        <v>0</v>
      </c>
      <c r="AD75" s="25">
        <f>ROUND($X$75*$AA$75,2)</f>
        <v>0</v>
      </c>
      <c r="AE75" s="25">
        <f>ROUND($Z$75*$AB$75,2)</f>
        <v>0</v>
      </c>
      <c r="AF75" s="25">
        <f>ROUND($AE$75+$AD$75,2)</f>
        <v>0</v>
      </c>
      <c r="AG75" s="27" t="s">
        <v>140</v>
      </c>
      <c r="AH75" s="69"/>
    </row>
    <row r="76" spans="1:34" s="1" customFormat="1" ht="11.1" customHeight="1" outlineLevel="6" x14ac:dyDescent="0.2">
      <c r="A76" s="22"/>
      <c r="B76" s="75" t="s">
        <v>142</v>
      </c>
      <c r="C76" s="23" t="s">
        <v>89</v>
      </c>
      <c r="D76" s="23"/>
      <c r="E76" s="23"/>
      <c r="F76" s="23"/>
      <c r="G76" s="23"/>
      <c r="H76" s="24">
        <v>14</v>
      </c>
      <c r="I76" s="24">
        <v>16</v>
      </c>
      <c r="J76" s="24">
        <v>14</v>
      </c>
      <c r="K76" s="24">
        <v>12</v>
      </c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4">
        <f>$H$76+$I$76+$J$76+$K$76+$L$76+$M$76+$N$76+$O$76+$P$76+$Q$76+$R$76+$S$76+$T$76+$U$76+$V$76+$W$76</f>
        <v>56</v>
      </c>
      <c r="Y76" s="30">
        <v>1</v>
      </c>
      <c r="Z76" s="25">
        <f>ROUND($X$76*$Y$76,3)</f>
        <v>56</v>
      </c>
      <c r="AA76" s="60"/>
      <c r="AB76" s="60"/>
      <c r="AC76" s="25">
        <f>ROUND($AB$76+$AA$76,2)</f>
        <v>0</v>
      </c>
      <c r="AD76" s="25">
        <f>ROUND($X$76*$AA$76,2)</f>
        <v>0</v>
      </c>
      <c r="AE76" s="25">
        <f>ROUND($Z$76*$AB$76,2)</f>
        <v>0</v>
      </c>
      <c r="AF76" s="25">
        <f>ROUND($AE$76+$AD$76,2)</f>
        <v>0</v>
      </c>
      <c r="AG76" s="27" t="s">
        <v>140</v>
      </c>
      <c r="AH76" s="69"/>
    </row>
    <row r="77" spans="1:34" s="1" customFormat="1" ht="11.1" customHeight="1" outlineLevel="6" x14ac:dyDescent="0.2">
      <c r="A77" s="22"/>
      <c r="B77" s="75" t="s">
        <v>143</v>
      </c>
      <c r="C77" s="23" t="s">
        <v>89</v>
      </c>
      <c r="D77" s="23"/>
      <c r="E77" s="23"/>
      <c r="F77" s="23"/>
      <c r="G77" s="23"/>
      <c r="H77" s="24">
        <v>7</v>
      </c>
      <c r="I77" s="24">
        <v>8</v>
      </c>
      <c r="J77" s="24">
        <v>7</v>
      </c>
      <c r="K77" s="24">
        <v>6</v>
      </c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4">
        <f>$H$77+$I$77+$J$77+$K$77+$L$77+$M$77+$N$77+$O$77+$P$77+$Q$77+$R$77+$S$77+$T$77+$U$77+$V$77+$W$77</f>
        <v>28</v>
      </c>
      <c r="Y77" s="30">
        <v>1</v>
      </c>
      <c r="Z77" s="25">
        <f>ROUND($X$77*$Y$77,3)</f>
        <v>28</v>
      </c>
      <c r="AA77" s="60"/>
      <c r="AB77" s="60"/>
      <c r="AC77" s="25">
        <f>ROUND($AB$77+$AA$77,2)</f>
        <v>0</v>
      </c>
      <c r="AD77" s="25">
        <f>ROUND($X$77*$AA$77,2)</f>
        <v>0</v>
      </c>
      <c r="AE77" s="25">
        <f>ROUND($Z$77*$AB$77,2)</f>
        <v>0</v>
      </c>
      <c r="AF77" s="25">
        <f>ROUND($AE$77+$AD$77,2)</f>
        <v>0</v>
      </c>
      <c r="AG77" s="27" t="s">
        <v>140</v>
      </c>
      <c r="AH77" s="69"/>
    </row>
    <row r="78" spans="1:34" s="1" customFormat="1" ht="12" customHeight="1" outlineLevel="4" x14ac:dyDescent="0.2">
      <c r="A78" s="7"/>
      <c r="B78" s="76" t="s">
        <v>144</v>
      </c>
      <c r="C78" s="9"/>
      <c r="D78" s="9"/>
      <c r="E78" s="9"/>
      <c r="F78" s="9"/>
      <c r="G78" s="9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63"/>
      <c r="AB78" s="63"/>
      <c r="AC78" s="10"/>
      <c r="AD78" s="10">
        <f>ROUND($AD$80+$AD$81+$AD$82+$AD$84+$AD$85+$AD$86+$AD$87+$AD$88+$AD$89+$AD$90+$AD$91+$AD$92+$AD$93+$AD$95+$AD$96+$AD$97+$AD$99+$AD$100+$AD$101+$AD$102+$AD$103+$AD$104+$AD$106+$AD$107,2)</f>
        <v>0</v>
      </c>
      <c r="AE78" s="10">
        <f>ROUND($AE$80+$AE$81+$AE$82+$AE$84+$AE$85+$AE$86+$AE$87+$AE$88+$AE$89+$AE$90+$AE$91+$AE$92+$AE$93+$AE$95+$AE$96+$AE$97+$AE$99+$AE$100+$AE$101+$AE$102+$AE$103+$AE$104+$AE$106+$AE$107,2)</f>
        <v>0</v>
      </c>
      <c r="AF78" s="10">
        <f>ROUND($AF$80+$AF$81+$AF$82+$AF$84+$AF$85+$AF$86+$AF$87+$AF$88+$AF$89+$AF$90+$AF$91+$AF$92+$AF$93+$AF$95+$AF$96+$AF$97+$AF$99+$AF$100+$AF$101+$AF$102+$AF$103+$AF$104+$AF$106+$AF$107,2)</f>
        <v>0</v>
      </c>
      <c r="AG78" s="10"/>
      <c r="AH78" s="63"/>
    </row>
    <row r="79" spans="1:34" s="11" customFormat="1" ht="21.95" customHeight="1" outlineLevel="5" x14ac:dyDescent="0.15">
      <c r="A79" s="12">
        <v>9</v>
      </c>
      <c r="B79" s="73" t="s">
        <v>145</v>
      </c>
      <c r="C79" s="13" t="s">
        <v>89</v>
      </c>
      <c r="D79" s="13"/>
      <c r="E79" s="13"/>
      <c r="F79" s="13"/>
      <c r="G79" s="13"/>
      <c r="H79" s="14">
        <v>780</v>
      </c>
      <c r="I79" s="28">
        <v>1117</v>
      </c>
      <c r="J79" s="28">
        <v>1004</v>
      </c>
      <c r="K79" s="28">
        <v>1315</v>
      </c>
      <c r="L79" s="15"/>
      <c r="M79" s="14">
        <v>531</v>
      </c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28">
        <v>4747</v>
      </c>
      <c r="Y79" s="15"/>
      <c r="Z79" s="15">
        <f>$Z$80</f>
        <v>4747</v>
      </c>
      <c r="AA79" s="61"/>
      <c r="AB79" s="61"/>
      <c r="AC79" s="15">
        <f>ROUND($AF$79/$Z$79,2)</f>
        <v>0</v>
      </c>
      <c r="AD79" s="15">
        <f>ROUND($AD$80+$AD$81+$AD$82,2)</f>
        <v>0</v>
      </c>
      <c r="AE79" s="15">
        <f>ROUND($AE$80+$AE$81+$AE$82,2)</f>
        <v>0</v>
      </c>
      <c r="AF79" s="15">
        <f>ROUND($AF$80+$AF$81+$AF$82,2)</f>
        <v>0</v>
      </c>
      <c r="AG79" s="16"/>
      <c r="AH79" s="67"/>
    </row>
    <row r="80" spans="1:34" s="17" customFormat="1" ht="11.1" customHeight="1" outlineLevel="6" x14ac:dyDescent="0.2">
      <c r="A80" s="18"/>
      <c r="B80" s="74" t="s">
        <v>37</v>
      </c>
      <c r="C80" s="19" t="s">
        <v>89</v>
      </c>
      <c r="D80" s="19"/>
      <c r="E80" s="19"/>
      <c r="F80" s="19"/>
      <c r="G80" s="19"/>
      <c r="H80" s="20">
        <v>780</v>
      </c>
      <c r="I80" s="31">
        <v>1117</v>
      </c>
      <c r="J80" s="31">
        <v>1004</v>
      </c>
      <c r="K80" s="31">
        <v>1315</v>
      </c>
      <c r="L80" s="21"/>
      <c r="M80" s="20">
        <v>531</v>
      </c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0">
        <f>$H$80+$I$80+$J$80+$K$80+$L$80+$M$80+$N$80+$O$80+$P$80+$Q$80+$R$80+$S$80+$T$80+$U$80+$V$80+$W$80</f>
        <v>4747</v>
      </c>
      <c r="Y80" s="20">
        <v>1</v>
      </c>
      <c r="Z80" s="21">
        <f>ROUND($X$80*$Y$80,3)</f>
        <v>4747</v>
      </c>
      <c r="AA80" s="62"/>
      <c r="AB80" s="59"/>
      <c r="AC80" s="57">
        <f>ROUND($AB$80+$AA$80,2)</f>
        <v>0</v>
      </c>
      <c r="AD80" s="21">
        <f>ROUND($X$80*$AA$80,2)</f>
        <v>0</v>
      </c>
      <c r="AE80" s="21">
        <f>ROUND($Z$80*$AB$80,2)</f>
        <v>0</v>
      </c>
      <c r="AF80" s="21">
        <f>ROUND($AE$80+$AD$80,2)</f>
        <v>0</v>
      </c>
      <c r="AG80" s="21"/>
      <c r="AH80" s="68"/>
    </row>
    <row r="81" spans="1:34" s="1" customFormat="1" ht="21.95" customHeight="1" outlineLevel="6" x14ac:dyDescent="0.2">
      <c r="A81" s="22"/>
      <c r="B81" s="75" t="s">
        <v>146</v>
      </c>
      <c r="C81" s="23" t="s">
        <v>89</v>
      </c>
      <c r="D81" s="23"/>
      <c r="E81" s="23"/>
      <c r="F81" s="23"/>
      <c r="G81" s="23"/>
      <c r="H81" s="24">
        <v>195</v>
      </c>
      <c r="I81" s="24">
        <v>551</v>
      </c>
      <c r="J81" s="24">
        <v>486</v>
      </c>
      <c r="K81" s="24">
        <v>431</v>
      </c>
      <c r="L81" s="25"/>
      <c r="M81" s="24">
        <v>284</v>
      </c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4">
        <f>$H$81+$I$81+$J$81+$K$81+$L$81+$M$81+$N$81+$O$81+$P$81+$Q$81+$R$81+$S$81+$T$81+$U$81+$V$81+$W$81</f>
        <v>1947</v>
      </c>
      <c r="Y81" s="30">
        <v>1</v>
      </c>
      <c r="Z81" s="25">
        <f>ROUND($X$81*$Y$81,3)</f>
        <v>1947</v>
      </c>
      <c r="AA81" s="60"/>
      <c r="AB81" s="60"/>
      <c r="AC81" s="25">
        <f>ROUND($AB$81+$AA$81,2)</f>
        <v>0</v>
      </c>
      <c r="AD81" s="25">
        <f>ROUND($X$81*$AA$81,2)</f>
        <v>0</v>
      </c>
      <c r="AE81" s="25">
        <f>ROUND($Z$81*$AB$81,2)</f>
        <v>0</v>
      </c>
      <c r="AF81" s="25">
        <f>ROUND($AE$81+$AD$81,2)</f>
        <v>0</v>
      </c>
      <c r="AG81" s="27" t="s">
        <v>147</v>
      </c>
      <c r="AH81" s="69"/>
    </row>
    <row r="82" spans="1:34" s="1" customFormat="1" ht="11.1" customHeight="1" outlineLevel="6" x14ac:dyDescent="0.2">
      <c r="A82" s="22"/>
      <c r="B82" s="75" t="s">
        <v>148</v>
      </c>
      <c r="C82" s="23" t="s">
        <v>89</v>
      </c>
      <c r="D82" s="23"/>
      <c r="E82" s="23"/>
      <c r="F82" s="23"/>
      <c r="G82" s="23"/>
      <c r="H82" s="24">
        <v>585</v>
      </c>
      <c r="I82" s="24">
        <v>566</v>
      </c>
      <c r="J82" s="24">
        <v>518</v>
      </c>
      <c r="K82" s="24">
        <v>884</v>
      </c>
      <c r="L82" s="25"/>
      <c r="M82" s="24">
        <v>247</v>
      </c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4">
        <f>$H$82+$I$82+$J$82+$K$82+$L$82+$M$82+$N$82+$O$82+$P$82+$Q$82+$R$82+$S$82+$T$82+$U$82+$V$82+$W$82</f>
        <v>2800</v>
      </c>
      <c r="Y82" s="30">
        <v>1</v>
      </c>
      <c r="Z82" s="25">
        <f>ROUND($X$82*$Y$82,3)</f>
        <v>2800</v>
      </c>
      <c r="AA82" s="60"/>
      <c r="AB82" s="60"/>
      <c r="AC82" s="25">
        <f>ROUND($AB$82+$AA$82,2)</f>
        <v>0</v>
      </c>
      <c r="AD82" s="25">
        <f>ROUND($X$82*$AA$82,2)</f>
        <v>0</v>
      </c>
      <c r="AE82" s="25">
        <f>ROUND($Z$82*$AB$82,2)</f>
        <v>0</v>
      </c>
      <c r="AF82" s="25">
        <f>ROUND($AE$82+$AD$82,2)</f>
        <v>0</v>
      </c>
      <c r="AG82" s="27" t="s">
        <v>149</v>
      </c>
      <c r="AH82" s="69"/>
    </row>
    <row r="83" spans="1:34" s="11" customFormat="1" ht="21.95" customHeight="1" outlineLevel="5" x14ac:dyDescent="0.15">
      <c r="A83" s="12">
        <v>10</v>
      </c>
      <c r="B83" s="73" t="s">
        <v>150</v>
      </c>
      <c r="C83" s="13" t="s">
        <v>112</v>
      </c>
      <c r="D83" s="13"/>
      <c r="E83" s="13"/>
      <c r="F83" s="13"/>
      <c r="G83" s="13"/>
      <c r="H83" s="14">
        <v>410.4</v>
      </c>
      <c r="I83" s="14">
        <v>798.8</v>
      </c>
      <c r="J83" s="14">
        <v>711</v>
      </c>
      <c r="K83" s="14">
        <v>871</v>
      </c>
      <c r="L83" s="14">
        <v>277</v>
      </c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28">
        <v>3068.2</v>
      </c>
      <c r="Y83" s="15"/>
      <c r="Z83" s="15">
        <f>$Z$84</f>
        <v>3068.2</v>
      </c>
      <c r="AA83" s="61"/>
      <c r="AB83" s="61"/>
      <c r="AC83" s="15">
        <f>ROUND($AF$83/$Z$83,2)</f>
        <v>0</v>
      </c>
      <c r="AD83" s="15">
        <f>ROUND($AD$84+$AD$85+$AD$86+$AD$87+$AD$88+$AD$89+$AD$90+$AD$91+$AD$92+$AD$93,2)</f>
        <v>0</v>
      </c>
      <c r="AE83" s="15">
        <f>ROUND($AE$84+$AE$85+$AE$86+$AE$87+$AE$88+$AE$89+$AE$90+$AE$91+$AE$92+$AE$93,2)</f>
        <v>0</v>
      </c>
      <c r="AF83" s="15">
        <f>ROUND($AF$84+$AF$85+$AF$86+$AF$87+$AF$88+$AF$89+$AF$90+$AF$91+$AF$92+$AF$93,2)</f>
        <v>0</v>
      </c>
      <c r="AG83" s="16"/>
      <c r="AH83" s="67"/>
    </row>
    <row r="84" spans="1:34" s="17" customFormat="1" ht="11.1" customHeight="1" outlineLevel="6" x14ac:dyDescent="0.2">
      <c r="A84" s="18"/>
      <c r="B84" s="74" t="s">
        <v>37</v>
      </c>
      <c r="C84" s="19" t="s">
        <v>112</v>
      </c>
      <c r="D84" s="19"/>
      <c r="E84" s="19"/>
      <c r="F84" s="19"/>
      <c r="G84" s="19"/>
      <c r="H84" s="20">
        <v>410.4</v>
      </c>
      <c r="I84" s="20">
        <v>798.8</v>
      </c>
      <c r="J84" s="20">
        <v>711</v>
      </c>
      <c r="K84" s="20">
        <v>871</v>
      </c>
      <c r="L84" s="20">
        <v>277</v>
      </c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0">
        <f>$H$84+$I$84+$J$84+$K$84+$L$84+$M$84+$N$84+$O$84+$P$84+$Q$84+$R$84+$S$84+$T$84+$U$84+$V$84+$W$84</f>
        <v>3068.2</v>
      </c>
      <c r="Y84" s="20">
        <v>1</v>
      </c>
      <c r="Z84" s="21">
        <f>ROUND($X$84*$Y$84,3)</f>
        <v>3068.2</v>
      </c>
      <c r="AA84" s="62"/>
      <c r="AB84" s="59"/>
      <c r="AC84" s="57">
        <f>ROUND($AB$84+$AA$84,2)</f>
        <v>0</v>
      </c>
      <c r="AD84" s="21">
        <f>ROUND($X$84*$AA$84,2)</f>
        <v>0</v>
      </c>
      <c r="AE84" s="21">
        <f>ROUND($Z$84*$AB$84,2)</f>
        <v>0</v>
      </c>
      <c r="AF84" s="21">
        <f>ROUND($AE$84+$AD$84,2)</f>
        <v>0</v>
      </c>
      <c r="AG84" s="21"/>
      <c r="AH84" s="68"/>
    </row>
    <row r="85" spans="1:34" s="1" customFormat="1" ht="11.1" customHeight="1" outlineLevel="6" x14ac:dyDescent="0.2">
      <c r="A85" s="22"/>
      <c r="B85" s="75" t="s">
        <v>138</v>
      </c>
      <c r="C85" s="23" t="s">
        <v>112</v>
      </c>
      <c r="D85" s="23"/>
      <c r="E85" s="23"/>
      <c r="F85" s="23"/>
      <c r="G85" s="23"/>
      <c r="H85" s="24">
        <v>91.7</v>
      </c>
      <c r="I85" s="24">
        <v>258.39999999999998</v>
      </c>
      <c r="J85" s="24">
        <v>228</v>
      </c>
      <c r="K85" s="24">
        <v>202.5</v>
      </c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4">
        <f>$H$85+$I$85+$J$85+$K$85+$L$85+$M$85+$N$85+$O$85+$P$85+$Q$85+$R$85+$S$85+$T$85+$U$85+$V$85+$W$85</f>
        <v>780.59999999999991</v>
      </c>
      <c r="Y85" s="26">
        <v>1.1000000000000001</v>
      </c>
      <c r="Z85" s="25">
        <f>ROUND($X$85*$Y$85,3)</f>
        <v>858.66</v>
      </c>
      <c r="AA85" s="60"/>
      <c r="AB85" s="60"/>
      <c r="AC85" s="25">
        <f>ROUND($AB$85+$AA$85,2)</f>
        <v>0</v>
      </c>
      <c r="AD85" s="25">
        <f>ROUND($X$85*$AA$85,2)</f>
        <v>0</v>
      </c>
      <c r="AE85" s="25">
        <f>ROUND($Z$85*$AB$85,2)</f>
        <v>0</v>
      </c>
      <c r="AF85" s="25">
        <f>ROUND($AE$85+$AD$85,2)</f>
        <v>0</v>
      </c>
      <c r="AG85" s="27" t="s">
        <v>151</v>
      </c>
      <c r="AH85" s="69"/>
    </row>
    <row r="86" spans="1:34" s="1" customFormat="1" ht="11.1" customHeight="1" outlineLevel="6" x14ac:dyDescent="0.2">
      <c r="A86" s="22"/>
      <c r="B86" s="75" t="s">
        <v>152</v>
      </c>
      <c r="C86" s="23" t="s">
        <v>112</v>
      </c>
      <c r="D86" s="23"/>
      <c r="E86" s="23"/>
      <c r="F86" s="23"/>
      <c r="G86" s="23"/>
      <c r="H86" s="24">
        <v>119</v>
      </c>
      <c r="I86" s="25"/>
      <c r="J86" s="24">
        <v>178</v>
      </c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4">
        <f>$H$86+$I$86+$J$86+$K$86+$L$86+$M$86+$N$86+$O$86+$P$86+$Q$86+$R$86+$S$86+$T$86+$U$86+$V$86+$W$86</f>
        <v>297</v>
      </c>
      <c r="Y86" s="26">
        <v>1.1000000000000001</v>
      </c>
      <c r="Z86" s="25">
        <f>ROUND($X$86*$Y$86,3)</f>
        <v>326.7</v>
      </c>
      <c r="AA86" s="60"/>
      <c r="AB86" s="60"/>
      <c r="AC86" s="25">
        <f>ROUND($AB$86+$AA$86,2)</f>
        <v>0</v>
      </c>
      <c r="AD86" s="25">
        <f>ROUND($X$86*$AA$86,2)</f>
        <v>0</v>
      </c>
      <c r="AE86" s="25">
        <f>ROUND($Z$86*$AB$86,2)</f>
        <v>0</v>
      </c>
      <c r="AF86" s="25">
        <f>ROUND($AE$86+$AD$86,2)</f>
        <v>0</v>
      </c>
      <c r="AG86" s="27"/>
      <c r="AH86" s="69"/>
    </row>
    <row r="87" spans="1:34" s="1" customFormat="1" ht="11.1" customHeight="1" outlineLevel="6" x14ac:dyDescent="0.2">
      <c r="A87" s="22"/>
      <c r="B87" s="75" t="s">
        <v>153</v>
      </c>
      <c r="C87" s="23" t="s">
        <v>112</v>
      </c>
      <c r="D87" s="23"/>
      <c r="E87" s="23"/>
      <c r="F87" s="23"/>
      <c r="G87" s="23"/>
      <c r="H87" s="25"/>
      <c r="I87" s="24">
        <v>223</v>
      </c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4">
        <f>$H$87+$I$87+$J$87+$K$87+$L$87+$M$87+$N$87+$O$87+$P$87+$Q$87+$R$87+$S$87+$T$87+$U$87+$V$87+$W$87</f>
        <v>223</v>
      </c>
      <c r="Y87" s="26">
        <v>1.1000000000000001</v>
      </c>
      <c r="Z87" s="25">
        <f>ROUND($X$87*$Y$87,3)</f>
        <v>245.3</v>
      </c>
      <c r="AA87" s="60"/>
      <c r="AB87" s="60"/>
      <c r="AC87" s="25">
        <f>ROUND($AB$87+$AA$87,2)</f>
        <v>0</v>
      </c>
      <c r="AD87" s="25">
        <f>ROUND($X$87*$AA$87,2)</f>
        <v>0</v>
      </c>
      <c r="AE87" s="25">
        <f>ROUND($Z$87*$AB$87,2)</f>
        <v>0</v>
      </c>
      <c r="AF87" s="25">
        <f>ROUND($AE$87+$AD$87,2)</f>
        <v>0</v>
      </c>
      <c r="AG87" s="27"/>
      <c r="AH87" s="69"/>
    </row>
    <row r="88" spans="1:34" s="1" customFormat="1" ht="11.1" customHeight="1" outlineLevel="6" x14ac:dyDescent="0.2">
      <c r="A88" s="22"/>
      <c r="B88" s="75" t="s">
        <v>154</v>
      </c>
      <c r="C88" s="23" t="s">
        <v>112</v>
      </c>
      <c r="D88" s="23"/>
      <c r="E88" s="23"/>
      <c r="F88" s="23"/>
      <c r="G88" s="23"/>
      <c r="H88" s="25"/>
      <c r="I88" s="24">
        <v>59</v>
      </c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4">
        <f>$H$88+$I$88+$J$88+$K$88+$L$88+$M$88+$N$88+$O$88+$P$88+$Q$88+$R$88+$S$88+$T$88+$U$88+$V$88+$W$88</f>
        <v>59</v>
      </c>
      <c r="Y88" s="26">
        <v>1.1000000000000001</v>
      </c>
      <c r="Z88" s="25">
        <f>ROUND($X$88*$Y$88,3)</f>
        <v>64.900000000000006</v>
      </c>
      <c r="AA88" s="60"/>
      <c r="AB88" s="60"/>
      <c r="AC88" s="25">
        <f>ROUND($AB$88+$AA$88,2)</f>
        <v>0</v>
      </c>
      <c r="AD88" s="25">
        <f>ROUND($X$88*$AA$88,2)</f>
        <v>0</v>
      </c>
      <c r="AE88" s="25">
        <f>ROUND($Z$88*$AB$88,2)</f>
        <v>0</v>
      </c>
      <c r="AF88" s="25">
        <f>ROUND($AE$88+$AD$88,2)</f>
        <v>0</v>
      </c>
      <c r="AG88" s="27"/>
      <c r="AH88" s="69"/>
    </row>
    <row r="89" spans="1:34" s="1" customFormat="1" ht="11.1" customHeight="1" outlineLevel="6" x14ac:dyDescent="0.2">
      <c r="A89" s="22"/>
      <c r="B89" s="75" t="s">
        <v>155</v>
      </c>
      <c r="C89" s="23" t="s">
        <v>112</v>
      </c>
      <c r="D89" s="23"/>
      <c r="E89" s="23"/>
      <c r="F89" s="23"/>
      <c r="G89" s="23"/>
      <c r="H89" s="24">
        <v>108</v>
      </c>
      <c r="I89" s="25"/>
      <c r="J89" s="24">
        <v>77</v>
      </c>
      <c r="K89" s="24">
        <v>391</v>
      </c>
      <c r="L89" s="24">
        <v>91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4">
        <f>$H$89+$I$89+$J$89+$K$89+$L$89+$M$89+$N$89+$O$89+$P$89+$Q$89+$R$89+$S$89+$T$89+$U$89+$V$89+$W$89</f>
        <v>667</v>
      </c>
      <c r="Y89" s="26">
        <v>1.1000000000000001</v>
      </c>
      <c r="Z89" s="25">
        <f>ROUND($X$89*$Y$89,3)</f>
        <v>733.7</v>
      </c>
      <c r="AA89" s="60"/>
      <c r="AB89" s="60"/>
      <c r="AC89" s="25">
        <f>ROUND($AB$89+$AA$89,2)</f>
        <v>0</v>
      </c>
      <c r="AD89" s="25">
        <f>ROUND($X$89*$AA$89,2)</f>
        <v>0</v>
      </c>
      <c r="AE89" s="25">
        <f>ROUND($Z$89*$AB$89,2)</f>
        <v>0</v>
      </c>
      <c r="AF89" s="25">
        <f>ROUND($AE$89+$AD$89,2)</f>
        <v>0</v>
      </c>
      <c r="AG89" s="27"/>
      <c r="AH89" s="69"/>
    </row>
    <row r="90" spans="1:34" s="1" customFormat="1" ht="11.1" customHeight="1" outlineLevel="6" x14ac:dyDescent="0.2">
      <c r="A90" s="22"/>
      <c r="B90" s="75" t="s">
        <v>156</v>
      </c>
      <c r="C90" s="23" t="s">
        <v>112</v>
      </c>
      <c r="D90" s="23"/>
      <c r="E90" s="23"/>
      <c r="F90" s="23"/>
      <c r="G90" s="23"/>
      <c r="H90" s="25"/>
      <c r="I90" s="25"/>
      <c r="J90" s="25"/>
      <c r="K90" s="24">
        <v>75</v>
      </c>
      <c r="L90" s="24">
        <v>186</v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4">
        <f>$H$90+$I$90+$J$90+$K$90+$L$90+$M$90+$N$90+$O$90+$P$90+$Q$90+$R$90+$S$90+$T$90+$U$90+$V$90+$W$90</f>
        <v>261</v>
      </c>
      <c r="Y90" s="26">
        <v>1.1000000000000001</v>
      </c>
      <c r="Z90" s="25">
        <f>ROUND($X$90*$Y$90,3)</f>
        <v>287.10000000000002</v>
      </c>
      <c r="AA90" s="60"/>
      <c r="AB90" s="60"/>
      <c r="AC90" s="25">
        <f>ROUND($AB$90+$AA$90,2)</f>
        <v>0</v>
      </c>
      <c r="AD90" s="25">
        <f>ROUND($X$90*$AA$90,2)</f>
        <v>0</v>
      </c>
      <c r="AE90" s="25">
        <f>ROUND($Z$90*$AB$90,2)</f>
        <v>0</v>
      </c>
      <c r="AF90" s="25">
        <f>ROUND($AE$90+$AD$90,2)</f>
        <v>0</v>
      </c>
      <c r="AG90" s="27"/>
      <c r="AH90" s="69"/>
    </row>
    <row r="91" spans="1:34" s="1" customFormat="1" ht="21.95" customHeight="1" outlineLevel="6" x14ac:dyDescent="0.2">
      <c r="A91" s="22"/>
      <c r="B91" s="75" t="s">
        <v>137</v>
      </c>
      <c r="C91" s="23" t="s">
        <v>112</v>
      </c>
      <c r="D91" s="23"/>
      <c r="E91" s="23"/>
      <c r="F91" s="23"/>
      <c r="G91" s="23"/>
      <c r="H91" s="24">
        <v>91.7</v>
      </c>
      <c r="I91" s="24">
        <v>258.39999999999998</v>
      </c>
      <c r="J91" s="24">
        <v>228</v>
      </c>
      <c r="K91" s="24">
        <v>202.5</v>
      </c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4">
        <f>$H$91+$I$91+$J$91+$K$91+$L$91+$M$91+$N$91+$O$91+$P$91+$Q$91+$R$91+$S$91+$T$91+$U$91+$V$91+$W$91</f>
        <v>780.59999999999991</v>
      </c>
      <c r="Y91" s="26">
        <v>1.1000000000000001</v>
      </c>
      <c r="Z91" s="25">
        <f>ROUND($X$91*$Y$91,3)</f>
        <v>858.66</v>
      </c>
      <c r="AA91" s="60"/>
      <c r="AB91" s="60"/>
      <c r="AC91" s="25">
        <f>ROUND($AB$91+$AA$91,2)</f>
        <v>0</v>
      </c>
      <c r="AD91" s="25">
        <f>ROUND($X$91*$AA$91,2)</f>
        <v>0</v>
      </c>
      <c r="AE91" s="25">
        <f>ROUND($Z$91*$AB$91,2)</f>
        <v>0</v>
      </c>
      <c r="AF91" s="25">
        <f>ROUND($AE$91+$AD$91,2)</f>
        <v>0</v>
      </c>
      <c r="AG91" s="27"/>
      <c r="AH91" s="69"/>
    </row>
    <row r="92" spans="1:34" s="1" customFormat="1" ht="11.1" customHeight="1" outlineLevel="6" x14ac:dyDescent="0.2">
      <c r="A92" s="22"/>
      <c r="B92" s="75" t="s">
        <v>157</v>
      </c>
      <c r="C92" s="23" t="s">
        <v>89</v>
      </c>
      <c r="D92" s="23"/>
      <c r="E92" s="23"/>
      <c r="F92" s="23"/>
      <c r="G92" s="23"/>
      <c r="H92" s="24">
        <v>4</v>
      </c>
      <c r="I92" s="25"/>
      <c r="J92" s="24">
        <v>4</v>
      </c>
      <c r="K92" s="24">
        <v>4</v>
      </c>
      <c r="L92" s="24">
        <v>2</v>
      </c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4">
        <f>$H$92+$I$92+$J$92+$K$92+$L$92+$M$92+$N$92+$O$92+$P$92+$Q$92+$R$92+$S$92+$T$92+$U$92+$V$92+$W$92</f>
        <v>14</v>
      </c>
      <c r="Y92" s="30">
        <v>1</v>
      </c>
      <c r="Z92" s="25">
        <f>ROUND($X$92*$Y$92,3)</f>
        <v>14</v>
      </c>
      <c r="AA92" s="60"/>
      <c r="AB92" s="60"/>
      <c r="AC92" s="25">
        <f>ROUND($AB$92+$AA$92,2)</f>
        <v>0</v>
      </c>
      <c r="AD92" s="25">
        <f>ROUND($X$92*$AA$92,2)</f>
        <v>0</v>
      </c>
      <c r="AE92" s="25">
        <f>ROUND($Z$92*$AB$92,2)</f>
        <v>0</v>
      </c>
      <c r="AF92" s="25">
        <f>ROUND($AE$92+$AD$92,2)</f>
        <v>0</v>
      </c>
      <c r="AG92" s="27"/>
      <c r="AH92" s="69"/>
    </row>
    <row r="93" spans="1:34" s="1" customFormat="1" ht="11.1" customHeight="1" outlineLevel="6" x14ac:dyDescent="0.2">
      <c r="A93" s="22"/>
      <c r="B93" s="75" t="s">
        <v>158</v>
      </c>
      <c r="C93" s="23" t="s">
        <v>89</v>
      </c>
      <c r="D93" s="23"/>
      <c r="E93" s="23"/>
      <c r="F93" s="23"/>
      <c r="G93" s="23"/>
      <c r="H93" s="24">
        <v>2</v>
      </c>
      <c r="I93" s="24">
        <v>4</v>
      </c>
      <c r="J93" s="24">
        <v>2</v>
      </c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4">
        <f>$H$93+$I$93+$J$93+$K$93+$L$93+$M$93+$N$93+$O$93+$P$93+$Q$93+$R$93+$S$93+$T$93+$U$93+$V$93+$W$93</f>
        <v>8</v>
      </c>
      <c r="Y93" s="30">
        <v>1</v>
      </c>
      <c r="Z93" s="25">
        <f>ROUND($X$93*$Y$93,3)</f>
        <v>8</v>
      </c>
      <c r="AA93" s="60"/>
      <c r="AB93" s="60"/>
      <c r="AC93" s="25">
        <f>ROUND($AB$93+$AA$93,2)</f>
        <v>0</v>
      </c>
      <c r="AD93" s="25">
        <f>ROUND($X$93*$AA$93,2)</f>
        <v>0</v>
      </c>
      <c r="AE93" s="25">
        <f>ROUND($Z$93*$AB$93,2)</f>
        <v>0</v>
      </c>
      <c r="AF93" s="25">
        <f>ROUND($AE$93+$AD$93,2)</f>
        <v>0</v>
      </c>
      <c r="AG93" s="27"/>
      <c r="AH93" s="69"/>
    </row>
    <row r="94" spans="1:34" s="11" customFormat="1" ht="11.1" customHeight="1" outlineLevel="5" x14ac:dyDescent="0.15">
      <c r="A94" s="12">
        <v>11</v>
      </c>
      <c r="B94" s="73" t="s">
        <v>159</v>
      </c>
      <c r="C94" s="13" t="s">
        <v>112</v>
      </c>
      <c r="D94" s="13"/>
      <c r="E94" s="13"/>
      <c r="F94" s="13"/>
      <c r="G94" s="13"/>
      <c r="H94" s="14">
        <v>89</v>
      </c>
      <c r="I94" s="14">
        <v>213</v>
      </c>
      <c r="J94" s="14">
        <v>163</v>
      </c>
      <c r="K94" s="14">
        <v>297</v>
      </c>
      <c r="L94" s="14">
        <v>143</v>
      </c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4">
        <v>905</v>
      </c>
      <c r="Y94" s="15"/>
      <c r="Z94" s="15">
        <f>$Z$95</f>
        <v>905</v>
      </c>
      <c r="AA94" s="61"/>
      <c r="AB94" s="61"/>
      <c r="AC94" s="15">
        <f>ROUND($AF$94/$Z$94,2)</f>
        <v>0</v>
      </c>
      <c r="AD94" s="15">
        <f>ROUND($AD$95+$AD$96+$AD$97,2)</f>
        <v>0</v>
      </c>
      <c r="AE94" s="15">
        <f>ROUND($AE$95+$AE$96+$AE$97,2)</f>
        <v>0</v>
      </c>
      <c r="AF94" s="15">
        <f>ROUND($AF$95+$AF$96+$AF$97,2)</f>
        <v>0</v>
      </c>
      <c r="AG94" s="16"/>
      <c r="AH94" s="67"/>
    </row>
    <row r="95" spans="1:34" s="17" customFormat="1" ht="11.1" customHeight="1" outlineLevel="6" x14ac:dyDescent="0.2">
      <c r="A95" s="18"/>
      <c r="B95" s="74" t="s">
        <v>37</v>
      </c>
      <c r="C95" s="19" t="s">
        <v>112</v>
      </c>
      <c r="D95" s="19"/>
      <c r="E95" s="19"/>
      <c r="F95" s="19"/>
      <c r="G95" s="19"/>
      <c r="H95" s="20">
        <v>89</v>
      </c>
      <c r="I95" s="20">
        <v>213</v>
      </c>
      <c r="J95" s="20">
        <v>163</v>
      </c>
      <c r="K95" s="20">
        <v>297</v>
      </c>
      <c r="L95" s="20">
        <v>143</v>
      </c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0">
        <f>$H$95+$I$95+$J$95+$K$95+$L$95+$M$95+$N$95+$O$95+$P$95+$Q$95+$R$95+$S$95+$T$95+$U$95+$V$95+$W$95</f>
        <v>905</v>
      </c>
      <c r="Y95" s="20">
        <v>1</v>
      </c>
      <c r="Z95" s="21">
        <f>ROUND($X$95*$Y$95,3)</f>
        <v>905</v>
      </c>
      <c r="AA95" s="62"/>
      <c r="AB95" s="59"/>
      <c r="AC95" s="57">
        <f>ROUND($AB$95+$AA$95,2)</f>
        <v>0</v>
      </c>
      <c r="AD95" s="21">
        <f>ROUND($X$95*$AA$95,2)</f>
        <v>0</v>
      </c>
      <c r="AE95" s="21">
        <f>ROUND($Z$95*$AB$95,2)</f>
        <v>0</v>
      </c>
      <c r="AF95" s="21">
        <f>ROUND($AE$95+$AD$95,2)</f>
        <v>0</v>
      </c>
      <c r="AG95" s="21"/>
      <c r="AH95" s="68"/>
    </row>
    <row r="96" spans="1:34" s="1" customFormat="1" ht="33" customHeight="1" outlineLevel="6" x14ac:dyDescent="0.2">
      <c r="A96" s="22"/>
      <c r="B96" s="75" t="s">
        <v>160</v>
      </c>
      <c r="C96" s="23" t="s">
        <v>112</v>
      </c>
      <c r="D96" s="23"/>
      <c r="E96" s="23"/>
      <c r="F96" s="23"/>
      <c r="G96" s="23"/>
      <c r="H96" s="25"/>
      <c r="I96" s="24">
        <v>37</v>
      </c>
      <c r="J96" s="24">
        <v>17</v>
      </c>
      <c r="K96" s="24">
        <v>15</v>
      </c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4">
        <f>$H$96+$I$96+$J$96+$K$96+$L$96+$M$96+$N$96+$O$96+$P$96+$Q$96+$R$96+$S$96+$T$96+$U$96+$V$96+$W$96</f>
        <v>69</v>
      </c>
      <c r="Y96" s="30">
        <v>1</v>
      </c>
      <c r="Z96" s="25">
        <f>ROUND($X$96*$Y$96,3)</f>
        <v>69</v>
      </c>
      <c r="AA96" s="60"/>
      <c r="AB96" s="60"/>
      <c r="AC96" s="25">
        <f>ROUND($AB$96+$AA$96,2)</f>
        <v>0</v>
      </c>
      <c r="AD96" s="25">
        <f>ROUND($X$96*$AA$96,2)</f>
        <v>0</v>
      </c>
      <c r="AE96" s="25">
        <f>ROUND($Z$96*$AB$96,2)</f>
        <v>0</v>
      </c>
      <c r="AF96" s="25">
        <f>ROUND($AE$96+$AD$96,2)</f>
        <v>0</v>
      </c>
      <c r="AG96" s="27" t="s">
        <v>161</v>
      </c>
      <c r="AH96" s="69"/>
    </row>
    <row r="97" spans="1:34" s="1" customFormat="1" ht="21.95" customHeight="1" outlineLevel="6" x14ac:dyDescent="0.2">
      <c r="A97" s="22"/>
      <c r="B97" s="75" t="s">
        <v>162</v>
      </c>
      <c r="C97" s="23" t="s">
        <v>112</v>
      </c>
      <c r="D97" s="23"/>
      <c r="E97" s="23"/>
      <c r="F97" s="23"/>
      <c r="G97" s="23"/>
      <c r="H97" s="24">
        <v>89</v>
      </c>
      <c r="I97" s="24">
        <v>176</v>
      </c>
      <c r="J97" s="24">
        <v>146</v>
      </c>
      <c r="K97" s="24">
        <v>282</v>
      </c>
      <c r="L97" s="24">
        <v>143</v>
      </c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4">
        <f>$H$97+$I$97+$J$97+$K$97+$L$97+$M$97+$N$97+$O$97+$P$97+$Q$97+$R$97+$S$97+$T$97+$U$97+$V$97+$W$97</f>
        <v>836</v>
      </c>
      <c r="Y97" s="30">
        <v>1</v>
      </c>
      <c r="Z97" s="25">
        <f>ROUND($X$97*$Y$97,3)</f>
        <v>836</v>
      </c>
      <c r="AA97" s="60"/>
      <c r="AB97" s="60"/>
      <c r="AC97" s="25">
        <f>ROUND($AB$97+$AA$97,2)</f>
        <v>0</v>
      </c>
      <c r="AD97" s="25">
        <f>ROUND($X$97*$AA$97,2)</f>
        <v>0</v>
      </c>
      <c r="AE97" s="25">
        <f>ROUND($Z$97*$AB$97,2)</f>
        <v>0</v>
      </c>
      <c r="AF97" s="25">
        <f>ROUND($AE$97+$AD$97,2)</f>
        <v>0</v>
      </c>
      <c r="AG97" s="27"/>
      <c r="AH97" s="69"/>
    </row>
    <row r="98" spans="1:34" s="11" customFormat="1" ht="11.1" customHeight="1" outlineLevel="5" x14ac:dyDescent="0.15">
      <c r="A98" s="12">
        <v>12</v>
      </c>
      <c r="B98" s="73" t="s">
        <v>163</v>
      </c>
      <c r="C98" s="13" t="s">
        <v>89</v>
      </c>
      <c r="D98" s="13"/>
      <c r="E98" s="13"/>
      <c r="F98" s="13"/>
      <c r="G98" s="13"/>
      <c r="H98" s="14">
        <v>4</v>
      </c>
      <c r="I98" s="14">
        <v>4</v>
      </c>
      <c r="J98" s="14">
        <v>4</v>
      </c>
      <c r="K98" s="14">
        <v>4</v>
      </c>
      <c r="L98" s="14">
        <v>6</v>
      </c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4">
        <v>22</v>
      </c>
      <c r="Y98" s="15"/>
      <c r="Z98" s="15">
        <f>$Z$99</f>
        <v>22</v>
      </c>
      <c r="AA98" s="61"/>
      <c r="AB98" s="61"/>
      <c r="AC98" s="15">
        <f>ROUND($AF$98/$Z$98,2)</f>
        <v>0</v>
      </c>
      <c r="AD98" s="15">
        <f>ROUND($AD$99+$AD$100+$AD$101+$AD$102+$AD$103+$AD$104,2)</f>
        <v>0</v>
      </c>
      <c r="AE98" s="15">
        <f>ROUND($AE$99+$AE$100+$AE$101+$AE$102+$AE$103+$AE$104,2)</f>
        <v>0</v>
      </c>
      <c r="AF98" s="15">
        <f>ROUND($AF$99+$AF$100+$AF$101+$AF$102+$AF$103+$AF$104,2)</f>
        <v>0</v>
      </c>
      <c r="AG98" s="16" t="s">
        <v>164</v>
      </c>
      <c r="AH98" s="67"/>
    </row>
    <row r="99" spans="1:34" s="17" customFormat="1" ht="11.1" customHeight="1" outlineLevel="6" x14ac:dyDescent="0.2">
      <c r="A99" s="18"/>
      <c r="B99" s="74" t="s">
        <v>37</v>
      </c>
      <c r="C99" s="19" t="s">
        <v>89</v>
      </c>
      <c r="D99" s="19"/>
      <c r="E99" s="19"/>
      <c r="F99" s="19"/>
      <c r="G99" s="19"/>
      <c r="H99" s="20">
        <v>4</v>
      </c>
      <c r="I99" s="20">
        <v>4</v>
      </c>
      <c r="J99" s="20">
        <v>4</v>
      </c>
      <c r="K99" s="20">
        <v>4</v>
      </c>
      <c r="L99" s="20">
        <v>6</v>
      </c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0">
        <f>$H$99+$I$99+$J$99+$K$99+$L$99+$M$99+$N$99+$O$99+$P$99+$Q$99+$R$99+$S$99+$T$99+$U$99+$V$99+$W$99</f>
        <v>22</v>
      </c>
      <c r="Y99" s="20">
        <v>1</v>
      </c>
      <c r="Z99" s="21">
        <f>ROUND($X$99*$Y$99,3)</f>
        <v>22</v>
      </c>
      <c r="AA99" s="58"/>
      <c r="AB99" s="59"/>
      <c r="AC99" s="56">
        <f>ROUND($AB$99+$AA$99,2)</f>
        <v>0</v>
      </c>
      <c r="AD99" s="21">
        <f>ROUND($X$99*$AA$99,2)</f>
        <v>0</v>
      </c>
      <c r="AE99" s="21">
        <f>ROUND($Z$99*$AB$99,2)</f>
        <v>0</v>
      </c>
      <c r="AF99" s="21">
        <f>ROUND($AE$99+$AD$99,2)</f>
        <v>0</v>
      </c>
      <c r="AG99" s="21"/>
      <c r="AH99" s="68"/>
    </row>
    <row r="100" spans="1:34" s="1" customFormat="1" ht="11.1" customHeight="1" outlineLevel="6" x14ac:dyDescent="0.2">
      <c r="A100" s="22"/>
      <c r="B100" s="75" t="s">
        <v>165</v>
      </c>
      <c r="C100" s="23" t="s">
        <v>114</v>
      </c>
      <c r="D100" s="23"/>
      <c r="E100" s="23"/>
      <c r="F100" s="23"/>
      <c r="G100" s="23"/>
      <c r="H100" s="24">
        <v>2</v>
      </c>
      <c r="I100" s="24">
        <v>2</v>
      </c>
      <c r="J100" s="24">
        <v>2</v>
      </c>
      <c r="K100" s="24">
        <v>2</v>
      </c>
      <c r="L100" s="24">
        <v>3</v>
      </c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4">
        <f>$H$100+$I$100+$J$100+$K$100+$L$100+$M$100+$N$100+$O$100+$P$100+$Q$100+$R$100+$S$100+$T$100+$U$100+$V$100+$W$100</f>
        <v>11</v>
      </c>
      <c r="Y100" s="30">
        <v>1</v>
      </c>
      <c r="Z100" s="25">
        <f>ROUND($X$100*$Y$100,3)</f>
        <v>11</v>
      </c>
      <c r="AA100" s="60"/>
      <c r="AB100" s="60"/>
      <c r="AC100" s="25">
        <f>ROUND($AB$100+$AA$100,2)</f>
        <v>0</v>
      </c>
      <c r="AD100" s="25">
        <f>ROUND($X$100*$AA$100,2)</f>
        <v>0</v>
      </c>
      <c r="AE100" s="25">
        <f>ROUND($Z$100*$AB$100,2)</f>
        <v>0</v>
      </c>
      <c r="AF100" s="25">
        <f>ROUND($AE$100+$AD$100,2)</f>
        <v>0</v>
      </c>
      <c r="AG100" s="27"/>
      <c r="AH100" s="69"/>
    </row>
    <row r="101" spans="1:34" s="1" customFormat="1" ht="21.95" customHeight="1" outlineLevel="6" x14ac:dyDescent="0.2">
      <c r="A101" s="22"/>
      <c r="B101" s="75" t="s">
        <v>111</v>
      </c>
      <c r="C101" s="23" t="s">
        <v>112</v>
      </c>
      <c r="D101" s="23"/>
      <c r="E101" s="23"/>
      <c r="F101" s="23"/>
      <c r="G101" s="23"/>
      <c r="H101" s="24">
        <v>1</v>
      </c>
      <c r="I101" s="24">
        <v>1</v>
      </c>
      <c r="J101" s="25"/>
      <c r="K101" s="24">
        <v>1</v>
      </c>
      <c r="L101" s="24">
        <v>1</v>
      </c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4">
        <f>$H$101+$I$101+$J$101+$K$101+$L$101+$M$101+$N$101+$O$101+$P$101+$Q$101+$R$101+$S$101+$T$101+$U$101+$V$101+$W$101</f>
        <v>4</v>
      </c>
      <c r="Y101" s="30">
        <v>1</v>
      </c>
      <c r="Z101" s="25">
        <f>ROUND($X$101*$Y$101,3)</f>
        <v>4</v>
      </c>
      <c r="AA101" s="60"/>
      <c r="AB101" s="60"/>
      <c r="AC101" s="25">
        <f>ROUND($AB$101+$AA$101,2)</f>
        <v>0</v>
      </c>
      <c r="AD101" s="25">
        <f>ROUND($X$101*$AA$101,2)</f>
        <v>0</v>
      </c>
      <c r="AE101" s="25">
        <f>ROUND($Z$101*$AB$101,2)</f>
        <v>0</v>
      </c>
      <c r="AF101" s="25">
        <f>ROUND($AE$101+$AD$101,2)</f>
        <v>0</v>
      </c>
      <c r="AG101" s="27" t="s">
        <v>166</v>
      </c>
      <c r="AH101" s="69"/>
    </row>
    <row r="102" spans="1:34" s="1" customFormat="1" ht="21.95" customHeight="1" outlineLevel="6" x14ac:dyDescent="0.2">
      <c r="A102" s="22"/>
      <c r="B102" s="75" t="s">
        <v>167</v>
      </c>
      <c r="C102" s="23" t="s">
        <v>89</v>
      </c>
      <c r="D102" s="23"/>
      <c r="E102" s="23"/>
      <c r="F102" s="23"/>
      <c r="G102" s="23"/>
      <c r="H102" s="24">
        <v>4</v>
      </c>
      <c r="I102" s="24">
        <v>4</v>
      </c>
      <c r="J102" s="24">
        <v>4</v>
      </c>
      <c r="K102" s="24">
        <v>4</v>
      </c>
      <c r="L102" s="24">
        <v>6</v>
      </c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4">
        <f>$H$102+$I$102+$J$102+$K$102+$L$102+$M$102+$N$102+$O$102+$P$102+$Q$102+$R$102+$S$102+$T$102+$U$102+$V$102+$W$102</f>
        <v>22</v>
      </c>
      <c r="Y102" s="30">
        <v>1</v>
      </c>
      <c r="Z102" s="25">
        <f>ROUND($X$102*$Y$102,3)</f>
        <v>22</v>
      </c>
      <c r="AA102" s="60"/>
      <c r="AB102" s="60"/>
      <c r="AC102" s="25">
        <f>ROUND($AB$102+$AA$102,2)</f>
        <v>0</v>
      </c>
      <c r="AD102" s="25">
        <f>ROUND($X$102*$AA$102,2)</f>
        <v>0</v>
      </c>
      <c r="AE102" s="25">
        <f>ROUND($Z$102*$AB$102,2)</f>
        <v>0</v>
      </c>
      <c r="AF102" s="25">
        <f>ROUND($AE$102+$AD$102,2)</f>
        <v>0</v>
      </c>
      <c r="AG102" s="27"/>
      <c r="AH102" s="69"/>
    </row>
    <row r="103" spans="1:34" s="1" customFormat="1" ht="11.1" customHeight="1" outlineLevel="6" x14ac:dyDescent="0.2">
      <c r="A103" s="22"/>
      <c r="B103" s="75" t="s">
        <v>168</v>
      </c>
      <c r="C103" s="23" t="s">
        <v>89</v>
      </c>
      <c r="D103" s="23"/>
      <c r="E103" s="23"/>
      <c r="F103" s="23"/>
      <c r="G103" s="23"/>
      <c r="H103" s="24">
        <v>2</v>
      </c>
      <c r="I103" s="24">
        <v>2</v>
      </c>
      <c r="J103" s="24">
        <v>2</v>
      </c>
      <c r="K103" s="24">
        <v>2</v>
      </c>
      <c r="L103" s="24">
        <v>3</v>
      </c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4">
        <f>$H$103+$I$103+$J$103+$K$103+$L$103+$M$103+$N$103+$O$103+$P$103+$Q$103+$R$103+$S$103+$T$103+$U$103+$V$103+$W$103</f>
        <v>11</v>
      </c>
      <c r="Y103" s="30">
        <v>1</v>
      </c>
      <c r="Z103" s="25">
        <f>ROUND($X$103*$Y$103,3)</f>
        <v>11</v>
      </c>
      <c r="AA103" s="60"/>
      <c r="AB103" s="60"/>
      <c r="AC103" s="25">
        <f>ROUND($AB$103+$AA$103,2)</f>
        <v>0</v>
      </c>
      <c r="AD103" s="25">
        <f>ROUND($X$103*$AA$103,2)</f>
        <v>0</v>
      </c>
      <c r="AE103" s="25">
        <f>ROUND($Z$103*$AB$103,2)</f>
        <v>0</v>
      </c>
      <c r="AF103" s="25">
        <f>ROUND($AE$103+$AD$103,2)</f>
        <v>0</v>
      </c>
      <c r="AG103" s="27"/>
      <c r="AH103" s="69"/>
    </row>
    <row r="104" spans="1:34" s="1" customFormat="1" ht="11.1" customHeight="1" outlineLevel="6" x14ac:dyDescent="0.2">
      <c r="A104" s="22"/>
      <c r="B104" s="75" t="s">
        <v>169</v>
      </c>
      <c r="C104" s="23" t="s">
        <v>89</v>
      </c>
      <c r="D104" s="23"/>
      <c r="E104" s="23"/>
      <c r="F104" s="23"/>
      <c r="G104" s="23"/>
      <c r="H104" s="24">
        <v>2</v>
      </c>
      <c r="I104" s="24">
        <v>2</v>
      </c>
      <c r="J104" s="24">
        <v>2</v>
      </c>
      <c r="K104" s="24">
        <v>2</v>
      </c>
      <c r="L104" s="24">
        <v>3</v>
      </c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4">
        <f>$H$104+$I$104+$J$104+$K$104+$L$104+$M$104+$N$104+$O$104+$P$104+$Q$104+$R$104+$S$104+$T$104+$U$104+$V$104+$W$104</f>
        <v>11</v>
      </c>
      <c r="Y104" s="30">
        <v>1</v>
      </c>
      <c r="Z104" s="25">
        <f>ROUND($X$104*$Y$104,3)</f>
        <v>11</v>
      </c>
      <c r="AA104" s="60"/>
      <c r="AB104" s="60"/>
      <c r="AC104" s="25">
        <f>ROUND($AB$104+$AA$104,2)</f>
        <v>0</v>
      </c>
      <c r="AD104" s="25">
        <f>ROUND($X$104*$AA$104,2)</f>
        <v>0</v>
      </c>
      <c r="AE104" s="25">
        <f>ROUND($Z$104*$AB$104,2)</f>
        <v>0</v>
      </c>
      <c r="AF104" s="25">
        <f>ROUND($AE$104+$AD$104,2)</f>
        <v>0</v>
      </c>
      <c r="AG104" s="27"/>
      <c r="AH104" s="69"/>
    </row>
    <row r="105" spans="1:34" s="11" customFormat="1" ht="32.1" customHeight="1" outlineLevel="5" x14ac:dyDescent="0.15">
      <c r="A105" s="12">
        <v>13</v>
      </c>
      <c r="B105" s="73" t="s">
        <v>170</v>
      </c>
      <c r="C105" s="13" t="s">
        <v>89</v>
      </c>
      <c r="D105" s="13"/>
      <c r="E105" s="13"/>
      <c r="F105" s="13"/>
      <c r="G105" s="13"/>
      <c r="H105" s="14">
        <v>7</v>
      </c>
      <c r="I105" s="14">
        <v>5</v>
      </c>
      <c r="J105" s="14">
        <v>1</v>
      </c>
      <c r="K105" s="14">
        <v>14</v>
      </c>
      <c r="L105" s="14">
        <v>9</v>
      </c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4">
        <v>36</v>
      </c>
      <c r="Y105" s="15"/>
      <c r="Z105" s="15">
        <f>$Z$106</f>
        <v>36</v>
      </c>
      <c r="AA105" s="61"/>
      <c r="AB105" s="61"/>
      <c r="AC105" s="15">
        <f>ROUND($AF$105/$Z$105,2)</f>
        <v>0</v>
      </c>
      <c r="AD105" s="15">
        <f>ROUND($AD$106+$AD$107,2)</f>
        <v>0</v>
      </c>
      <c r="AE105" s="15">
        <f>ROUND($AE$106+$AE$107,2)</f>
        <v>0</v>
      </c>
      <c r="AF105" s="15">
        <f>ROUND($AF$106+$AF$107,2)</f>
        <v>0</v>
      </c>
      <c r="AG105" s="16" t="s">
        <v>171</v>
      </c>
      <c r="AH105" s="67"/>
    </row>
    <row r="106" spans="1:34" s="17" customFormat="1" ht="11.1" customHeight="1" outlineLevel="6" x14ac:dyDescent="0.2">
      <c r="A106" s="18"/>
      <c r="B106" s="74" t="s">
        <v>37</v>
      </c>
      <c r="C106" s="19" t="s">
        <v>89</v>
      </c>
      <c r="D106" s="19"/>
      <c r="E106" s="19"/>
      <c r="F106" s="19"/>
      <c r="G106" s="19"/>
      <c r="H106" s="20">
        <v>7</v>
      </c>
      <c r="I106" s="20">
        <v>5</v>
      </c>
      <c r="J106" s="20">
        <v>1</v>
      </c>
      <c r="K106" s="20">
        <v>14</v>
      </c>
      <c r="L106" s="20">
        <v>9</v>
      </c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0">
        <f>$H$106+$I$106+$J$106+$K$106+$L$106+$M$106+$N$106+$O$106+$P$106+$Q$106+$R$106+$S$106+$T$106+$U$106+$V$106+$W$106</f>
        <v>36</v>
      </c>
      <c r="Y106" s="20">
        <v>1</v>
      </c>
      <c r="Z106" s="21">
        <f>ROUND($X$106*$Y$106,3)</f>
        <v>36</v>
      </c>
      <c r="AA106" s="62"/>
      <c r="AB106" s="59"/>
      <c r="AC106" s="57">
        <f>ROUND($AB$106+$AA$106,2)</f>
        <v>0</v>
      </c>
      <c r="AD106" s="21">
        <f>ROUND($X$106*$AA$106,2)</f>
        <v>0</v>
      </c>
      <c r="AE106" s="21">
        <f>ROUND($Z$106*$AB$106,2)</f>
        <v>0</v>
      </c>
      <c r="AF106" s="21">
        <f>ROUND($AE$106+$AD$106,2)</f>
        <v>0</v>
      </c>
      <c r="AG106" s="21"/>
      <c r="AH106" s="68"/>
    </row>
    <row r="107" spans="1:34" s="1" customFormat="1" ht="21.95" customHeight="1" outlineLevel="6" x14ac:dyDescent="0.2">
      <c r="A107" s="22"/>
      <c r="B107" s="75" t="s">
        <v>172</v>
      </c>
      <c r="C107" s="23" t="s">
        <v>89</v>
      </c>
      <c r="D107" s="23"/>
      <c r="E107" s="23"/>
      <c r="F107" s="23"/>
      <c r="G107" s="23"/>
      <c r="H107" s="24">
        <v>7</v>
      </c>
      <c r="I107" s="24">
        <v>5</v>
      </c>
      <c r="J107" s="24">
        <v>1</v>
      </c>
      <c r="K107" s="24">
        <v>14</v>
      </c>
      <c r="L107" s="24">
        <v>9</v>
      </c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4">
        <f>$H$107+$I$107+$J$107+$K$107+$L$107+$M$107+$N$107+$O$107+$P$107+$Q$107+$R$107+$S$107+$T$107+$U$107+$V$107+$W$107</f>
        <v>36</v>
      </c>
      <c r="Y107" s="30">
        <v>2</v>
      </c>
      <c r="Z107" s="25">
        <f>ROUND($X$107*$Y$107,3)</f>
        <v>72</v>
      </c>
      <c r="AA107" s="60"/>
      <c r="AB107" s="60"/>
      <c r="AC107" s="25">
        <f>ROUND($AB$107+$AA$107,2)</f>
        <v>0</v>
      </c>
      <c r="AD107" s="25">
        <f>ROUND($X$107*$AA$107,2)</f>
        <v>0</v>
      </c>
      <c r="AE107" s="25">
        <f>ROUND($Z$107*$AB$107,2)</f>
        <v>0</v>
      </c>
      <c r="AF107" s="25">
        <f>ROUND($AE$107+$AD$107,2)</f>
        <v>0</v>
      </c>
      <c r="AG107" s="27"/>
      <c r="AH107" s="69"/>
    </row>
    <row r="108" spans="1:34" s="1" customFormat="1" ht="12" customHeight="1" outlineLevel="1" x14ac:dyDescent="0.2">
      <c r="A108" s="7"/>
      <c r="B108" s="76" t="s">
        <v>173</v>
      </c>
      <c r="C108" s="9"/>
      <c r="D108" s="9"/>
      <c r="E108" s="9"/>
      <c r="F108" s="9"/>
      <c r="G108" s="9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63"/>
      <c r="AB108" s="63"/>
      <c r="AC108" s="10"/>
      <c r="AD108" s="10">
        <f>ROUND($AD$114+$AD$115+$AD$117+$AD$119+$AD$120+$AD$121+$AD$124+$AD$125+$AD$127+$AD$128+$AD$130+$AD$131+$AD$132+$AD$133+$AD$134+$AD$135+$AD$137+$AD$138+$AD$139+$AD$141+$AD$142+$AD$143+$AD$144+$AD$145+$AD$146+$AD$148+$AD$149,2)</f>
        <v>0</v>
      </c>
      <c r="AE108" s="10">
        <f>ROUND($AE$114+$AE$115+$AE$117+$AE$119+$AE$120+$AE$121+$AE$124+$AE$125+$AE$127+$AE$128+$AE$130+$AE$131+$AE$132+$AE$133+$AE$134+$AE$135+$AE$137+$AE$138+$AE$139+$AE$141+$AE$142+$AE$143+$AE$144+$AE$145+$AE$146+$AE$148+$AE$149,2)</f>
        <v>0</v>
      </c>
      <c r="AF108" s="10">
        <f>ROUND($AF$114+$AF$115+$AF$117+$AF$119+$AF$120+$AF$121+$AF$124+$AF$125+$AF$127+$AF$128+$AF$130+$AF$131+$AF$132+$AF$133+$AF$134+$AF$135+$AF$137+$AF$138+$AF$139+$AF$141+$AF$142+$AF$143+$AF$144+$AF$145+$AF$146+$AF$148+$AF$149,2)</f>
        <v>0</v>
      </c>
      <c r="AG108" s="10"/>
      <c r="AH108" s="63"/>
    </row>
    <row r="109" spans="1:34" s="1" customFormat="1" ht="12" customHeight="1" outlineLevel="2" x14ac:dyDescent="0.2">
      <c r="A109" s="7"/>
      <c r="B109" s="76" t="s">
        <v>174</v>
      </c>
      <c r="C109" s="9"/>
      <c r="D109" s="9"/>
      <c r="E109" s="9"/>
      <c r="F109" s="9"/>
      <c r="G109" s="9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63"/>
      <c r="AB109" s="63"/>
      <c r="AC109" s="10"/>
      <c r="AD109" s="10">
        <f>ROUND($AD$114+$AD$115+$AD$117+$AD$119+$AD$120+$AD$121+$AD$124+$AD$125+$AD$127+$AD$128+$AD$130+$AD$131+$AD$132+$AD$133+$AD$134+$AD$135+$AD$137+$AD$138+$AD$139+$AD$141+$AD$142+$AD$143+$AD$144+$AD$145+$AD$146+$AD$148+$AD$149,2)</f>
        <v>0</v>
      </c>
      <c r="AE109" s="10">
        <f>ROUND($AE$114+$AE$115+$AE$117+$AE$119+$AE$120+$AE$121+$AE$124+$AE$125+$AE$127+$AE$128+$AE$130+$AE$131+$AE$132+$AE$133+$AE$134+$AE$135+$AE$137+$AE$138+$AE$139+$AE$141+$AE$142+$AE$143+$AE$144+$AE$145+$AE$146+$AE$148+$AE$149,2)</f>
        <v>0</v>
      </c>
      <c r="AF109" s="10">
        <f>ROUND($AF$114+$AF$115+$AF$117+$AF$119+$AF$120+$AF$121+$AF$124+$AF$125+$AF$127+$AF$128+$AF$130+$AF$131+$AF$132+$AF$133+$AF$134+$AF$135+$AF$137+$AF$138+$AF$139+$AF$141+$AF$142+$AF$143+$AF$144+$AF$145+$AF$146+$AF$148+$AF$149,2)</f>
        <v>0</v>
      </c>
      <c r="AG109" s="10"/>
      <c r="AH109" s="63"/>
    </row>
    <row r="110" spans="1:34" s="1" customFormat="1" ht="12" customHeight="1" outlineLevel="3" x14ac:dyDescent="0.2">
      <c r="A110" s="7"/>
      <c r="B110" s="76" t="s">
        <v>175</v>
      </c>
      <c r="C110" s="9"/>
      <c r="D110" s="9"/>
      <c r="E110" s="9"/>
      <c r="F110" s="9"/>
      <c r="G110" s="9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63"/>
      <c r="AB110" s="63"/>
      <c r="AC110" s="10"/>
      <c r="AD110" s="10">
        <f>ROUND($AD$114+$AD$115+$AD$117+$AD$119+$AD$120+$AD$121+$AD$124+$AD$125+$AD$127+$AD$128+$AD$130+$AD$131+$AD$132+$AD$133+$AD$134+$AD$135+$AD$137+$AD$138+$AD$139+$AD$141+$AD$142+$AD$143+$AD$144+$AD$145+$AD$146+$AD$148+$AD$149,2)</f>
        <v>0</v>
      </c>
      <c r="AE110" s="10">
        <f>ROUND($AE$114+$AE$115+$AE$117+$AE$119+$AE$120+$AE$121+$AE$124+$AE$125+$AE$127+$AE$128+$AE$130+$AE$131+$AE$132+$AE$133+$AE$134+$AE$135+$AE$137+$AE$138+$AE$139+$AE$141+$AE$142+$AE$143+$AE$144+$AE$145+$AE$146+$AE$148+$AE$149,2)</f>
        <v>0</v>
      </c>
      <c r="AF110" s="10">
        <f>ROUND($AF$114+$AF$115+$AF$117+$AF$119+$AF$120+$AF$121+$AF$124+$AF$125+$AF$127+$AF$128+$AF$130+$AF$131+$AF$132+$AF$133+$AF$134+$AF$135+$AF$137+$AF$138+$AF$139+$AF$141+$AF$142+$AF$143+$AF$144+$AF$145+$AF$146+$AF$148+$AF$149,2)</f>
        <v>0</v>
      </c>
      <c r="AG110" s="10"/>
      <c r="AH110" s="63"/>
    </row>
    <row r="111" spans="1:34" s="1" customFormat="1" ht="12" customHeight="1" outlineLevel="4" x14ac:dyDescent="0.2">
      <c r="A111" s="7"/>
      <c r="B111" s="76" t="s">
        <v>176</v>
      </c>
      <c r="C111" s="9"/>
      <c r="D111" s="9"/>
      <c r="E111" s="9"/>
      <c r="F111" s="9"/>
      <c r="G111" s="9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63"/>
      <c r="AB111" s="63"/>
      <c r="AC111" s="10"/>
      <c r="AD111" s="10">
        <f>ROUND($AD$114+$AD$115+$AD$117+$AD$119+$AD$120+$AD$121+$AD$124+$AD$125+$AD$127+$AD$128+$AD$130+$AD$131+$AD$132+$AD$133+$AD$134+$AD$135+$AD$137+$AD$138+$AD$139+$AD$141+$AD$142+$AD$143+$AD$144+$AD$145+$AD$146+$AD$148+$AD$149,2)</f>
        <v>0</v>
      </c>
      <c r="AE111" s="10">
        <f>ROUND($AE$114+$AE$115+$AE$117+$AE$119+$AE$120+$AE$121+$AE$124+$AE$125+$AE$127+$AE$128+$AE$130+$AE$131+$AE$132+$AE$133+$AE$134+$AE$135+$AE$137+$AE$138+$AE$139+$AE$141+$AE$142+$AE$143+$AE$144+$AE$145+$AE$146+$AE$148+$AE$149,2)</f>
        <v>0</v>
      </c>
      <c r="AF111" s="10">
        <f>ROUND($AF$114+$AF$115+$AF$117+$AF$119+$AF$120+$AF$121+$AF$124+$AF$125+$AF$127+$AF$128+$AF$130+$AF$131+$AF$132+$AF$133+$AF$134+$AF$135+$AF$137+$AF$138+$AF$139+$AF$141+$AF$142+$AF$143+$AF$144+$AF$145+$AF$146+$AF$148+$AF$149,2)</f>
        <v>0</v>
      </c>
      <c r="AG111" s="10"/>
      <c r="AH111" s="63"/>
    </row>
    <row r="112" spans="1:34" s="1" customFormat="1" ht="12" customHeight="1" outlineLevel="5" x14ac:dyDescent="0.2">
      <c r="A112" s="7"/>
      <c r="B112" s="76" t="s">
        <v>77</v>
      </c>
      <c r="C112" s="9"/>
      <c r="D112" s="9"/>
      <c r="E112" s="9"/>
      <c r="F112" s="9"/>
      <c r="G112" s="9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63"/>
      <c r="AB112" s="63"/>
      <c r="AC112" s="10"/>
      <c r="AD112" s="10">
        <f>ROUND($AD$114+$AD$115+$AD$117+$AD$119+$AD$120+$AD$121,2)</f>
        <v>0</v>
      </c>
      <c r="AE112" s="10">
        <f>ROUND($AE$114+$AE$115+$AE$117+$AE$119+$AE$120+$AE$121,2)</f>
        <v>0</v>
      </c>
      <c r="AF112" s="10">
        <f>ROUND($AF$114+$AF$115+$AF$117+$AF$119+$AF$120+$AF$121,2)</f>
        <v>0</v>
      </c>
      <c r="AG112" s="10"/>
      <c r="AH112" s="63"/>
    </row>
    <row r="113" spans="1:34" s="11" customFormat="1" ht="51.95" customHeight="1" outlineLevel="6" x14ac:dyDescent="0.15">
      <c r="A113" s="12">
        <v>14</v>
      </c>
      <c r="B113" s="73" t="s">
        <v>177</v>
      </c>
      <c r="C113" s="13" t="s">
        <v>79</v>
      </c>
      <c r="D113" s="13"/>
      <c r="E113" s="13"/>
      <c r="F113" s="13"/>
      <c r="G113" s="13"/>
      <c r="H113" s="15"/>
      <c r="I113" s="15"/>
      <c r="J113" s="15"/>
      <c r="K113" s="15"/>
      <c r="L113" s="15"/>
      <c r="M113" s="15"/>
      <c r="N113" s="14">
        <v>0.81499999999999995</v>
      </c>
      <c r="O113" s="14">
        <v>0.82299999999999995</v>
      </c>
      <c r="P113" s="14">
        <v>0.93200000000000005</v>
      </c>
      <c r="Q113" s="14">
        <v>0.65500000000000003</v>
      </c>
      <c r="R113" s="14">
        <v>0.68500000000000005</v>
      </c>
      <c r="S113" s="14">
        <v>0.59499999999999997</v>
      </c>
      <c r="T113" s="14">
        <v>0.872</v>
      </c>
      <c r="U113" s="14">
        <v>0.61399999999999999</v>
      </c>
      <c r="V113" s="14">
        <v>0.872</v>
      </c>
      <c r="W113" s="14">
        <v>10.903</v>
      </c>
      <c r="X113" s="14">
        <v>17.765999999999998</v>
      </c>
      <c r="Y113" s="15"/>
      <c r="Z113" s="15">
        <f>$Z$114</f>
        <v>17.765999999999998</v>
      </c>
      <c r="AA113" s="61"/>
      <c r="AB113" s="61"/>
      <c r="AC113" s="15">
        <f>ROUND($AF$113/$Z$113,2)</f>
        <v>0</v>
      </c>
      <c r="AD113" s="15">
        <f>ROUND($AD$114+$AD$115,2)</f>
        <v>0</v>
      </c>
      <c r="AE113" s="15">
        <f>ROUND($AE$114+$AE$115,2)</f>
        <v>0</v>
      </c>
      <c r="AF113" s="15">
        <f>ROUND($AF$114+$AF$115,2)</f>
        <v>0</v>
      </c>
      <c r="AG113" s="16" t="s">
        <v>178</v>
      </c>
      <c r="AH113" s="67"/>
    </row>
    <row r="114" spans="1:34" s="17" customFormat="1" ht="11.1" customHeight="1" outlineLevel="7" x14ac:dyDescent="0.2">
      <c r="A114" s="18"/>
      <c r="B114" s="74" t="s">
        <v>37</v>
      </c>
      <c r="C114" s="19" t="s">
        <v>79</v>
      </c>
      <c r="D114" s="19"/>
      <c r="E114" s="19"/>
      <c r="F114" s="19"/>
      <c r="G114" s="19"/>
      <c r="H114" s="21"/>
      <c r="I114" s="21"/>
      <c r="J114" s="21"/>
      <c r="K114" s="21"/>
      <c r="L114" s="21"/>
      <c r="M114" s="21"/>
      <c r="N114" s="20">
        <v>0.81499999999999995</v>
      </c>
      <c r="O114" s="20">
        <v>0.82299999999999995</v>
      </c>
      <c r="P114" s="20">
        <v>0.93200000000000005</v>
      </c>
      <c r="Q114" s="20">
        <v>0.65500000000000003</v>
      </c>
      <c r="R114" s="20">
        <v>0.68500000000000005</v>
      </c>
      <c r="S114" s="20">
        <v>0.59499999999999997</v>
      </c>
      <c r="T114" s="20">
        <v>0.872</v>
      </c>
      <c r="U114" s="20">
        <v>0.61399999999999999</v>
      </c>
      <c r="V114" s="20">
        <v>0.872</v>
      </c>
      <c r="W114" s="20">
        <v>10.903</v>
      </c>
      <c r="X114" s="20">
        <f>$H$114+$I$114+$J$114+$K$114+$L$114+$M$114+$N$114+$O$114+$P$114+$Q$114+$R$114+$S$114+$T$114+$U$114+$V$114+$W$114</f>
        <v>17.765999999999998</v>
      </c>
      <c r="Y114" s="20">
        <v>1</v>
      </c>
      <c r="Z114" s="21">
        <f>ROUND($X$114*$Y$114,3)</f>
        <v>17.765999999999998</v>
      </c>
      <c r="AA114" s="58"/>
      <c r="AB114" s="59"/>
      <c r="AC114" s="56">
        <f>ROUND($AB$114+$AA$114,2)</f>
        <v>0</v>
      </c>
      <c r="AD114" s="21">
        <f>ROUND($X$114*$AA$114,2)</f>
        <v>0</v>
      </c>
      <c r="AE114" s="21">
        <f>ROUND($Z$114*$AB$114,2)</f>
        <v>0</v>
      </c>
      <c r="AF114" s="21">
        <f>ROUND($AE$114+$AD$114,2)</f>
        <v>0</v>
      </c>
      <c r="AG114" s="21"/>
      <c r="AH114" s="68"/>
    </row>
    <row r="115" spans="1:34" s="1" customFormat="1" ht="11.1" customHeight="1" outlineLevel="7" x14ac:dyDescent="0.2">
      <c r="A115" s="22"/>
      <c r="B115" s="75" t="s">
        <v>81</v>
      </c>
      <c r="C115" s="23" t="s">
        <v>79</v>
      </c>
      <c r="D115" s="23"/>
      <c r="E115" s="23"/>
      <c r="F115" s="23"/>
      <c r="G115" s="23"/>
      <c r="H115" s="25"/>
      <c r="I115" s="25"/>
      <c r="J115" s="25"/>
      <c r="K115" s="25"/>
      <c r="L115" s="25"/>
      <c r="M115" s="25"/>
      <c r="N115" s="24">
        <v>0.81499999999999995</v>
      </c>
      <c r="O115" s="24">
        <v>0.82299999999999995</v>
      </c>
      <c r="P115" s="24">
        <v>0.93200000000000005</v>
      </c>
      <c r="Q115" s="24">
        <v>0.65500000000000003</v>
      </c>
      <c r="R115" s="24">
        <v>0.68500000000000005</v>
      </c>
      <c r="S115" s="24">
        <v>0.59499999999999997</v>
      </c>
      <c r="T115" s="24">
        <v>0.872</v>
      </c>
      <c r="U115" s="24">
        <v>0.61399999999999999</v>
      </c>
      <c r="V115" s="24">
        <v>0.872</v>
      </c>
      <c r="W115" s="24">
        <v>10.903</v>
      </c>
      <c r="X115" s="24">
        <f>$H$115+$I$115+$J$115+$K$115+$L$115+$M$115+$N$115+$O$115+$P$115+$Q$115+$R$115+$S$115+$T$115+$U$115+$V$115+$W$115</f>
        <v>17.765999999999998</v>
      </c>
      <c r="Y115" s="26">
        <v>1.1000000000000001</v>
      </c>
      <c r="Z115" s="25">
        <f>ROUND($X$115*$Y$115,3)</f>
        <v>19.542999999999999</v>
      </c>
      <c r="AA115" s="60"/>
      <c r="AB115" s="60"/>
      <c r="AC115" s="25">
        <f>ROUND($AB$115+$AA$115,2)</f>
        <v>0</v>
      </c>
      <c r="AD115" s="25">
        <f>ROUND($X$115*$AA$115,2)</f>
        <v>0</v>
      </c>
      <c r="AE115" s="25">
        <f>ROUND($Z$115*$AB$115,2)</f>
        <v>0</v>
      </c>
      <c r="AF115" s="25">
        <f>ROUND($AE$115+$AD$115,2)</f>
        <v>0</v>
      </c>
      <c r="AG115" s="27"/>
      <c r="AH115" s="69"/>
    </row>
    <row r="116" spans="1:34" s="11" customFormat="1" ht="51.95" customHeight="1" outlineLevel="6" x14ac:dyDescent="0.15">
      <c r="A116" s="12">
        <v>15</v>
      </c>
      <c r="B116" s="73" t="s">
        <v>179</v>
      </c>
      <c r="C116" s="13" t="s">
        <v>79</v>
      </c>
      <c r="D116" s="13"/>
      <c r="E116" s="13"/>
      <c r="F116" s="13"/>
      <c r="G116" s="13"/>
      <c r="H116" s="15"/>
      <c r="I116" s="15"/>
      <c r="J116" s="15"/>
      <c r="K116" s="15"/>
      <c r="L116" s="15"/>
      <c r="M116" s="15"/>
      <c r="N116" s="14">
        <v>5.73</v>
      </c>
      <c r="O116" s="14">
        <v>5.5389999999999997</v>
      </c>
      <c r="P116" s="14">
        <v>6.1120000000000001</v>
      </c>
      <c r="Q116" s="14">
        <v>4.7750000000000004</v>
      </c>
      <c r="R116" s="14">
        <v>4.9660000000000002</v>
      </c>
      <c r="S116" s="14">
        <v>4.3929999999999998</v>
      </c>
      <c r="T116" s="14">
        <v>5.73</v>
      </c>
      <c r="U116" s="14">
        <v>4.3929999999999998</v>
      </c>
      <c r="V116" s="14">
        <v>5.73</v>
      </c>
      <c r="W116" s="14">
        <v>61.584000000000003</v>
      </c>
      <c r="X116" s="14">
        <v>108.952</v>
      </c>
      <c r="Y116" s="15"/>
      <c r="Z116" s="15">
        <f>$Z$117</f>
        <v>108.952</v>
      </c>
      <c r="AA116" s="61"/>
      <c r="AB116" s="61"/>
      <c r="AC116" s="15">
        <f>ROUND($AF$116/$Z$116,2)</f>
        <v>0</v>
      </c>
      <c r="AD116" s="15">
        <f>ROUND($AD$117,2)</f>
        <v>0</v>
      </c>
      <c r="AE116" s="15">
        <f>ROUND($AE$117,2)</f>
        <v>0</v>
      </c>
      <c r="AF116" s="15">
        <f>ROUND($AF$117,2)</f>
        <v>0</v>
      </c>
      <c r="AG116" s="16" t="s">
        <v>178</v>
      </c>
      <c r="AH116" s="67"/>
    </row>
    <row r="117" spans="1:34" s="17" customFormat="1" ht="11.1" customHeight="1" outlineLevel="7" x14ac:dyDescent="0.2">
      <c r="A117" s="18"/>
      <c r="B117" s="74" t="s">
        <v>37</v>
      </c>
      <c r="C117" s="19" t="s">
        <v>79</v>
      </c>
      <c r="D117" s="19"/>
      <c r="E117" s="19"/>
      <c r="F117" s="19"/>
      <c r="G117" s="19"/>
      <c r="H117" s="21"/>
      <c r="I117" s="21"/>
      <c r="J117" s="21"/>
      <c r="K117" s="21"/>
      <c r="L117" s="21"/>
      <c r="M117" s="21"/>
      <c r="N117" s="20">
        <v>5.73</v>
      </c>
      <c r="O117" s="20">
        <v>5.5389999999999997</v>
      </c>
      <c r="P117" s="20">
        <v>6.1120000000000001</v>
      </c>
      <c r="Q117" s="20">
        <v>4.7750000000000004</v>
      </c>
      <c r="R117" s="20">
        <v>4.9660000000000002</v>
      </c>
      <c r="S117" s="20">
        <v>4.3929999999999998</v>
      </c>
      <c r="T117" s="20">
        <v>5.73</v>
      </c>
      <c r="U117" s="20">
        <v>4.3929999999999998</v>
      </c>
      <c r="V117" s="20">
        <v>5.73</v>
      </c>
      <c r="W117" s="20">
        <v>61.584000000000003</v>
      </c>
      <c r="X117" s="20">
        <f>$H$117+$I$117+$J$117+$K$117+$L$117+$M$117+$N$117+$O$117+$P$117+$Q$117+$R$117+$S$117+$T$117+$U$117+$V$117+$W$117</f>
        <v>108.95200000000001</v>
      </c>
      <c r="Y117" s="20">
        <v>1</v>
      </c>
      <c r="Z117" s="21">
        <f>ROUND($X$117*$Y$117,3)</f>
        <v>108.952</v>
      </c>
      <c r="AA117" s="62"/>
      <c r="AB117" s="59"/>
      <c r="AC117" s="57">
        <f>ROUND($AB$117+$AA$117,2)</f>
        <v>0</v>
      </c>
      <c r="AD117" s="21">
        <f>ROUND($X$117*$AA$117,2)</f>
        <v>0</v>
      </c>
      <c r="AE117" s="21">
        <f>ROUND($Z$117*$AB$117,2)</f>
        <v>0</v>
      </c>
      <c r="AF117" s="21">
        <f>ROUND($AE$117+$AD$117,2)</f>
        <v>0</v>
      </c>
      <c r="AG117" s="21"/>
      <c r="AH117" s="68"/>
    </row>
    <row r="118" spans="1:34" s="11" customFormat="1" ht="51.95" customHeight="1" outlineLevel="6" x14ac:dyDescent="0.15">
      <c r="A118" s="12">
        <v>16</v>
      </c>
      <c r="B118" s="73" t="s">
        <v>180</v>
      </c>
      <c r="C118" s="13" t="s">
        <v>79</v>
      </c>
      <c r="D118" s="13"/>
      <c r="E118" s="13"/>
      <c r="F118" s="13"/>
      <c r="G118" s="13"/>
      <c r="H118" s="15"/>
      <c r="I118" s="15"/>
      <c r="J118" s="15"/>
      <c r="K118" s="15"/>
      <c r="L118" s="15"/>
      <c r="M118" s="15"/>
      <c r="N118" s="14">
        <v>4.83</v>
      </c>
      <c r="O118" s="14">
        <v>4.6689999999999996</v>
      </c>
      <c r="P118" s="14">
        <v>5.1520000000000001</v>
      </c>
      <c r="Q118" s="14">
        <v>4.0250000000000004</v>
      </c>
      <c r="R118" s="14">
        <v>4.1859999999999999</v>
      </c>
      <c r="S118" s="14">
        <v>3.7029999999999998</v>
      </c>
      <c r="T118" s="14">
        <v>4.83</v>
      </c>
      <c r="U118" s="14">
        <v>3.7029999999999998</v>
      </c>
      <c r="V118" s="14">
        <v>4.83</v>
      </c>
      <c r="W118" s="14">
        <v>50.064</v>
      </c>
      <c r="X118" s="14">
        <v>89.992000000000004</v>
      </c>
      <c r="Y118" s="15"/>
      <c r="Z118" s="15">
        <f>$Z$119</f>
        <v>89.992000000000004</v>
      </c>
      <c r="AA118" s="61"/>
      <c r="AB118" s="61"/>
      <c r="AC118" s="15">
        <f>ROUND($AF$118/$Z$118,2)</f>
        <v>0</v>
      </c>
      <c r="AD118" s="15">
        <f>ROUND($AD$119+$AD$120+$AD$121,2)</f>
        <v>0</v>
      </c>
      <c r="AE118" s="15">
        <f>ROUND($AE$119+$AE$120+$AE$121,2)</f>
        <v>0</v>
      </c>
      <c r="AF118" s="15">
        <f>ROUND($AF$119+$AF$120+$AF$121,2)</f>
        <v>0</v>
      </c>
      <c r="AG118" s="16" t="s">
        <v>178</v>
      </c>
      <c r="AH118" s="67"/>
    </row>
    <row r="119" spans="1:34" s="17" customFormat="1" ht="11.1" customHeight="1" outlineLevel="7" x14ac:dyDescent="0.2">
      <c r="A119" s="18"/>
      <c r="B119" s="74" t="s">
        <v>37</v>
      </c>
      <c r="C119" s="19" t="s">
        <v>79</v>
      </c>
      <c r="D119" s="19"/>
      <c r="E119" s="19"/>
      <c r="F119" s="19"/>
      <c r="G119" s="19"/>
      <c r="H119" s="21"/>
      <c r="I119" s="21"/>
      <c r="J119" s="21"/>
      <c r="K119" s="21"/>
      <c r="L119" s="21"/>
      <c r="M119" s="21"/>
      <c r="N119" s="20">
        <v>4.83</v>
      </c>
      <c r="O119" s="20">
        <v>4.6689999999999996</v>
      </c>
      <c r="P119" s="20">
        <v>5.1520000000000001</v>
      </c>
      <c r="Q119" s="20">
        <v>4.0250000000000004</v>
      </c>
      <c r="R119" s="20">
        <v>4.1859999999999999</v>
      </c>
      <c r="S119" s="20">
        <v>3.7029999999999998</v>
      </c>
      <c r="T119" s="20">
        <v>4.83</v>
      </c>
      <c r="U119" s="20">
        <v>3.7029999999999998</v>
      </c>
      <c r="V119" s="20">
        <v>4.83</v>
      </c>
      <c r="W119" s="20">
        <v>50.064</v>
      </c>
      <c r="X119" s="20">
        <f>$H$119+$I$119+$J$119+$K$119+$L$119+$M$119+$N$119+$O$119+$P$119+$Q$119+$R$119+$S$119+$T$119+$U$119+$V$119+$W$119</f>
        <v>89.992000000000004</v>
      </c>
      <c r="Y119" s="20">
        <v>1</v>
      </c>
      <c r="Z119" s="21">
        <f>ROUND($X$119*$Y$119,3)</f>
        <v>89.992000000000004</v>
      </c>
      <c r="AA119" s="62"/>
      <c r="AB119" s="59"/>
      <c r="AC119" s="57">
        <f>ROUND($AB$119+$AA$119,2)</f>
        <v>0</v>
      </c>
      <c r="AD119" s="21">
        <f>ROUND($X$119*$AA$119,2)</f>
        <v>0</v>
      </c>
      <c r="AE119" s="21">
        <f>ROUND($Z$119*$AB$119,2)</f>
        <v>0</v>
      </c>
      <c r="AF119" s="21">
        <f>ROUND($AE$119+$AD$119,2)</f>
        <v>0</v>
      </c>
      <c r="AG119" s="21"/>
      <c r="AH119" s="68"/>
    </row>
    <row r="120" spans="1:34" s="1" customFormat="1" ht="11.1" customHeight="1" outlineLevel="7" x14ac:dyDescent="0.2">
      <c r="A120" s="22"/>
      <c r="B120" s="75" t="s">
        <v>84</v>
      </c>
      <c r="C120" s="23" t="s">
        <v>79</v>
      </c>
      <c r="D120" s="23"/>
      <c r="E120" s="23" t="s">
        <v>85</v>
      </c>
      <c r="F120" s="23"/>
      <c r="G120" s="23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4">
        <v>50.064</v>
      </c>
      <c r="X120" s="24">
        <f>$H$120+$I$120+$J$120+$K$120+$L$120+$M$120+$N$120+$O$120+$P$120+$Q$120+$R$120+$S$120+$T$120+$U$120+$V$120+$W$120</f>
        <v>50.064</v>
      </c>
      <c r="Y120" s="26">
        <v>1.1000000000000001</v>
      </c>
      <c r="Z120" s="25">
        <f>ROUND($X$120*$Y$120,3)</f>
        <v>55.07</v>
      </c>
      <c r="AA120" s="60"/>
      <c r="AB120" s="60"/>
      <c r="AC120" s="25">
        <f>ROUND($AB$120+$AA$120,2)</f>
        <v>0</v>
      </c>
      <c r="AD120" s="25">
        <f>ROUND($X$120*$AA$120,2)</f>
        <v>0</v>
      </c>
      <c r="AE120" s="25">
        <f>ROUND($Z$120*$AB$120,2)</f>
        <v>0</v>
      </c>
      <c r="AF120" s="25">
        <f>ROUND($AE$120+$AD$120,2)</f>
        <v>0</v>
      </c>
      <c r="AG120" s="27"/>
      <c r="AH120" s="69"/>
    </row>
    <row r="121" spans="1:34" s="1" customFormat="1" ht="11.1" customHeight="1" outlineLevel="7" x14ac:dyDescent="0.2">
      <c r="A121" s="22"/>
      <c r="B121" s="75" t="s">
        <v>86</v>
      </c>
      <c r="C121" s="23" t="s">
        <v>79</v>
      </c>
      <c r="D121" s="23"/>
      <c r="E121" s="23"/>
      <c r="F121" s="23"/>
      <c r="G121" s="23"/>
      <c r="H121" s="25"/>
      <c r="I121" s="25"/>
      <c r="J121" s="25"/>
      <c r="K121" s="25"/>
      <c r="L121" s="25"/>
      <c r="M121" s="25"/>
      <c r="N121" s="24">
        <v>4.83</v>
      </c>
      <c r="O121" s="24">
        <v>4.6689999999999996</v>
      </c>
      <c r="P121" s="24">
        <v>5.1520000000000001</v>
      </c>
      <c r="Q121" s="24">
        <v>4.0250000000000004</v>
      </c>
      <c r="R121" s="24">
        <v>4.1859999999999999</v>
      </c>
      <c r="S121" s="24">
        <v>3.7029999999999998</v>
      </c>
      <c r="T121" s="24">
        <v>4.83</v>
      </c>
      <c r="U121" s="24">
        <v>3.7029999999999998</v>
      </c>
      <c r="V121" s="24">
        <v>4.83</v>
      </c>
      <c r="W121" s="25"/>
      <c r="X121" s="24">
        <f>$H$121+$I$121+$J$121+$K$121+$L$121+$M$121+$N$121+$O$121+$P$121+$Q$121+$R$121+$S$121+$T$121+$U$121+$V$121+$W$121</f>
        <v>39.928000000000004</v>
      </c>
      <c r="Y121" s="29">
        <v>1.23</v>
      </c>
      <c r="Z121" s="25">
        <f>ROUND($X$121*$Y$121,3)</f>
        <v>49.110999999999997</v>
      </c>
      <c r="AA121" s="60"/>
      <c r="AB121" s="60"/>
      <c r="AC121" s="25">
        <f>ROUND($AB$121+$AA$121,2)</f>
        <v>0</v>
      </c>
      <c r="AD121" s="25">
        <f>ROUND($X$121*$AA$121,2)</f>
        <v>0</v>
      </c>
      <c r="AE121" s="25">
        <f>ROUND($Z$121*$AB$121,2)</f>
        <v>0</v>
      </c>
      <c r="AF121" s="25">
        <f>ROUND($AE$121+$AD$121,2)</f>
        <v>0</v>
      </c>
      <c r="AG121" s="27"/>
      <c r="AH121" s="69"/>
    </row>
    <row r="122" spans="1:34" s="1" customFormat="1" ht="12" customHeight="1" outlineLevel="5" x14ac:dyDescent="0.2">
      <c r="A122" s="7"/>
      <c r="B122" s="76" t="s">
        <v>181</v>
      </c>
      <c r="C122" s="9"/>
      <c r="D122" s="9"/>
      <c r="E122" s="9"/>
      <c r="F122" s="9"/>
      <c r="G122" s="9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63"/>
      <c r="AB122" s="63"/>
      <c r="AC122" s="10"/>
      <c r="AD122" s="10">
        <f>ROUND($AD$124+$AD$125+$AD$127+$AD$128+$AD$130+$AD$131+$AD$132+$AD$133+$AD$134+$AD$135+$AD$137+$AD$138+$AD$139+$AD$141+$AD$142+$AD$143+$AD$144+$AD$145+$AD$146+$AD$148+$AD$149,2)</f>
        <v>0</v>
      </c>
      <c r="AE122" s="10">
        <f>ROUND($AE$124+$AE$125+$AE$127+$AE$128+$AE$130+$AE$131+$AE$132+$AE$133+$AE$134+$AE$135+$AE$137+$AE$138+$AE$139+$AE$141+$AE$142+$AE$143+$AE$144+$AE$145+$AE$146+$AE$148+$AE$149,2)</f>
        <v>0</v>
      </c>
      <c r="AF122" s="10">
        <f>ROUND($AF$124+$AF$125+$AF$127+$AF$128+$AF$130+$AF$131+$AF$132+$AF$133+$AF$134+$AF$135+$AF$137+$AF$138+$AF$139+$AF$141+$AF$142+$AF$143+$AF$144+$AF$145+$AF$146+$AF$148+$AF$149,2)</f>
        <v>0</v>
      </c>
      <c r="AG122" s="10"/>
      <c r="AH122" s="63"/>
    </row>
    <row r="123" spans="1:34" s="11" customFormat="1" ht="11.1" customHeight="1" outlineLevel="6" x14ac:dyDescent="0.15">
      <c r="A123" s="12">
        <v>17</v>
      </c>
      <c r="B123" s="73" t="s">
        <v>182</v>
      </c>
      <c r="C123" s="13" t="s">
        <v>112</v>
      </c>
      <c r="D123" s="13"/>
      <c r="E123" s="13"/>
      <c r="F123" s="13"/>
      <c r="G123" s="13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4">
        <v>128</v>
      </c>
      <c r="X123" s="14">
        <v>128</v>
      </c>
      <c r="Y123" s="15"/>
      <c r="Z123" s="15">
        <f>$Z$124</f>
        <v>128</v>
      </c>
      <c r="AA123" s="61"/>
      <c r="AB123" s="61"/>
      <c r="AC123" s="15">
        <f>ROUND($AF$123/$Z$123,2)</f>
        <v>0</v>
      </c>
      <c r="AD123" s="15">
        <f>ROUND($AD$124+$AD$125,2)</f>
        <v>0</v>
      </c>
      <c r="AE123" s="15">
        <f>ROUND($AE$124+$AE$125,2)</f>
        <v>0</v>
      </c>
      <c r="AF123" s="15">
        <f>ROUND($AF$124+$AF$125,2)</f>
        <v>0</v>
      </c>
      <c r="AG123" s="16"/>
      <c r="AH123" s="67"/>
    </row>
    <row r="124" spans="1:34" s="17" customFormat="1" ht="11.1" customHeight="1" outlineLevel="7" x14ac:dyDescent="0.2">
      <c r="A124" s="18"/>
      <c r="B124" s="74" t="s">
        <v>37</v>
      </c>
      <c r="C124" s="19" t="s">
        <v>112</v>
      </c>
      <c r="D124" s="19"/>
      <c r="E124" s="19"/>
      <c r="F124" s="19"/>
      <c r="G124" s="19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0">
        <v>128</v>
      </c>
      <c r="X124" s="20">
        <f>$H$124+$I$124+$J$124+$K$124+$L$124+$M$124+$N$124+$O$124+$P$124+$Q$124+$R$124+$S$124+$T$124+$U$124+$V$124+$W$124</f>
        <v>128</v>
      </c>
      <c r="Y124" s="20">
        <v>1</v>
      </c>
      <c r="Z124" s="21">
        <f>ROUND($X$124*$Y$124,3)</f>
        <v>128</v>
      </c>
      <c r="AA124" s="62"/>
      <c r="AB124" s="59"/>
      <c r="AC124" s="57">
        <f>ROUND($AB$124+$AA$124,2)</f>
        <v>0</v>
      </c>
      <c r="AD124" s="21">
        <f>ROUND($X$124*$AA$124,2)</f>
        <v>0</v>
      </c>
      <c r="AE124" s="21">
        <f>ROUND($Z$124*$AB$124,2)</f>
        <v>0</v>
      </c>
      <c r="AF124" s="21">
        <f>ROUND($AE$124+$AD$124,2)</f>
        <v>0</v>
      </c>
      <c r="AG124" s="21"/>
      <c r="AH124" s="68"/>
    </row>
    <row r="125" spans="1:34" s="1" customFormat="1" ht="11.1" customHeight="1" outlineLevel="7" x14ac:dyDescent="0.2">
      <c r="A125" s="22"/>
      <c r="B125" s="75" t="s">
        <v>183</v>
      </c>
      <c r="C125" s="23" t="s">
        <v>112</v>
      </c>
      <c r="D125" s="23"/>
      <c r="E125" s="23"/>
      <c r="F125" s="23"/>
      <c r="G125" s="23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4">
        <v>128</v>
      </c>
      <c r="X125" s="24">
        <f>$H$125+$I$125+$J$125+$K$125+$L$125+$M$125+$N$125+$O$125+$P$125+$Q$125+$R$125+$S$125+$T$125+$U$125+$V$125+$W$125</f>
        <v>128</v>
      </c>
      <c r="Y125" s="29">
        <v>1.05</v>
      </c>
      <c r="Z125" s="25">
        <f>ROUND($X$125*$Y$125,3)</f>
        <v>134.4</v>
      </c>
      <c r="AA125" s="60"/>
      <c r="AB125" s="60"/>
      <c r="AC125" s="25">
        <f>ROUND($AB$125+$AA$125,2)</f>
        <v>0</v>
      </c>
      <c r="AD125" s="25">
        <f>ROUND($X$125*$AA$125,2)</f>
        <v>0</v>
      </c>
      <c r="AE125" s="25">
        <f>ROUND($Z$125*$AB$125,2)</f>
        <v>0</v>
      </c>
      <c r="AF125" s="25">
        <f>ROUND($AE$125+$AD$125,2)</f>
        <v>0</v>
      </c>
      <c r="AG125" s="27"/>
      <c r="AH125" s="69"/>
    </row>
    <row r="126" spans="1:34" s="11" customFormat="1" ht="11.1" customHeight="1" outlineLevel="6" x14ac:dyDescent="0.15">
      <c r="A126" s="12">
        <v>18</v>
      </c>
      <c r="B126" s="73" t="s">
        <v>184</v>
      </c>
      <c r="C126" s="13" t="s">
        <v>89</v>
      </c>
      <c r="D126" s="13"/>
      <c r="E126" s="13"/>
      <c r="F126" s="13"/>
      <c r="G126" s="13"/>
      <c r="H126" s="15"/>
      <c r="I126" s="15"/>
      <c r="J126" s="15"/>
      <c r="K126" s="15"/>
      <c r="L126" s="15"/>
      <c r="M126" s="15"/>
      <c r="N126" s="14">
        <v>65</v>
      </c>
      <c r="O126" s="14">
        <v>63</v>
      </c>
      <c r="P126" s="14">
        <v>69</v>
      </c>
      <c r="Q126" s="14">
        <v>55</v>
      </c>
      <c r="R126" s="14">
        <v>57</v>
      </c>
      <c r="S126" s="14">
        <v>50</v>
      </c>
      <c r="T126" s="14">
        <v>65</v>
      </c>
      <c r="U126" s="14">
        <v>50</v>
      </c>
      <c r="V126" s="14">
        <v>65</v>
      </c>
      <c r="W126" s="15"/>
      <c r="X126" s="14">
        <v>539</v>
      </c>
      <c r="Y126" s="15"/>
      <c r="Z126" s="15">
        <f>$Z$127</f>
        <v>539</v>
      </c>
      <c r="AA126" s="61"/>
      <c r="AB126" s="61"/>
      <c r="AC126" s="15">
        <f>ROUND($AF$126/$Z$126,2)</f>
        <v>0</v>
      </c>
      <c r="AD126" s="15">
        <f>ROUND($AD$127+$AD$128,2)</f>
        <v>0</v>
      </c>
      <c r="AE126" s="15">
        <f>ROUND($AE$127+$AE$128,2)</f>
        <v>0</v>
      </c>
      <c r="AF126" s="15">
        <f>ROUND($AF$127+$AF$128,2)</f>
        <v>0</v>
      </c>
      <c r="AG126" s="16"/>
      <c r="AH126" s="67"/>
    </row>
    <row r="127" spans="1:34" s="17" customFormat="1" ht="11.1" customHeight="1" outlineLevel="7" x14ac:dyDescent="0.2">
      <c r="A127" s="18"/>
      <c r="B127" s="74" t="s">
        <v>37</v>
      </c>
      <c r="C127" s="19" t="s">
        <v>89</v>
      </c>
      <c r="D127" s="19"/>
      <c r="E127" s="19"/>
      <c r="F127" s="19"/>
      <c r="G127" s="19"/>
      <c r="H127" s="21"/>
      <c r="I127" s="21"/>
      <c r="J127" s="21"/>
      <c r="K127" s="21"/>
      <c r="L127" s="21"/>
      <c r="M127" s="21"/>
      <c r="N127" s="20">
        <v>65</v>
      </c>
      <c r="O127" s="20">
        <v>63</v>
      </c>
      <c r="P127" s="20">
        <v>69</v>
      </c>
      <c r="Q127" s="20">
        <v>55</v>
      </c>
      <c r="R127" s="20">
        <v>57</v>
      </c>
      <c r="S127" s="20">
        <v>50</v>
      </c>
      <c r="T127" s="20">
        <v>65</v>
      </c>
      <c r="U127" s="20">
        <v>50</v>
      </c>
      <c r="V127" s="20">
        <v>65</v>
      </c>
      <c r="W127" s="21"/>
      <c r="X127" s="20">
        <f>$H$127+$I$127+$J$127+$K$127+$L$127+$M$127+$N$127+$O$127+$P$127+$Q$127+$R$127+$S$127+$T$127+$U$127+$V$127+$W$127</f>
        <v>539</v>
      </c>
      <c r="Y127" s="20">
        <v>1</v>
      </c>
      <c r="Z127" s="21">
        <f>ROUND($X$127*$Y$127,3)</f>
        <v>539</v>
      </c>
      <c r="AA127" s="62"/>
      <c r="AB127" s="59"/>
      <c r="AC127" s="57">
        <f>ROUND($AB$127+$AA$127,2)</f>
        <v>0</v>
      </c>
      <c r="AD127" s="21">
        <f>ROUND($X$127*$AA$127,2)</f>
        <v>0</v>
      </c>
      <c r="AE127" s="21">
        <f>ROUND($Z$127*$AB$127,2)</f>
        <v>0</v>
      </c>
      <c r="AF127" s="21">
        <f>ROUND($AE$127+$AD$127,2)</f>
        <v>0</v>
      </c>
      <c r="AG127" s="21"/>
      <c r="AH127" s="68"/>
    </row>
    <row r="128" spans="1:34" s="1" customFormat="1" ht="11.1" customHeight="1" outlineLevel="7" x14ac:dyDescent="0.2">
      <c r="A128" s="22"/>
      <c r="B128" s="75" t="s">
        <v>146</v>
      </c>
      <c r="C128" s="23" t="s">
        <v>89</v>
      </c>
      <c r="D128" s="23"/>
      <c r="E128" s="23"/>
      <c r="F128" s="23"/>
      <c r="G128" s="23"/>
      <c r="H128" s="25"/>
      <c r="I128" s="25"/>
      <c r="J128" s="25"/>
      <c r="K128" s="25"/>
      <c r="L128" s="25"/>
      <c r="M128" s="25"/>
      <c r="N128" s="24">
        <v>65</v>
      </c>
      <c r="O128" s="24">
        <v>63</v>
      </c>
      <c r="P128" s="24">
        <v>69</v>
      </c>
      <c r="Q128" s="24">
        <v>55</v>
      </c>
      <c r="R128" s="24">
        <v>57</v>
      </c>
      <c r="S128" s="24">
        <v>50</v>
      </c>
      <c r="T128" s="24">
        <v>65</v>
      </c>
      <c r="U128" s="24">
        <v>50</v>
      </c>
      <c r="V128" s="24">
        <v>65</v>
      </c>
      <c r="W128" s="25"/>
      <c r="X128" s="24">
        <f>$H$128+$I$128+$J$128+$K$128+$L$128+$M$128+$N$128+$O$128+$P$128+$Q$128+$R$128+$S$128+$T$128+$U$128+$V$128+$W$128</f>
        <v>539</v>
      </c>
      <c r="Y128" s="30">
        <v>1</v>
      </c>
      <c r="Z128" s="25">
        <f>ROUND($X$128*$Y$128,3)</f>
        <v>539</v>
      </c>
      <c r="AA128" s="60"/>
      <c r="AB128" s="60"/>
      <c r="AC128" s="25">
        <f>ROUND($AB$128+$AA$128,2)</f>
        <v>0</v>
      </c>
      <c r="AD128" s="25">
        <f>ROUND($X$128*$AA$128,2)</f>
        <v>0</v>
      </c>
      <c r="AE128" s="25">
        <f>ROUND($Z$128*$AB$128,2)</f>
        <v>0</v>
      </c>
      <c r="AF128" s="25">
        <f>ROUND($AE$128+$AD$128,2)</f>
        <v>0</v>
      </c>
      <c r="AG128" s="27"/>
      <c r="AH128" s="69"/>
    </row>
    <row r="129" spans="1:34" s="11" customFormat="1" ht="21.95" customHeight="1" outlineLevel="6" x14ac:dyDescent="0.15">
      <c r="A129" s="12">
        <v>19</v>
      </c>
      <c r="B129" s="73" t="s">
        <v>185</v>
      </c>
      <c r="C129" s="13" t="s">
        <v>112</v>
      </c>
      <c r="D129" s="13"/>
      <c r="E129" s="13"/>
      <c r="F129" s="13"/>
      <c r="G129" s="13"/>
      <c r="H129" s="15"/>
      <c r="I129" s="15"/>
      <c r="J129" s="15"/>
      <c r="K129" s="15"/>
      <c r="L129" s="15"/>
      <c r="M129" s="15"/>
      <c r="N129" s="14">
        <v>110</v>
      </c>
      <c r="O129" s="14">
        <v>90</v>
      </c>
      <c r="P129" s="14">
        <v>70</v>
      </c>
      <c r="Q129" s="14">
        <v>50</v>
      </c>
      <c r="R129" s="14">
        <v>35</v>
      </c>
      <c r="S129" s="14">
        <v>80</v>
      </c>
      <c r="T129" s="14">
        <v>70</v>
      </c>
      <c r="U129" s="14">
        <v>35</v>
      </c>
      <c r="V129" s="14">
        <v>60</v>
      </c>
      <c r="W129" s="14">
        <v>200</v>
      </c>
      <c r="X129" s="14">
        <v>800</v>
      </c>
      <c r="Y129" s="15"/>
      <c r="Z129" s="15">
        <f>$Z$130</f>
        <v>800</v>
      </c>
      <c r="AA129" s="61"/>
      <c r="AB129" s="61"/>
      <c r="AC129" s="15">
        <f>ROUND($AF$129/$Z$129,2)</f>
        <v>0</v>
      </c>
      <c r="AD129" s="15">
        <f>ROUND($AD$130+$AD$131+$AD$132+$AD$133+$AD$134+$AD$135,2)</f>
        <v>0</v>
      </c>
      <c r="AE129" s="15">
        <f>ROUND($AE$130+$AE$131+$AE$132+$AE$133+$AE$134+$AE$135,2)</f>
        <v>0</v>
      </c>
      <c r="AF129" s="15">
        <f>ROUND($AF$130+$AF$131+$AF$132+$AF$133+$AF$134+$AF$135,2)</f>
        <v>0</v>
      </c>
      <c r="AG129" s="16" t="s">
        <v>186</v>
      </c>
      <c r="AH129" s="67"/>
    </row>
    <row r="130" spans="1:34" s="17" customFormat="1" ht="11.1" customHeight="1" outlineLevel="7" x14ac:dyDescent="0.2">
      <c r="A130" s="18"/>
      <c r="B130" s="74" t="s">
        <v>37</v>
      </c>
      <c r="C130" s="19" t="s">
        <v>112</v>
      </c>
      <c r="D130" s="19"/>
      <c r="E130" s="19"/>
      <c r="F130" s="19"/>
      <c r="G130" s="19"/>
      <c r="H130" s="21"/>
      <c r="I130" s="21"/>
      <c r="J130" s="21"/>
      <c r="K130" s="21"/>
      <c r="L130" s="21"/>
      <c r="M130" s="21"/>
      <c r="N130" s="20">
        <v>110</v>
      </c>
      <c r="O130" s="20">
        <v>90</v>
      </c>
      <c r="P130" s="20">
        <v>70</v>
      </c>
      <c r="Q130" s="20">
        <v>50</v>
      </c>
      <c r="R130" s="20">
        <v>35</v>
      </c>
      <c r="S130" s="20">
        <v>80</v>
      </c>
      <c r="T130" s="20">
        <v>70</v>
      </c>
      <c r="U130" s="20">
        <v>35</v>
      </c>
      <c r="V130" s="20">
        <v>60</v>
      </c>
      <c r="W130" s="20">
        <v>200</v>
      </c>
      <c r="X130" s="20">
        <f>$H$130+$I$130+$J$130+$K$130+$L$130+$M$130+$N$130+$O$130+$P$130+$Q$130+$R$130+$S$130+$T$130+$U$130+$V$130+$W$130</f>
        <v>800</v>
      </c>
      <c r="Y130" s="20">
        <v>1</v>
      </c>
      <c r="Z130" s="21">
        <f>ROUND($X$130*$Y$130,3)</f>
        <v>800</v>
      </c>
      <c r="AA130" s="62"/>
      <c r="AB130" s="59"/>
      <c r="AC130" s="57">
        <f>ROUND($AB$130+$AA$130,2)</f>
        <v>0</v>
      </c>
      <c r="AD130" s="21">
        <f>ROUND($X$130*$AA$130,2)</f>
        <v>0</v>
      </c>
      <c r="AE130" s="21">
        <f>ROUND($Z$130*$AB$130,2)</f>
        <v>0</v>
      </c>
      <c r="AF130" s="21">
        <f>ROUND($AE$130+$AD$130,2)</f>
        <v>0</v>
      </c>
      <c r="AG130" s="21"/>
      <c r="AH130" s="68"/>
    </row>
    <row r="131" spans="1:34" s="1" customFormat="1" ht="11.1" customHeight="1" outlineLevel="7" x14ac:dyDescent="0.2">
      <c r="A131" s="22"/>
      <c r="B131" s="75" t="s">
        <v>187</v>
      </c>
      <c r="C131" s="23" t="s">
        <v>112</v>
      </c>
      <c r="D131" s="23"/>
      <c r="E131" s="23"/>
      <c r="F131" s="23"/>
      <c r="G131" s="23"/>
      <c r="H131" s="25"/>
      <c r="I131" s="25"/>
      <c r="J131" s="25"/>
      <c r="K131" s="25"/>
      <c r="L131" s="25"/>
      <c r="M131" s="25"/>
      <c r="N131" s="24">
        <v>110</v>
      </c>
      <c r="O131" s="25"/>
      <c r="P131" s="25"/>
      <c r="Q131" s="25"/>
      <c r="R131" s="25"/>
      <c r="S131" s="25"/>
      <c r="T131" s="25"/>
      <c r="U131" s="25"/>
      <c r="V131" s="25"/>
      <c r="W131" s="25"/>
      <c r="X131" s="24">
        <f>$H$131+$I$131+$J$131+$K$131+$L$131+$M$131+$N$131+$O$131+$P$131+$Q$131+$R$131+$S$131+$T$131+$U$131+$V$131+$W$131</f>
        <v>110</v>
      </c>
      <c r="Y131" s="29">
        <v>1.06</v>
      </c>
      <c r="Z131" s="25">
        <f>ROUND($X$131*$Y$131,3)</f>
        <v>116.6</v>
      </c>
      <c r="AA131" s="60"/>
      <c r="AB131" s="60"/>
      <c r="AC131" s="25">
        <f>ROUND($AB$131+$AA$131,2)</f>
        <v>0</v>
      </c>
      <c r="AD131" s="25">
        <f>ROUND($X$131*$AA$131,2)</f>
        <v>0</v>
      </c>
      <c r="AE131" s="25">
        <f>ROUND($Z$131*$AB$131,2)</f>
        <v>0</v>
      </c>
      <c r="AF131" s="25">
        <f>ROUND($AE$131+$AD$131,2)</f>
        <v>0</v>
      </c>
      <c r="AG131" s="27" t="s">
        <v>188</v>
      </c>
      <c r="AH131" s="69"/>
    </row>
    <row r="132" spans="1:34" s="1" customFormat="1" ht="11.1" customHeight="1" outlineLevel="7" x14ac:dyDescent="0.2">
      <c r="A132" s="22"/>
      <c r="B132" s="75" t="s">
        <v>189</v>
      </c>
      <c r="C132" s="23" t="s">
        <v>112</v>
      </c>
      <c r="D132" s="23"/>
      <c r="E132" s="23"/>
      <c r="F132" s="23"/>
      <c r="G132" s="23"/>
      <c r="H132" s="25"/>
      <c r="I132" s="25"/>
      <c r="J132" s="25"/>
      <c r="K132" s="25"/>
      <c r="L132" s="25"/>
      <c r="M132" s="25"/>
      <c r="N132" s="25"/>
      <c r="O132" s="24">
        <v>93</v>
      </c>
      <c r="P132" s="24">
        <v>73</v>
      </c>
      <c r="Q132" s="24">
        <v>53</v>
      </c>
      <c r="R132" s="24">
        <v>38</v>
      </c>
      <c r="S132" s="24">
        <v>83</v>
      </c>
      <c r="T132" s="24">
        <v>73</v>
      </c>
      <c r="U132" s="24">
        <v>38</v>
      </c>
      <c r="V132" s="24">
        <v>63</v>
      </c>
      <c r="W132" s="25"/>
      <c r="X132" s="24">
        <f>$H$132+$I$132+$J$132+$K$132+$L$132+$M$132+$N$132+$O$132+$P$132+$Q$132+$R$132+$S$132+$T$132+$U$132+$V$132+$W$132</f>
        <v>514</v>
      </c>
      <c r="Y132" s="29">
        <v>1.06</v>
      </c>
      <c r="Z132" s="25">
        <f>ROUND($X$132*$Y$132,3)</f>
        <v>544.84</v>
      </c>
      <c r="AA132" s="60"/>
      <c r="AB132" s="60"/>
      <c r="AC132" s="25">
        <f>ROUND($AB$132+$AA$132,2)</f>
        <v>0</v>
      </c>
      <c r="AD132" s="25">
        <f>ROUND($X$132*$AA$132,2)</f>
        <v>0</v>
      </c>
      <c r="AE132" s="25">
        <f>ROUND($Z$132*$AB$132,2)</f>
        <v>0</v>
      </c>
      <c r="AF132" s="25">
        <f>ROUND($AE$132+$AD$132,2)</f>
        <v>0</v>
      </c>
      <c r="AG132" s="27" t="s">
        <v>188</v>
      </c>
      <c r="AH132" s="69"/>
    </row>
    <row r="133" spans="1:34" s="1" customFormat="1" ht="11.1" customHeight="1" outlineLevel="7" x14ac:dyDescent="0.2">
      <c r="A133" s="22"/>
      <c r="B133" s="75" t="s">
        <v>156</v>
      </c>
      <c r="C133" s="23" t="s">
        <v>112</v>
      </c>
      <c r="D133" s="23"/>
      <c r="E133" s="23"/>
      <c r="F133" s="23"/>
      <c r="G133" s="23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4">
        <v>200</v>
      </c>
      <c r="X133" s="24">
        <f>$H$133+$I$133+$J$133+$K$133+$L$133+$M$133+$N$133+$O$133+$P$133+$Q$133+$R$133+$S$133+$T$133+$U$133+$V$133+$W$133</f>
        <v>200</v>
      </c>
      <c r="Y133" s="29">
        <v>1.06</v>
      </c>
      <c r="Z133" s="25">
        <f>ROUND($X$133*$Y$133,3)</f>
        <v>212</v>
      </c>
      <c r="AA133" s="60"/>
      <c r="AB133" s="60"/>
      <c r="AC133" s="25">
        <f>ROUND($AB$133+$AA$133,2)</f>
        <v>0</v>
      </c>
      <c r="AD133" s="25">
        <f>ROUND($X$133*$AA$133,2)</f>
        <v>0</v>
      </c>
      <c r="AE133" s="25">
        <f>ROUND($Z$133*$AB$133,2)</f>
        <v>0</v>
      </c>
      <c r="AF133" s="25">
        <f>ROUND($AE$133+$AD$133,2)</f>
        <v>0</v>
      </c>
      <c r="AG133" s="27"/>
      <c r="AH133" s="69"/>
    </row>
    <row r="134" spans="1:34" s="1" customFormat="1" ht="21.95" customHeight="1" outlineLevel="7" x14ac:dyDescent="0.2">
      <c r="A134" s="22"/>
      <c r="B134" s="75" t="s">
        <v>137</v>
      </c>
      <c r="C134" s="23" t="s">
        <v>112</v>
      </c>
      <c r="D134" s="23"/>
      <c r="E134" s="23"/>
      <c r="F134" s="23"/>
      <c r="G134" s="23"/>
      <c r="H134" s="25"/>
      <c r="I134" s="25"/>
      <c r="J134" s="25"/>
      <c r="K134" s="25"/>
      <c r="L134" s="25"/>
      <c r="M134" s="25"/>
      <c r="N134" s="24">
        <v>110</v>
      </c>
      <c r="O134" s="24">
        <v>93</v>
      </c>
      <c r="P134" s="24">
        <v>73</v>
      </c>
      <c r="Q134" s="24">
        <v>53</v>
      </c>
      <c r="R134" s="24">
        <v>38</v>
      </c>
      <c r="S134" s="24">
        <v>83</v>
      </c>
      <c r="T134" s="24">
        <v>73</v>
      </c>
      <c r="U134" s="24">
        <v>38</v>
      </c>
      <c r="V134" s="24">
        <v>63</v>
      </c>
      <c r="W134" s="24">
        <v>200</v>
      </c>
      <c r="X134" s="24">
        <f>$H$134+$I$134+$J$134+$K$134+$L$134+$M$134+$N$134+$O$134+$P$134+$Q$134+$R$134+$S$134+$T$134+$U$134+$V$134+$W$134</f>
        <v>824</v>
      </c>
      <c r="Y134" s="29">
        <v>1.06</v>
      </c>
      <c r="Z134" s="25">
        <f>ROUND($X$134*$Y$134,3)</f>
        <v>873.44</v>
      </c>
      <c r="AA134" s="60"/>
      <c r="AB134" s="60"/>
      <c r="AC134" s="25">
        <f>ROUND($AB$134+$AA$134,2)</f>
        <v>0</v>
      </c>
      <c r="AD134" s="25">
        <f>ROUND($X$134*$AA$134,2)</f>
        <v>0</v>
      </c>
      <c r="AE134" s="25">
        <f>ROUND($Z$134*$AB$134,2)</f>
        <v>0</v>
      </c>
      <c r="AF134" s="25">
        <f>ROUND($AE$134+$AD$134,2)</f>
        <v>0</v>
      </c>
      <c r="AG134" s="27"/>
      <c r="AH134" s="69"/>
    </row>
    <row r="135" spans="1:34" s="1" customFormat="1" ht="11.1" customHeight="1" outlineLevel="7" x14ac:dyDescent="0.2">
      <c r="A135" s="22"/>
      <c r="B135" s="75" t="s">
        <v>190</v>
      </c>
      <c r="C135" s="23" t="s">
        <v>89</v>
      </c>
      <c r="D135" s="23"/>
      <c r="E135" s="23"/>
      <c r="F135" s="23"/>
      <c r="G135" s="23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4">
        <v>4</v>
      </c>
      <c r="X135" s="24">
        <f>$H$135+$I$135+$J$135+$K$135+$L$135+$M$135+$N$135+$O$135+$P$135+$Q$135+$R$135+$S$135+$T$135+$U$135+$V$135+$W$135</f>
        <v>4</v>
      </c>
      <c r="Y135" s="30">
        <v>1</v>
      </c>
      <c r="Z135" s="25">
        <f>ROUND($X$135*$Y$135,3)</f>
        <v>4</v>
      </c>
      <c r="AA135" s="60"/>
      <c r="AB135" s="60"/>
      <c r="AC135" s="25">
        <f>ROUND($AB$135+$AA$135,2)</f>
        <v>0</v>
      </c>
      <c r="AD135" s="25">
        <f>ROUND($X$135*$AA$135,2)</f>
        <v>0</v>
      </c>
      <c r="AE135" s="25">
        <f>ROUND($Z$135*$AB$135,2)</f>
        <v>0</v>
      </c>
      <c r="AF135" s="25">
        <f>ROUND($AE$135+$AD$135,2)</f>
        <v>0</v>
      </c>
      <c r="AG135" s="27"/>
      <c r="AH135" s="69"/>
    </row>
    <row r="136" spans="1:34" s="11" customFormat="1" ht="21.95" customHeight="1" outlineLevel="6" x14ac:dyDescent="0.15">
      <c r="A136" s="12">
        <v>20</v>
      </c>
      <c r="B136" s="73" t="s">
        <v>191</v>
      </c>
      <c r="C136" s="13" t="s">
        <v>112</v>
      </c>
      <c r="D136" s="13"/>
      <c r="E136" s="13"/>
      <c r="F136" s="13"/>
      <c r="G136" s="13"/>
      <c r="H136" s="15"/>
      <c r="I136" s="15"/>
      <c r="J136" s="15"/>
      <c r="K136" s="15"/>
      <c r="L136" s="15"/>
      <c r="M136" s="15"/>
      <c r="N136" s="14">
        <v>42</v>
      </c>
      <c r="O136" s="14">
        <v>29</v>
      </c>
      <c r="P136" s="14">
        <v>19</v>
      </c>
      <c r="Q136" s="14">
        <v>26</v>
      </c>
      <c r="R136" s="14">
        <v>20</v>
      </c>
      <c r="S136" s="14">
        <v>30</v>
      </c>
      <c r="T136" s="14">
        <v>18</v>
      </c>
      <c r="U136" s="14">
        <v>18</v>
      </c>
      <c r="V136" s="14">
        <v>13</v>
      </c>
      <c r="W136" s="14">
        <v>65</v>
      </c>
      <c r="X136" s="14">
        <v>280</v>
      </c>
      <c r="Y136" s="15"/>
      <c r="Z136" s="15">
        <f>$Z$137</f>
        <v>280</v>
      </c>
      <c r="AA136" s="61"/>
      <c r="AB136" s="61"/>
      <c r="AC136" s="15">
        <f>ROUND($AF$136/$Z$136,2)</f>
        <v>0</v>
      </c>
      <c r="AD136" s="15">
        <f>ROUND($AD$137+$AD$138+$AD$139,2)</f>
        <v>0</v>
      </c>
      <c r="AE136" s="15">
        <f>ROUND($AE$137+$AE$138+$AE$139,2)</f>
        <v>0</v>
      </c>
      <c r="AF136" s="15">
        <f>ROUND($AF$137+$AF$138+$AF$139,2)</f>
        <v>0</v>
      </c>
      <c r="AG136" s="16" t="s">
        <v>186</v>
      </c>
      <c r="AH136" s="67"/>
    </row>
    <row r="137" spans="1:34" s="17" customFormat="1" ht="11.1" customHeight="1" outlineLevel="7" x14ac:dyDescent="0.2">
      <c r="A137" s="18"/>
      <c r="B137" s="74" t="s">
        <v>37</v>
      </c>
      <c r="C137" s="19" t="s">
        <v>112</v>
      </c>
      <c r="D137" s="19"/>
      <c r="E137" s="19"/>
      <c r="F137" s="19"/>
      <c r="G137" s="19"/>
      <c r="H137" s="21"/>
      <c r="I137" s="21"/>
      <c r="J137" s="21"/>
      <c r="K137" s="21"/>
      <c r="L137" s="21"/>
      <c r="M137" s="21"/>
      <c r="N137" s="20">
        <v>42</v>
      </c>
      <c r="O137" s="20">
        <v>29</v>
      </c>
      <c r="P137" s="20">
        <v>19</v>
      </c>
      <c r="Q137" s="20">
        <v>26</v>
      </c>
      <c r="R137" s="20">
        <v>20</v>
      </c>
      <c r="S137" s="20">
        <v>30</v>
      </c>
      <c r="T137" s="20">
        <v>18</v>
      </c>
      <c r="U137" s="20">
        <v>18</v>
      </c>
      <c r="V137" s="20">
        <v>13</v>
      </c>
      <c r="W137" s="20">
        <v>65</v>
      </c>
      <c r="X137" s="20">
        <f>$H$137+$I$137+$J$137+$K$137+$L$137+$M$137+$N$137+$O$137+$P$137+$Q$137+$R$137+$S$137+$T$137+$U$137+$V$137+$W$137</f>
        <v>280</v>
      </c>
      <c r="Y137" s="20">
        <v>1</v>
      </c>
      <c r="Z137" s="21">
        <f>ROUND($X$137*$Y$137,3)</f>
        <v>280</v>
      </c>
      <c r="AA137" s="62"/>
      <c r="AB137" s="59"/>
      <c r="AC137" s="57">
        <f>ROUND($AB$137+$AA$137,2)</f>
        <v>0</v>
      </c>
      <c r="AD137" s="21">
        <f>ROUND($X$137*$AA$137,2)</f>
        <v>0</v>
      </c>
      <c r="AE137" s="21">
        <f>ROUND($Z$137*$AB$137,2)</f>
        <v>0</v>
      </c>
      <c r="AF137" s="21">
        <f>ROUND($AE$137+$AD$137,2)</f>
        <v>0</v>
      </c>
      <c r="AG137" s="21"/>
      <c r="AH137" s="68"/>
    </row>
    <row r="138" spans="1:34" s="1" customFormat="1" ht="11.1" customHeight="1" outlineLevel="7" x14ac:dyDescent="0.2">
      <c r="A138" s="22"/>
      <c r="B138" s="75" t="s">
        <v>192</v>
      </c>
      <c r="C138" s="23" t="s">
        <v>112</v>
      </c>
      <c r="D138" s="23"/>
      <c r="E138" s="23"/>
      <c r="F138" s="23"/>
      <c r="G138" s="23"/>
      <c r="H138" s="25"/>
      <c r="I138" s="25"/>
      <c r="J138" s="25"/>
      <c r="K138" s="25"/>
      <c r="L138" s="25"/>
      <c r="M138" s="25"/>
      <c r="N138" s="24">
        <v>42</v>
      </c>
      <c r="O138" s="24">
        <v>29</v>
      </c>
      <c r="P138" s="24">
        <v>19</v>
      </c>
      <c r="Q138" s="24">
        <v>26</v>
      </c>
      <c r="R138" s="24">
        <v>20</v>
      </c>
      <c r="S138" s="24">
        <v>30</v>
      </c>
      <c r="T138" s="24">
        <v>18</v>
      </c>
      <c r="U138" s="24">
        <v>18</v>
      </c>
      <c r="V138" s="24">
        <v>13</v>
      </c>
      <c r="W138" s="25"/>
      <c r="X138" s="24">
        <f>$H$138+$I$138+$J$138+$K$138+$L$138+$M$138+$N$138+$O$138+$P$138+$Q$138+$R$138+$S$138+$T$138+$U$138+$V$138+$W$138</f>
        <v>215</v>
      </c>
      <c r="Y138" s="30">
        <v>1</v>
      </c>
      <c r="Z138" s="25">
        <f>ROUND($X$138*$Y$138,3)</f>
        <v>215</v>
      </c>
      <c r="AA138" s="60"/>
      <c r="AB138" s="60"/>
      <c r="AC138" s="25">
        <f>ROUND($AB$138+$AA$138,2)</f>
        <v>0</v>
      </c>
      <c r="AD138" s="25">
        <f>ROUND($X$138*$AA$138,2)</f>
        <v>0</v>
      </c>
      <c r="AE138" s="25">
        <f>ROUND($Z$138*$AB$138,2)</f>
        <v>0</v>
      </c>
      <c r="AF138" s="25">
        <f>ROUND($AE$138+$AD$138,2)</f>
        <v>0</v>
      </c>
      <c r="AG138" s="27"/>
      <c r="AH138" s="69"/>
    </row>
    <row r="139" spans="1:34" s="1" customFormat="1" ht="33" customHeight="1" outlineLevel="7" x14ac:dyDescent="0.2">
      <c r="A139" s="22"/>
      <c r="B139" s="75" t="s">
        <v>160</v>
      </c>
      <c r="C139" s="23" t="s">
        <v>112</v>
      </c>
      <c r="D139" s="23"/>
      <c r="E139" s="23"/>
      <c r="F139" s="23"/>
      <c r="G139" s="23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4">
        <v>65</v>
      </c>
      <c r="X139" s="24">
        <f>$H$139+$I$139+$J$139+$K$139+$L$139+$M$139+$N$139+$O$139+$P$139+$Q$139+$R$139+$S$139+$T$139+$U$139+$V$139+$W$139</f>
        <v>65</v>
      </c>
      <c r="Y139" s="30">
        <v>1</v>
      </c>
      <c r="Z139" s="25">
        <f>ROUND($X$139*$Y$139,3)</f>
        <v>65</v>
      </c>
      <c r="AA139" s="60"/>
      <c r="AB139" s="60"/>
      <c r="AC139" s="25">
        <f>ROUND($AB$139+$AA$139,2)</f>
        <v>0</v>
      </c>
      <c r="AD139" s="25">
        <f>ROUND($X$139*$AA$139,2)</f>
        <v>0</v>
      </c>
      <c r="AE139" s="25">
        <f>ROUND($Z$139*$AB$139,2)</f>
        <v>0</v>
      </c>
      <c r="AF139" s="25">
        <f>ROUND($AE$139+$AD$139,2)</f>
        <v>0</v>
      </c>
      <c r="AG139" s="27" t="s">
        <v>161</v>
      </c>
      <c r="AH139" s="69"/>
    </row>
    <row r="140" spans="1:34" s="11" customFormat="1" ht="11.1" customHeight="1" outlineLevel="6" x14ac:dyDescent="0.15">
      <c r="A140" s="12">
        <v>21</v>
      </c>
      <c r="B140" s="73" t="s">
        <v>163</v>
      </c>
      <c r="C140" s="13" t="s">
        <v>89</v>
      </c>
      <c r="D140" s="13"/>
      <c r="E140" s="13"/>
      <c r="F140" s="13"/>
      <c r="G140" s="13"/>
      <c r="H140" s="15"/>
      <c r="I140" s="15"/>
      <c r="J140" s="15"/>
      <c r="K140" s="15"/>
      <c r="L140" s="15"/>
      <c r="M140" s="15"/>
      <c r="N140" s="14">
        <v>2</v>
      </c>
      <c r="O140" s="14">
        <v>2</v>
      </c>
      <c r="P140" s="14">
        <v>2</v>
      </c>
      <c r="Q140" s="14">
        <v>2</v>
      </c>
      <c r="R140" s="14">
        <v>2</v>
      </c>
      <c r="S140" s="14">
        <v>2</v>
      </c>
      <c r="T140" s="14">
        <v>2</v>
      </c>
      <c r="U140" s="14">
        <v>2</v>
      </c>
      <c r="V140" s="14">
        <v>2</v>
      </c>
      <c r="W140" s="14">
        <v>2</v>
      </c>
      <c r="X140" s="14">
        <v>20</v>
      </c>
      <c r="Y140" s="15"/>
      <c r="Z140" s="15">
        <f>$Z$141</f>
        <v>20</v>
      </c>
      <c r="AA140" s="61"/>
      <c r="AB140" s="61"/>
      <c r="AC140" s="15">
        <f>ROUND($AF$140/$Z$140,2)</f>
        <v>0</v>
      </c>
      <c r="AD140" s="15">
        <f>ROUND($AD$141+$AD$142+$AD$143+$AD$144+$AD$145+$AD$146,2)</f>
        <v>0</v>
      </c>
      <c r="AE140" s="15">
        <f>ROUND($AE$141+$AE$142+$AE$143+$AE$144+$AE$145+$AE$146,2)</f>
        <v>0</v>
      </c>
      <c r="AF140" s="15">
        <f>ROUND($AF$141+$AF$142+$AF$143+$AF$144+$AF$145+$AF$146,2)</f>
        <v>0</v>
      </c>
      <c r="AG140" s="16" t="s">
        <v>193</v>
      </c>
      <c r="AH140" s="67"/>
    </row>
    <row r="141" spans="1:34" s="17" customFormat="1" ht="11.1" customHeight="1" outlineLevel="7" x14ac:dyDescent="0.2">
      <c r="A141" s="18"/>
      <c r="B141" s="74" t="s">
        <v>37</v>
      </c>
      <c r="C141" s="19" t="s">
        <v>89</v>
      </c>
      <c r="D141" s="19"/>
      <c r="E141" s="19"/>
      <c r="F141" s="19"/>
      <c r="G141" s="19"/>
      <c r="H141" s="21"/>
      <c r="I141" s="21"/>
      <c r="J141" s="21"/>
      <c r="K141" s="21"/>
      <c r="L141" s="21"/>
      <c r="M141" s="21"/>
      <c r="N141" s="20">
        <v>2</v>
      </c>
      <c r="O141" s="20">
        <v>2</v>
      </c>
      <c r="P141" s="20">
        <v>2</v>
      </c>
      <c r="Q141" s="20">
        <v>2</v>
      </c>
      <c r="R141" s="20">
        <v>2</v>
      </c>
      <c r="S141" s="20">
        <v>2</v>
      </c>
      <c r="T141" s="20">
        <v>2</v>
      </c>
      <c r="U141" s="20">
        <v>2</v>
      </c>
      <c r="V141" s="20">
        <v>2</v>
      </c>
      <c r="W141" s="20">
        <v>2</v>
      </c>
      <c r="X141" s="20">
        <f>$H$141+$I$141+$J$141+$K$141+$L$141+$M$141+$N$141+$O$141+$P$141+$Q$141+$R$141+$S$141+$T$141+$U$141+$V$141+$W$141</f>
        <v>20</v>
      </c>
      <c r="Y141" s="20">
        <v>1</v>
      </c>
      <c r="Z141" s="21">
        <f>ROUND($X$141*$Y$141,3)</f>
        <v>20</v>
      </c>
      <c r="AA141" s="58"/>
      <c r="AB141" s="59"/>
      <c r="AC141" s="56">
        <f>ROUND($AB$141+$AA$141,2)</f>
        <v>0</v>
      </c>
      <c r="AD141" s="21">
        <f>ROUND($X$141*$AA$141,2)</f>
        <v>0</v>
      </c>
      <c r="AE141" s="21">
        <f>ROUND($Z$141*$AB$141,2)</f>
        <v>0</v>
      </c>
      <c r="AF141" s="21">
        <f>ROUND($AE$141+$AD$141,2)</f>
        <v>0</v>
      </c>
      <c r="AG141" s="21"/>
      <c r="AH141" s="68"/>
    </row>
    <row r="142" spans="1:34" s="1" customFormat="1" ht="11.1" customHeight="1" outlineLevel="7" x14ac:dyDescent="0.2">
      <c r="A142" s="22"/>
      <c r="B142" s="75" t="s">
        <v>165</v>
      </c>
      <c r="C142" s="23" t="s">
        <v>114</v>
      </c>
      <c r="D142" s="23"/>
      <c r="E142" s="23"/>
      <c r="F142" s="23"/>
      <c r="G142" s="23"/>
      <c r="H142" s="25"/>
      <c r="I142" s="25"/>
      <c r="J142" s="25"/>
      <c r="K142" s="25"/>
      <c r="L142" s="25"/>
      <c r="M142" s="25"/>
      <c r="N142" s="24">
        <v>1</v>
      </c>
      <c r="O142" s="24">
        <v>1</v>
      </c>
      <c r="P142" s="24">
        <v>1</v>
      </c>
      <c r="Q142" s="24">
        <v>1</v>
      </c>
      <c r="R142" s="24">
        <v>1</v>
      </c>
      <c r="S142" s="24">
        <v>1</v>
      </c>
      <c r="T142" s="24">
        <v>1</v>
      </c>
      <c r="U142" s="24">
        <v>1</v>
      </c>
      <c r="V142" s="24">
        <v>1</v>
      </c>
      <c r="W142" s="24">
        <v>1</v>
      </c>
      <c r="X142" s="24">
        <f>$H$142+$I$142+$J$142+$K$142+$L$142+$M$142+$N$142+$O$142+$P$142+$Q$142+$R$142+$S$142+$T$142+$U$142+$V$142+$W$142</f>
        <v>10</v>
      </c>
      <c r="Y142" s="30">
        <v>1</v>
      </c>
      <c r="Z142" s="25">
        <f>ROUND($X$142*$Y$142,3)</f>
        <v>10</v>
      </c>
      <c r="AA142" s="60"/>
      <c r="AB142" s="60"/>
      <c r="AC142" s="25">
        <f>ROUND($AB$142+$AA$142,2)</f>
        <v>0</v>
      </c>
      <c r="AD142" s="25">
        <f>ROUND($X$142*$AA$142,2)</f>
        <v>0</v>
      </c>
      <c r="AE142" s="25">
        <f>ROUND($Z$142*$AB$142,2)</f>
        <v>0</v>
      </c>
      <c r="AF142" s="25">
        <f>ROUND($AE$142+$AD$142,2)</f>
        <v>0</v>
      </c>
      <c r="AG142" s="27"/>
      <c r="AH142" s="69"/>
    </row>
    <row r="143" spans="1:34" s="1" customFormat="1" ht="21.95" customHeight="1" outlineLevel="7" x14ac:dyDescent="0.2">
      <c r="A143" s="22"/>
      <c r="B143" s="75" t="s">
        <v>167</v>
      </c>
      <c r="C143" s="23" t="s">
        <v>89</v>
      </c>
      <c r="D143" s="23"/>
      <c r="E143" s="23"/>
      <c r="F143" s="23"/>
      <c r="G143" s="23"/>
      <c r="H143" s="25"/>
      <c r="I143" s="25"/>
      <c r="J143" s="25"/>
      <c r="K143" s="25"/>
      <c r="L143" s="25"/>
      <c r="M143" s="25"/>
      <c r="N143" s="24">
        <v>4</v>
      </c>
      <c r="O143" s="24">
        <v>4</v>
      </c>
      <c r="P143" s="24">
        <v>4</v>
      </c>
      <c r="Q143" s="24">
        <v>4</v>
      </c>
      <c r="R143" s="24">
        <v>4</v>
      </c>
      <c r="S143" s="24">
        <v>4</v>
      </c>
      <c r="T143" s="24">
        <v>4</v>
      </c>
      <c r="U143" s="24">
        <v>4</v>
      </c>
      <c r="V143" s="24">
        <v>4</v>
      </c>
      <c r="W143" s="24">
        <v>4</v>
      </c>
      <c r="X143" s="24">
        <f>$H$143+$I$143+$J$143+$K$143+$L$143+$M$143+$N$143+$O$143+$P$143+$Q$143+$R$143+$S$143+$T$143+$U$143+$V$143+$W$143</f>
        <v>40</v>
      </c>
      <c r="Y143" s="30">
        <v>1</v>
      </c>
      <c r="Z143" s="25">
        <f>ROUND($X$143*$Y$143,3)</f>
        <v>40</v>
      </c>
      <c r="AA143" s="60"/>
      <c r="AB143" s="60"/>
      <c r="AC143" s="25">
        <f>ROUND($AB$143+$AA$143,2)</f>
        <v>0</v>
      </c>
      <c r="AD143" s="25">
        <f>ROUND($X$143*$AA$143,2)</f>
        <v>0</v>
      </c>
      <c r="AE143" s="25">
        <f>ROUND($Z$143*$AB$143,2)</f>
        <v>0</v>
      </c>
      <c r="AF143" s="25">
        <f>ROUND($AE$143+$AD$143,2)</f>
        <v>0</v>
      </c>
      <c r="AG143" s="27"/>
      <c r="AH143" s="69"/>
    </row>
    <row r="144" spans="1:34" s="1" customFormat="1" ht="11.1" customHeight="1" outlineLevel="7" x14ac:dyDescent="0.2">
      <c r="A144" s="22"/>
      <c r="B144" s="75" t="s">
        <v>168</v>
      </c>
      <c r="C144" s="23" t="s">
        <v>89</v>
      </c>
      <c r="D144" s="23"/>
      <c r="E144" s="23"/>
      <c r="F144" s="23"/>
      <c r="G144" s="23"/>
      <c r="H144" s="25"/>
      <c r="I144" s="25"/>
      <c r="J144" s="25"/>
      <c r="K144" s="25"/>
      <c r="L144" s="25"/>
      <c r="M144" s="25"/>
      <c r="N144" s="24">
        <v>1</v>
      </c>
      <c r="O144" s="24">
        <v>1</v>
      </c>
      <c r="P144" s="24">
        <v>1</v>
      </c>
      <c r="Q144" s="24">
        <v>1</v>
      </c>
      <c r="R144" s="24">
        <v>1</v>
      </c>
      <c r="S144" s="24">
        <v>1</v>
      </c>
      <c r="T144" s="24">
        <v>1</v>
      </c>
      <c r="U144" s="24">
        <v>1</v>
      </c>
      <c r="V144" s="24">
        <v>1</v>
      </c>
      <c r="W144" s="24">
        <v>1</v>
      </c>
      <c r="X144" s="24">
        <f>$H$144+$I$144+$J$144+$K$144+$L$144+$M$144+$N$144+$O$144+$P$144+$Q$144+$R$144+$S$144+$T$144+$U$144+$V$144+$W$144</f>
        <v>10</v>
      </c>
      <c r="Y144" s="30">
        <v>1</v>
      </c>
      <c r="Z144" s="25">
        <f>ROUND($X$144*$Y$144,3)</f>
        <v>10</v>
      </c>
      <c r="AA144" s="60"/>
      <c r="AB144" s="60"/>
      <c r="AC144" s="25">
        <f>ROUND($AB$144+$AA$144,2)</f>
        <v>0</v>
      </c>
      <c r="AD144" s="25">
        <f>ROUND($X$144*$AA$144,2)</f>
        <v>0</v>
      </c>
      <c r="AE144" s="25">
        <f>ROUND($Z$144*$AB$144,2)</f>
        <v>0</v>
      </c>
      <c r="AF144" s="25">
        <f>ROUND($AE$144+$AD$144,2)</f>
        <v>0</v>
      </c>
      <c r="AG144" s="27"/>
      <c r="AH144" s="69"/>
    </row>
    <row r="145" spans="1:34" s="1" customFormat="1" ht="21.95" customHeight="1" outlineLevel="7" x14ac:dyDescent="0.2">
      <c r="A145" s="22"/>
      <c r="B145" s="75" t="s">
        <v>111</v>
      </c>
      <c r="C145" s="23" t="s">
        <v>112</v>
      </c>
      <c r="D145" s="23"/>
      <c r="E145" s="23"/>
      <c r="F145" s="23"/>
      <c r="G145" s="23"/>
      <c r="H145" s="25"/>
      <c r="I145" s="25"/>
      <c r="J145" s="25"/>
      <c r="K145" s="25"/>
      <c r="L145" s="25"/>
      <c r="M145" s="25"/>
      <c r="N145" s="24">
        <v>3</v>
      </c>
      <c r="O145" s="24">
        <v>3</v>
      </c>
      <c r="P145" s="24">
        <v>3</v>
      </c>
      <c r="Q145" s="24">
        <v>3</v>
      </c>
      <c r="R145" s="24">
        <v>3</v>
      </c>
      <c r="S145" s="24">
        <v>3</v>
      </c>
      <c r="T145" s="24">
        <v>3</v>
      </c>
      <c r="U145" s="24">
        <v>3</v>
      </c>
      <c r="V145" s="24">
        <v>3</v>
      </c>
      <c r="W145" s="24">
        <v>4</v>
      </c>
      <c r="X145" s="24">
        <f>$H$145+$I$145+$J$145+$K$145+$L$145+$M$145+$N$145+$O$145+$P$145+$Q$145+$R$145+$S$145+$T$145+$U$145+$V$145+$W$145</f>
        <v>31</v>
      </c>
      <c r="Y145" s="30">
        <v>1</v>
      </c>
      <c r="Z145" s="25">
        <f>ROUND($X$145*$Y$145,3)</f>
        <v>31</v>
      </c>
      <c r="AA145" s="60"/>
      <c r="AB145" s="60"/>
      <c r="AC145" s="25">
        <f>ROUND($AB$145+$AA$145,2)</f>
        <v>0</v>
      </c>
      <c r="AD145" s="25">
        <f>ROUND($X$145*$AA$145,2)</f>
        <v>0</v>
      </c>
      <c r="AE145" s="25">
        <f>ROUND($Z$145*$AB$145,2)</f>
        <v>0</v>
      </c>
      <c r="AF145" s="25">
        <f>ROUND($AE$145+$AD$145,2)</f>
        <v>0</v>
      </c>
      <c r="AG145" s="27" t="s">
        <v>194</v>
      </c>
      <c r="AH145" s="69"/>
    </row>
    <row r="146" spans="1:34" s="1" customFormat="1" ht="11.1" customHeight="1" outlineLevel="7" x14ac:dyDescent="0.2">
      <c r="A146" s="22"/>
      <c r="B146" s="75" t="s">
        <v>169</v>
      </c>
      <c r="C146" s="23" t="s">
        <v>89</v>
      </c>
      <c r="D146" s="23"/>
      <c r="E146" s="23"/>
      <c r="F146" s="23"/>
      <c r="G146" s="23"/>
      <c r="H146" s="25"/>
      <c r="I146" s="25"/>
      <c r="J146" s="25"/>
      <c r="K146" s="25"/>
      <c r="L146" s="25"/>
      <c r="M146" s="25"/>
      <c r="N146" s="24">
        <v>1</v>
      </c>
      <c r="O146" s="24">
        <v>1</v>
      </c>
      <c r="P146" s="24">
        <v>1</v>
      </c>
      <c r="Q146" s="24">
        <v>1</v>
      </c>
      <c r="R146" s="24">
        <v>1</v>
      </c>
      <c r="S146" s="24">
        <v>1</v>
      </c>
      <c r="T146" s="24">
        <v>1</v>
      </c>
      <c r="U146" s="24">
        <v>1</v>
      </c>
      <c r="V146" s="24">
        <v>1</v>
      </c>
      <c r="W146" s="24">
        <v>1</v>
      </c>
      <c r="X146" s="24">
        <f>$H$146+$I$146+$J$146+$K$146+$L$146+$M$146+$N$146+$O$146+$P$146+$Q$146+$R$146+$S$146+$T$146+$U$146+$V$146+$W$146</f>
        <v>10</v>
      </c>
      <c r="Y146" s="30">
        <v>1</v>
      </c>
      <c r="Z146" s="25">
        <f>ROUND($X$146*$Y$146,3)</f>
        <v>10</v>
      </c>
      <c r="AA146" s="60"/>
      <c r="AB146" s="60"/>
      <c r="AC146" s="25">
        <f>ROUND($AB$146+$AA$146,2)</f>
        <v>0</v>
      </c>
      <c r="AD146" s="25">
        <f>ROUND($X$146*$AA$146,2)</f>
        <v>0</v>
      </c>
      <c r="AE146" s="25">
        <f>ROUND($Z$146*$AB$146,2)</f>
        <v>0</v>
      </c>
      <c r="AF146" s="25">
        <f>ROUND($AE$146+$AD$146,2)</f>
        <v>0</v>
      </c>
      <c r="AG146" s="27"/>
      <c r="AH146" s="69"/>
    </row>
    <row r="147" spans="1:34" s="11" customFormat="1" ht="32.1" customHeight="1" outlineLevel="6" x14ac:dyDescent="0.15">
      <c r="A147" s="12">
        <v>22</v>
      </c>
      <c r="B147" s="73" t="s">
        <v>170</v>
      </c>
      <c r="C147" s="13" t="s">
        <v>89</v>
      </c>
      <c r="D147" s="13"/>
      <c r="E147" s="13"/>
      <c r="F147" s="13"/>
      <c r="G147" s="13"/>
      <c r="H147" s="15"/>
      <c r="I147" s="15"/>
      <c r="J147" s="15"/>
      <c r="K147" s="15"/>
      <c r="L147" s="15"/>
      <c r="M147" s="15"/>
      <c r="N147" s="14">
        <v>7</v>
      </c>
      <c r="O147" s="14">
        <v>6</v>
      </c>
      <c r="P147" s="14">
        <v>5</v>
      </c>
      <c r="Q147" s="14">
        <v>4</v>
      </c>
      <c r="R147" s="14">
        <v>3</v>
      </c>
      <c r="S147" s="14">
        <v>5</v>
      </c>
      <c r="T147" s="14">
        <v>4</v>
      </c>
      <c r="U147" s="14">
        <v>2</v>
      </c>
      <c r="V147" s="14">
        <v>3</v>
      </c>
      <c r="W147" s="14">
        <v>5</v>
      </c>
      <c r="X147" s="14">
        <v>44</v>
      </c>
      <c r="Y147" s="15"/>
      <c r="Z147" s="15">
        <f>$Z$148</f>
        <v>44</v>
      </c>
      <c r="AA147" s="61"/>
      <c r="AB147" s="61"/>
      <c r="AC147" s="15">
        <f>ROUND($AF$147/$Z$147,2)</f>
        <v>0</v>
      </c>
      <c r="AD147" s="15">
        <f>ROUND($AD$148+$AD$149,2)</f>
        <v>0</v>
      </c>
      <c r="AE147" s="15">
        <f>ROUND($AE$148+$AE$149,2)</f>
        <v>0</v>
      </c>
      <c r="AF147" s="15">
        <f>ROUND($AF$148+$AF$149,2)</f>
        <v>0</v>
      </c>
      <c r="AG147" s="16" t="s">
        <v>171</v>
      </c>
      <c r="AH147" s="67"/>
    </row>
    <row r="148" spans="1:34" s="17" customFormat="1" ht="11.1" customHeight="1" outlineLevel="7" x14ac:dyDescent="0.2">
      <c r="A148" s="18"/>
      <c r="B148" s="74" t="s">
        <v>37</v>
      </c>
      <c r="C148" s="19" t="s">
        <v>89</v>
      </c>
      <c r="D148" s="19"/>
      <c r="E148" s="19"/>
      <c r="F148" s="19"/>
      <c r="G148" s="19"/>
      <c r="H148" s="21"/>
      <c r="I148" s="21"/>
      <c r="J148" s="21"/>
      <c r="K148" s="21"/>
      <c r="L148" s="21"/>
      <c r="M148" s="21"/>
      <c r="N148" s="20">
        <v>7</v>
      </c>
      <c r="O148" s="20">
        <v>6</v>
      </c>
      <c r="P148" s="20">
        <v>5</v>
      </c>
      <c r="Q148" s="20">
        <v>4</v>
      </c>
      <c r="R148" s="20">
        <v>3</v>
      </c>
      <c r="S148" s="20">
        <v>5</v>
      </c>
      <c r="T148" s="20">
        <v>4</v>
      </c>
      <c r="U148" s="20">
        <v>2</v>
      </c>
      <c r="V148" s="20">
        <v>3</v>
      </c>
      <c r="W148" s="20">
        <v>5</v>
      </c>
      <c r="X148" s="20">
        <f>$H$148+$I$148+$J$148+$K$148+$L$148+$M$148+$N$148+$O$148+$P$148+$Q$148+$R$148+$S$148+$T$148+$U$148+$V$148+$W$148</f>
        <v>44</v>
      </c>
      <c r="Y148" s="20">
        <v>1</v>
      </c>
      <c r="Z148" s="21">
        <f>ROUND($X$148*$Y$148,3)</f>
        <v>44</v>
      </c>
      <c r="AA148" s="62"/>
      <c r="AB148" s="59"/>
      <c r="AC148" s="57">
        <f>ROUND($AB$148+$AA$148,2)</f>
        <v>0</v>
      </c>
      <c r="AD148" s="21">
        <f>ROUND($X$148*$AA$148,2)</f>
        <v>0</v>
      </c>
      <c r="AE148" s="21">
        <f>ROUND($Z$148*$AB$148,2)</f>
        <v>0</v>
      </c>
      <c r="AF148" s="21">
        <f>ROUND($AE$148+$AD$148,2)</f>
        <v>0</v>
      </c>
      <c r="AG148" s="21"/>
      <c r="AH148" s="68"/>
    </row>
    <row r="149" spans="1:34" s="1" customFormat="1" ht="21.95" customHeight="1" outlineLevel="7" x14ac:dyDescent="0.2">
      <c r="A149" s="22"/>
      <c r="B149" s="75" t="s">
        <v>167</v>
      </c>
      <c r="C149" s="23" t="s">
        <v>89</v>
      </c>
      <c r="D149" s="23"/>
      <c r="E149" s="23"/>
      <c r="F149" s="23"/>
      <c r="G149" s="23"/>
      <c r="H149" s="25"/>
      <c r="I149" s="25"/>
      <c r="J149" s="25"/>
      <c r="K149" s="25"/>
      <c r="L149" s="25"/>
      <c r="M149" s="25"/>
      <c r="N149" s="24">
        <v>7</v>
      </c>
      <c r="O149" s="24">
        <v>6</v>
      </c>
      <c r="P149" s="24">
        <v>5</v>
      </c>
      <c r="Q149" s="24">
        <v>4</v>
      </c>
      <c r="R149" s="24">
        <v>3</v>
      </c>
      <c r="S149" s="24">
        <v>5</v>
      </c>
      <c r="T149" s="24">
        <v>4</v>
      </c>
      <c r="U149" s="24">
        <v>2</v>
      </c>
      <c r="V149" s="24">
        <v>3</v>
      </c>
      <c r="W149" s="24">
        <v>5</v>
      </c>
      <c r="X149" s="24">
        <f>$H$149+$I$149+$J$149+$K$149+$L$149+$M$149+$N$149+$O$149+$P$149+$Q$149+$R$149+$S$149+$T$149+$U$149+$V$149+$W$149</f>
        <v>44</v>
      </c>
      <c r="Y149" s="30">
        <v>2</v>
      </c>
      <c r="Z149" s="25">
        <f>ROUND($X$149*$Y$149,3)</f>
        <v>88</v>
      </c>
      <c r="AA149" s="60"/>
      <c r="AB149" s="60"/>
      <c r="AC149" s="25">
        <f>ROUND($AB$149+$AA$149,2)</f>
        <v>0</v>
      </c>
      <c r="AD149" s="25">
        <f>ROUND($X$149*$AA$149,2)</f>
        <v>0</v>
      </c>
      <c r="AE149" s="25">
        <f>ROUND($Z$149*$AB$149,2)</f>
        <v>0</v>
      </c>
      <c r="AF149" s="25">
        <f>ROUND($AE$149+$AD$149,2)</f>
        <v>0</v>
      </c>
      <c r="AG149" s="27"/>
      <c r="AH149" s="69"/>
    </row>
    <row r="150" spans="1:34" s="4" customFormat="1" ht="12" customHeight="1" x14ac:dyDescent="0.2">
      <c r="A150" s="32"/>
      <c r="B150" s="33" t="s">
        <v>195</v>
      </c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64"/>
      <c r="AB150" s="64"/>
      <c r="AC150" s="34"/>
      <c r="AD150" s="35"/>
      <c r="AE150" s="35"/>
      <c r="AF150" s="35">
        <f>ROUND($AF$13+$AF$108,2)</f>
        <v>0</v>
      </c>
      <c r="AG150" s="35"/>
      <c r="AH150" s="70"/>
    </row>
    <row r="151" spans="1:34" s="1" customFormat="1" ht="11.1" customHeight="1" x14ac:dyDescent="0.2">
      <c r="A151" s="36"/>
      <c r="B151" s="37" t="s">
        <v>196</v>
      </c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65"/>
      <c r="AB151" s="65"/>
      <c r="AC151" s="38"/>
      <c r="AD151" s="38"/>
      <c r="AF151" s="25"/>
      <c r="AG151" s="25"/>
      <c r="AH151" s="71"/>
    </row>
    <row r="152" spans="1:34" s="17" customFormat="1" ht="11.1" customHeight="1" x14ac:dyDescent="0.2">
      <c r="A152" s="39"/>
      <c r="B152" s="40" t="s">
        <v>197</v>
      </c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66"/>
      <c r="AB152" s="66"/>
      <c r="AC152" s="41"/>
      <c r="AD152" s="41"/>
      <c r="AE152" s="41"/>
      <c r="AF152" s="42">
        <f>ROUND($AE$13+$AE$108,2)</f>
        <v>0</v>
      </c>
      <c r="AG152" s="43"/>
      <c r="AH152" s="68"/>
    </row>
    <row r="153" spans="1:34" s="17" customFormat="1" ht="11.1" customHeight="1" x14ac:dyDescent="0.2">
      <c r="A153" s="39"/>
      <c r="B153" s="40" t="s">
        <v>198</v>
      </c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66"/>
      <c r="AB153" s="66"/>
      <c r="AC153" s="41"/>
      <c r="AD153" s="41"/>
      <c r="AE153" s="41"/>
      <c r="AF153" s="44">
        <f>ROUND($AD$13+$AD$108,2)</f>
        <v>0</v>
      </c>
      <c r="AG153" s="21"/>
      <c r="AH153" s="68"/>
    </row>
    <row r="154" spans="1:34" s="17" customFormat="1" ht="11.1" customHeight="1" x14ac:dyDescent="0.2">
      <c r="A154" s="39"/>
      <c r="B154" s="40" t="s">
        <v>199</v>
      </c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66"/>
      <c r="AB154" s="66"/>
      <c r="AC154" s="41"/>
      <c r="AD154" s="41"/>
      <c r="AE154" s="41"/>
      <c r="AF154" s="44">
        <f>ROUND(($AF$150)*0.166666666666666,2)</f>
        <v>0</v>
      </c>
      <c r="AG154" s="21"/>
      <c r="AH154" s="68"/>
    </row>
    <row r="155" spans="1:34" s="1" customFormat="1" ht="44.1" customHeight="1" x14ac:dyDescent="0.2">
      <c r="A155" s="38"/>
      <c r="B155" s="45" t="s">
        <v>200</v>
      </c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65"/>
      <c r="AB155" s="65"/>
      <c r="AC155" s="38"/>
      <c r="AD155" s="41">
        <f>ROUND($AD$156+$AD$157+$AD$158+$AD$159+$AD$160+$AD$161+$AD$162+$AD$163+$AD$164+$AD$165+$AD$166+$AD$167,2)</f>
        <v>0</v>
      </c>
      <c r="AE155" s="41">
        <f>ROUND($AE$156+$AE$157+$AE$158+$AE$159+$AE$160+$AE$161+$AE$162+$AE$163+$AE$164+$AE$165+$AE$166+$AE$167,2)</f>
        <v>0</v>
      </c>
      <c r="AF155" s="41">
        <f>ROUND($AF$156+$AF$157+$AF$158+$AF$159+$AF$160+$AF$161+$AF$162+$AF$163+$AF$164+$AF$165+$AF$166+$AF$167,2)</f>
        <v>0</v>
      </c>
      <c r="AG155" s="38"/>
      <c r="AH155" s="65"/>
    </row>
    <row r="156" spans="1:34" s="1" customFormat="1" ht="11.1" customHeight="1" x14ac:dyDescent="0.2">
      <c r="A156" s="60"/>
      <c r="B156" s="60"/>
      <c r="C156" s="60"/>
      <c r="D156" s="65"/>
      <c r="E156" s="65"/>
      <c r="F156" s="65"/>
      <c r="G156" s="65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71">
        <f>$F$156+$G$156+$H$156+$I$156+$J$156+$K$156+$L$156+$M$156+$N$156+$O$156+$P$156+$Q$156+$R$156+$S$156+$T$156+$U$156+$V$156+$W$156</f>
        <v>0</v>
      </c>
      <c r="Y156" s="72">
        <v>1</v>
      </c>
      <c r="Z156" s="71">
        <f>ROUND($X$156*$Y$156,3)</f>
        <v>0</v>
      </c>
      <c r="AA156" s="60"/>
      <c r="AB156" s="60"/>
      <c r="AC156" s="71">
        <f>ROUND($AB$156+$AA$156,2)</f>
        <v>0</v>
      </c>
      <c r="AD156" s="71">
        <f>ROUND($X$156*$AA$156,2)</f>
        <v>0</v>
      </c>
      <c r="AE156" s="71">
        <f>ROUND($Z$156*$AB$156,2)</f>
        <v>0</v>
      </c>
      <c r="AF156" s="71">
        <f>ROUND($AE$156+$AD$156,2)</f>
        <v>0</v>
      </c>
      <c r="AG156" s="65"/>
      <c r="AH156" s="60"/>
    </row>
    <row r="157" spans="1:34" s="1" customFormat="1" ht="11.1" customHeight="1" x14ac:dyDescent="0.2">
      <c r="A157" s="60"/>
      <c r="B157" s="60"/>
      <c r="C157" s="60"/>
      <c r="D157" s="65"/>
      <c r="E157" s="65"/>
      <c r="F157" s="65"/>
      <c r="G157" s="65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71">
        <f>$F$157+$G$157+$H$157+$I$157+$J$157+$K$157+$L$157+$M$157+$N$157+$O$157+$P$157+$Q$157+$R$157+$S$157+$T$157+$U$157+$V$157+$W$157</f>
        <v>0</v>
      </c>
      <c r="Y157" s="72">
        <v>1</v>
      </c>
      <c r="Z157" s="71">
        <f>ROUND($X$157*$Y$157,3)</f>
        <v>0</v>
      </c>
      <c r="AA157" s="60"/>
      <c r="AB157" s="60"/>
      <c r="AC157" s="71">
        <f>ROUND($AB$157+$AA$157,2)</f>
        <v>0</v>
      </c>
      <c r="AD157" s="71">
        <f>ROUND($X$157*$AA$157,2)</f>
        <v>0</v>
      </c>
      <c r="AE157" s="71">
        <f>ROUND($Z$157*$AB$157,2)</f>
        <v>0</v>
      </c>
      <c r="AF157" s="71">
        <f>ROUND($AE$157+$AD$157,2)</f>
        <v>0</v>
      </c>
      <c r="AG157" s="65"/>
      <c r="AH157" s="60"/>
    </row>
    <row r="158" spans="1:34" s="1" customFormat="1" ht="11.1" customHeight="1" x14ac:dyDescent="0.2">
      <c r="A158" s="60"/>
      <c r="B158" s="60"/>
      <c r="C158" s="60"/>
      <c r="D158" s="65"/>
      <c r="E158" s="65"/>
      <c r="F158" s="65"/>
      <c r="G158" s="65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71">
        <f>$F$158+$G$158+$H$158+$I$158+$J$158+$K$158+$L$158+$M$158+$N$158+$O$158+$P$158+$Q$158+$R$158+$S$158+$T$158+$U$158+$V$158+$W$158</f>
        <v>0</v>
      </c>
      <c r="Y158" s="72">
        <v>1</v>
      </c>
      <c r="Z158" s="71">
        <f>ROUND($X$158*$Y$158,3)</f>
        <v>0</v>
      </c>
      <c r="AA158" s="60"/>
      <c r="AB158" s="60"/>
      <c r="AC158" s="71">
        <f>ROUND($AB$158+$AA$158,2)</f>
        <v>0</v>
      </c>
      <c r="AD158" s="71">
        <f>ROUND($X$158*$AA$158,2)</f>
        <v>0</v>
      </c>
      <c r="AE158" s="71">
        <f>ROUND($Z$158*$AB$158,2)</f>
        <v>0</v>
      </c>
      <c r="AF158" s="71">
        <f>ROUND($AE$158+$AD$158,2)</f>
        <v>0</v>
      </c>
      <c r="AG158" s="65"/>
      <c r="AH158" s="60"/>
    </row>
    <row r="159" spans="1:34" s="1" customFormat="1" ht="11.1" customHeight="1" x14ac:dyDescent="0.2">
      <c r="A159" s="60"/>
      <c r="B159" s="60"/>
      <c r="C159" s="60"/>
      <c r="D159" s="65"/>
      <c r="E159" s="65"/>
      <c r="F159" s="65"/>
      <c r="G159" s="65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71">
        <f>$F$159+$G$159+$H$159+$I$159+$J$159+$K$159+$L$159+$M$159+$N$159+$O$159+$P$159+$Q$159+$R$159+$S$159+$T$159+$U$159+$V$159+$W$159</f>
        <v>0</v>
      </c>
      <c r="Y159" s="72">
        <v>1</v>
      </c>
      <c r="Z159" s="71">
        <f>ROUND($X$159*$Y$159,3)</f>
        <v>0</v>
      </c>
      <c r="AA159" s="60"/>
      <c r="AB159" s="60"/>
      <c r="AC159" s="71">
        <f>ROUND($AB$159+$AA$159,2)</f>
        <v>0</v>
      </c>
      <c r="AD159" s="71">
        <f>ROUND($X$159*$AA$159,2)</f>
        <v>0</v>
      </c>
      <c r="AE159" s="71">
        <f>ROUND($Z$159*$AB$159,2)</f>
        <v>0</v>
      </c>
      <c r="AF159" s="71">
        <f>ROUND($AE$159+$AD$159,2)</f>
        <v>0</v>
      </c>
      <c r="AG159" s="65"/>
      <c r="AH159" s="60"/>
    </row>
    <row r="160" spans="1:34" s="1" customFormat="1" ht="11.1" customHeight="1" x14ac:dyDescent="0.2">
      <c r="A160" s="60"/>
      <c r="B160" s="60"/>
      <c r="C160" s="60"/>
      <c r="D160" s="65"/>
      <c r="E160" s="65"/>
      <c r="F160" s="65"/>
      <c r="G160" s="65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71">
        <f>$F$160+$G$160+$H$160+$I$160+$J$160+$K$160+$L$160+$M$160+$N$160+$O$160+$P$160+$Q$160+$R$160+$S$160+$T$160+$U$160+$V$160+$W$160</f>
        <v>0</v>
      </c>
      <c r="Y160" s="72">
        <v>1</v>
      </c>
      <c r="Z160" s="71">
        <f>ROUND($X$160*$Y$160,3)</f>
        <v>0</v>
      </c>
      <c r="AA160" s="60"/>
      <c r="AB160" s="60"/>
      <c r="AC160" s="71">
        <f>ROUND($AB$160+$AA$160,2)</f>
        <v>0</v>
      </c>
      <c r="AD160" s="71">
        <f>ROUND($X$160*$AA$160,2)</f>
        <v>0</v>
      </c>
      <c r="AE160" s="71">
        <f>ROUND($Z$160*$AB$160,2)</f>
        <v>0</v>
      </c>
      <c r="AF160" s="71">
        <f>ROUND($AE$160+$AD$160,2)</f>
        <v>0</v>
      </c>
      <c r="AG160" s="65"/>
      <c r="AH160" s="60"/>
    </row>
    <row r="161" spans="1:34" s="1" customFormat="1" ht="11.1" customHeight="1" x14ac:dyDescent="0.2">
      <c r="A161" s="60"/>
      <c r="B161" s="60"/>
      <c r="C161" s="60"/>
      <c r="D161" s="65"/>
      <c r="E161" s="65"/>
      <c r="F161" s="65"/>
      <c r="G161" s="65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71">
        <f>$F$161+$G$161+$H$161+$I$161+$J$161+$K$161+$L$161+$M$161+$N$161+$O$161+$P$161+$Q$161+$R$161+$S$161+$T$161+$U$161+$V$161+$W$161</f>
        <v>0</v>
      </c>
      <c r="Y161" s="72">
        <v>1</v>
      </c>
      <c r="Z161" s="71">
        <f>ROUND($X$161*$Y$161,3)</f>
        <v>0</v>
      </c>
      <c r="AA161" s="60"/>
      <c r="AB161" s="60"/>
      <c r="AC161" s="71">
        <f>ROUND($AB$161+$AA$161,2)</f>
        <v>0</v>
      </c>
      <c r="AD161" s="71">
        <f>ROUND($X$161*$AA$161,2)</f>
        <v>0</v>
      </c>
      <c r="AE161" s="71">
        <f>ROUND($Z$161*$AB$161,2)</f>
        <v>0</v>
      </c>
      <c r="AF161" s="71">
        <f>ROUND($AE$161+$AD$161,2)</f>
        <v>0</v>
      </c>
      <c r="AG161" s="65"/>
      <c r="AH161" s="60"/>
    </row>
    <row r="162" spans="1:34" s="1" customFormat="1" ht="11.1" customHeight="1" x14ac:dyDescent="0.2">
      <c r="A162" s="60"/>
      <c r="B162" s="60"/>
      <c r="C162" s="60"/>
      <c r="D162" s="65"/>
      <c r="E162" s="65"/>
      <c r="F162" s="65"/>
      <c r="G162" s="65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71">
        <f>$F$162+$G$162+$H$162+$I$162+$J$162+$K$162+$L$162+$M$162+$N$162+$O$162+$P$162+$Q$162+$R$162+$S$162+$T$162+$U$162+$V$162+$W$162</f>
        <v>0</v>
      </c>
      <c r="Y162" s="72">
        <v>1</v>
      </c>
      <c r="Z162" s="71">
        <f>ROUND($X$162*$Y$162,3)</f>
        <v>0</v>
      </c>
      <c r="AA162" s="60"/>
      <c r="AB162" s="60"/>
      <c r="AC162" s="71">
        <f>ROUND($AB$162+$AA$162,2)</f>
        <v>0</v>
      </c>
      <c r="AD162" s="71">
        <f>ROUND($X$162*$AA$162,2)</f>
        <v>0</v>
      </c>
      <c r="AE162" s="71">
        <f>ROUND($Z$162*$AB$162,2)</f>
        <v>0</v>
      </c>
      <c r="AF162" s="71">
        <f>ROUND($AE$162+$AD$162,2)</f>
        <v>0</v>
      </c>
      <c r="AG162" s="65"/>
      <c r="AH162" s="60"/>
    </row>
    <row r="163" spans="1:34" s="1" customFormat="1" ht="11.1" customHeight="1" x14ac:dyDescent="0.2">
      <c r="A163" s="60"/>
      <c r="B163" s="60"/>
      <c r="C163" s="60"/>
      <c r="D163" s="65"/>
      <c r="E163" s="65"/>
      <c r="F163" s="65"/>
      <c r="G163" s="65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71">
        <f>$F$163+$G$163+$H$163+$I$163+$J$163+$K$163+$L$163+$M$163+$N$163+$O$163+$P$163+$Q$163+$R$163+$S$163+$T$163+$U$163+$V$163+$W$163</f>
        <v>0</v>
      </c>
      <c r="Y163" s="72">
        <v>1</v>
      </c>
      <c r="Z163" s="71">
        <f>ROUND($X$163*$Y$163,3)</f>
        <v>0</v>
      </c>
      <c r="AA163" s="60"/>
      <c r="AB163" s="60"/>
      <c r="AC163" s="71">
        <f>ROUND($AB$163+$AA$163,2)</f>
        <v>0</v>
      </c>
      <c r="AD163" s="71">
        <f>ROUND($X$163*$AA$163,2)</f>
        <v>0</v>
      </c>
      <c r="AE163" s="71">
        <f>ROUND($Z$163*$AB$163,2)</f>
        <v>0</v>
      </c>
      <c r="AF163" s="71">
        <f>ROUND($AE$163+$AD$163,2)</f>
        <v>0</v>
      </c>
      <c r="AG163" s="65"/>
      <c r="AH163" s="60"/>
    </row>
    <row r="164" spans="1:34" s="1" customFormat="1" ht="11.1" customHeight="1" x14ac:dyDescent="0.2">
      <c r="A164" s="60"/>
      <c r="B164" s="60"/>
      <c r="C164" s="60"/>
      <c r="D164" s="65"/>
      <c r="E164" s="65"/>
      <c r="F164" s="65"/>
      <c r="G164" s="65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71">
        <f>$F$164+$G$164+$H$164+$I$164+$J$164+$K$164+$L$164+$M$164+$N$164+$O$164+$P$164+$Q$164+$R$164+$S$164+$T$164+$U$164+$V$164+$W$164</f>
        <v>0</v>
      </c>
      <c r="Y164" s="72">
        <v>1</v>
      </c>
      <c r="Z164" s="71">
        <f>ROUND($X$164*$Y$164,3)</f>
        <v>0</v>
      </c>
      <c r="AA164" s="60"/>
      <c r="AB164" s="60"/>
      <c r="AC164" s="71">
        <f>ROUND($AB$164+$AA$164,2)</f>
        <v>0</v>
      </c>
      <c r="AD164" s="71">
        <f>ROUND($X$164*$AA$164,2)</f>
        <v>0</v>
      </c>
      <c r="AE164" s="71">
        <f>ROUND($Z$164*$AB$164,2)</f>
        <v>0</v>
      </c>
      <c r="AF164" s="71">
        <f>ROUND($AE$164+$AD$164,2)</f>
        <v>0</v>
      </c>
      <c r="AG164" s="65"/>
      <c r="AH164" s="60"/>
    </row>
    <row r="165" spans="1:34" s="1" customFormat="1" ht="11.1" customHeight="1" x14ac:dyDescent="0.2">
      <c r="A165" s="60"/>
      <c r="B165" s="60"/>
      <c r="C165" s="60"/>
      <c r="D165" s="65"/>
      <c r="E165" s="65"/>
      <c r="F165" s="65"/>
      <c r="G165" s="65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71">
        <f>$F$165+$G$165+$H$165+$I$165+$J$165+$K$165+$L$165+$M$165+$N$165+$O$165+$P$165+$Q$165+$R$165+$S$165+$T$165+$U$165+$V$165+$W$165</f>
        <v>0</v>
      </c>
      <c r="Y165" s="72">
        <v>1</v>
      </c>
      <c r="Z165" s="71">
        <f>ROUND($X$165*$Y$165,3)</f>
        <v>0</v>
      </c>
      <c r="AA165" s="60"/>
      <c r="AB165" s="60"/>
      <c r="AC165" s="71">
        <f>ROUND($AB$165+$AA$165,2)</f>
        <v>0</v>
      </c>
      <c r="AD165" s="71">
        <f>ROUND($X$165*$AA$165,2)</f>
        <v>0</v>
      </c>
      <c r="AE165" s="71">
        <f>ROUND($Z$165*$AB$165,2)</f>
        <v>0</v>
      </c>
      <c r="AF165" s="71">
        <f>ROUND($AE$165+$AD$165,2)</f>
        <v>0</v>
      </c>
      <c r="AG165" s="65"/>
      <c r="AH165" s="60"/>
    </row>
    <row r="166" spans="1:34" s="1" customFormat="1" ht="11.1" customHeight="1" x14ac:dyDescent="0.2">
      <c r="A166" s="60"/>
      <c r="B166" s="60"/>
      <c r="C166" s="60"/>
      <c r="D166" s="65"/>
      <c r="E166" s="65"/>
      <c r="F166" s="65"/>
      <c r="G166" s="65"/>
      <c r="H166" s="60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71">
        <f>$F$166+$G$166+$H$166+$I$166+$J$166+$K$166+$L$166+$M$166+$N$166+$O$166+$P$166+$Q$166+$R$166+$S$166+$T$166+$U$166+$V$166+$W$166</f>
        <v>0</v>
      </c>
      <c r="Y166" s="72">
        <v>1</v>
      </c>
      <c r="Z166" s="71">
        <f>ROUND($X$166*$Y$166,3)</f>
        <v>0</v>
      </c>
      <c r="AA166" s="60"/>
      <c r="AB166" s="60"/>
      <c r="AC166" s="71">
        <f>ROUND($AB$166+$AA$166,2)</f>
        <v>0</v>
      </c>
      <c r="AD166" s="71">
        <f>ROUND($X$166*$AA$166,2)</f>
        <v>0</v>
      </c>
      <c r="AE166" s="71">
        <f>ROUND($Z$166*$AB$166,2)</f>
        <v>0</v>
      </c>
      <c r="AF166" s="71">
        <f>ROUND($AE$166+$AD$166,2)</f>
        <v>0</v>
      </c>
      <c r="AG166" s="65"/>
      <c r="AH166" s="60"/>
    </row>
    <row r="167" spans="1:34" s="1" customFormat="1" ht="11.1" customHeight="1" x14ac:dyDescent="0.2">
      <c r="A167" s="60"/>
      <c r="B167" s="60"/>
      <c r="C167" s="60"/>
      <c r="D167" s="65"/>
      <c r="E167" s="65"/>
      <c r="F167" s="65"/>
      <c r="G167" s="65"/>
      <c r="H167" s="60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71">
        <f>$F$167+$G$167+$H$167+$I$167+$J$167+$K$167+$L$167+$M$167+$N$167+$O$167+$P$167+$Q$167+$R$167+$S$167+$T$167+$U$167+$V$167+$W$167</f>
        <v>0</v>
      </c>
      <c r="Y167" s="72">
        <v>1</v>
      </c>
      <c r="Z167" s="71">
        <f>ROUND($X$167*$Y$167,3)</f>
        <v>0</v>
      </c>
      <c r="AA167" s="60"/>
      <c r="AB167" s="60"/>
      <c r="AC167" s="71">
        <f>ROUND($AB$167+$AA$167,2)</f>
        <v>0</v>
      </c>
      <c r="AD167" s="71">
        <f>ROUND($X$167*$AA$167,2)</f>
        <v>0</v>
      </c>
      <c r="AE167" s="71">
        <f>ROUND($Z$167*$AB$167,2)</f>
        <v>0</v>
      </c>
      <c r="AF167" s="71">
        <f>ROUND($AE$167+$AD$167,2)</f>
        <v>0</v>
      </c>
      <c r="AG167" s="65"/>
      <c r="AH167" s="60"/>
    </row>
    <row r="168" spans="1:34" s="1" customFormat="1" ht="11.1" customHeight="1" x14ac:dyDescent="0.2"/>
    <row r="169" spans="1:34" s="1" customFormat="1" ht="11.1" customHeight="1" x14ac:dyDescent="0.2">
      <c r="A169" s="17" t="s">
        <v>201</v>
      </c>
    </row>
    <row r="170" spans="1:34" s="1" customFormat="1" ht="11.1" customHeight="1" x14ac:dyDescent="0.2"/>
    <row r="171" spans="1:34" s="1" customFormat="1" ht="11.1" customHeight="1" x14ac:dyDescent="0.2">
      <c r="A171" s="46"/>
      <c r="B171" s="1" t="s">
        <v>202</v>
      </c>
    </row>
    <row r="172" spans="1:34" s="1" customFormat="1" ht="11.1" customHeight="1" x14ac:dyDescent="0.2">
      <c r="A172" s="1" t="s">
        <v>203</v>
      </c>
    </row>
  </sheetData>
  <sheetProtection algorithmName="SHA-512" hashValue="BFFeR1H3dB4nM7VINFzXRUfdiFDgMJuPK4tN2LsZOfPXyRnuzpvLQoItFf2+yheGcbiJiS41K101Z0HiMfkhYA==" saltValue="LP4k8874H9VgRlT8sqIfmQ==" spinCount="100000" sheet="1" objects="1" scenarios="1" selectLockedCells="1"/>
  <mergeCells count="19">
    <mergeCell ref="AD10:AE10"/>
    <mergeCell ref="AF10:AF11"/>
    <mergeCell ref="AG10:AG11"/>
    <mergeCell ref="AH10:AH11"/>
    <mergeCell ref="H10:W10"/>
    <mergeCell ref="X10:X11"/>
    <mergeCell ref="Y10:Y11"/>
    <mergeCell ref="Z10:Z11"/>
    <mergeCell ref="AA10:AC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2025-05-26T05:33:00Z</dcterms:modified>
</cp:coreProperties>
</file>