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отделка ТХ13-16\Претенденту\"/>
    </mc:Choice>
  </mc:AlternateContent>
  <xr:revisionPtr revIDLastSave="0" documentId="13_ncr:1_{B5A7F962-D05C-458E-8C9B-DAACDFC68F6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04" i="1" l="1"/>
  <c r="M104" i="1"/>
  <c r="O104" i="1" s="1"/>
  <c r="T104" i="1" s="1"/>
  <c r="R103" i="1"/>
  <c r="M103" i="1"/>
  <c r="R102" i="1"/>
  <c r="M102" i="1"/>
  <c r="O102" i="1" s="1"/>
  <c r="T102" i="1" s="1"/>
  <c r="R101" i="1"/>
  <c r="M101" i="1"/>
  <c r="R100" i="1"/>
  <c r="M100" i="1"/>
  <c r="O100" i="1" s="1"/>
  <c r="T100" i="1" s="1"/>
  <c r="R99" i="1"/>
  <c r="M99" i="1"/>
  <c r="R98" i="1"/>
  <c r="M98" i="1"/>
  <c r="O98" i="1" s="1"/>
  <c r="T98" i="1" s="1"/>
  <c r="R97" i="1"/>
  <c r="M97" i="1"/>
  <c r="R96" i="1"/>
  <c r="M96" i="1"/>
  <c r="O96" i="1" s="1"/>
  <c r="T96" i="1" s="1"/>
  <c r="R95" i="1"/>
  <c r="M95" i="1"/>
  <c r="R94" i="1"/>
  <c r="O94" i="1"/>
  <c r="T94" i="1" s="1"/>
  <c r="M94" i="1"/>
  <c r="S94" i="1" s="1"/>
  <c r="R93" i="1"/>
  <c r="M93" i="1"/>
  <c r="O93" i="1" s="1"/>
  <c r="T93" i="1" s="1"/>
  <c r="R86" i="1"/>
  <c r="M86" i="1"/>
  <c r="S86" i="1" s="1"/>
  <c r="S85" i="1"/>
  <c r="R85" i="1"/>
  <c r="O85" i="1"/>
  <c r="T85" i="1" s="1"/>
  <c r="M85" i="1"/>
  <c r="O84" i="1"/>
  <c r="R83" i="1"/>
  <c r="O83" i="1"/>
  <c r="T83" i="1" s="1"/>
  <c r="M83" i="1"/>
  <c r="S83" i="1" s="1"/>
  <c r="U83" i="1" s="1"/>
  <c r="T82" i="1"/>
  <c r="S82" i="1"/>
  <c r="R82" i="1"/>
  <c r="M82" i="1"/>
  <c r="O82" i="1" s="1"/>
  <c r="R81" i="1"/>
  <c r="O81" i="1"/>
  <c r="T81" i="1" s="1"/>
  <c r="M81" i="1"/>
  <c r="S81" i="1" s="1"/>
  <c r="U81" i="1" s="1"/>
  <c r="T80" i="1"/>
  <c r="R80" i="1"/>
  <c r="M80" i="1"/>
  <c r="O80" i="1" s="1"/>
  <c r="R79" i="1"/>
  <c r="O79" i="1"/>
  <c r="M79" i="1"/>
  <c r="S79" i="1" s="1"/>
  <c r="R77" i="1"/>
  <c r="M77" i="1"/>
  <c r="S77" i="1" s="1"/>
  <c r="S76" i="1"/>
  <c r="R76" i="1"/>
  <c r="O76" i="1"/>
  <c r="T76" i="1" s="1"/>
  <c r="M76" i="1"/>
  <c r="O75" i="1"/>
  <c r="R74" i="1"/>
  <c r="O74" i="1"/>
  <c r="T74" i="1" s="1"/>
  <c r="M74" i="1"/>
  <c r="S74" i="1" s="1"/>
  <c r="S73" i="1"/>
  <c r="R73" i="1"/>
  <c r="M73" i="1"/>
  <c r="O73" i="1" s="1"/>
  <c r="T73" i="1" s="1"/>
  <c r="R72" i="1"/>
  <c r="O72" i="1"/>
  <c r="M72" i="1"/>
  <c r="S72" i="1" s="1"/>
  <c r="S71" i="1" s="1"/>
  <c r="R70" i="1"/>
  <c r="M70" i="1"/>
  <c r="S70" i="1" s="1"/>
  <c r="S69" i="1"/>
  <c r="R69" i="1"/>
  <c r="O69" i="1"/>
  <c r="T69" i="1" s="1"/>
  <c r="U69" i="1" s="1"/>
  <c r="M69" i="1"/>
  <c r="O68" i="1"/>
  <c r="R67" i="1"/>
  <c r="O67" i="1"/>
  <c r="T67" i="1" s="1"/>
  <c r="M67" i="1"/>
  <c r="S67" i="1" s="1"/>
  <c r="U67" i="1" s="1"/>
  <c r="T66" i="1"/>
  <c r="R66" i="1"/>
  <c r="M66" i="1"/>
  <c r="O66" i="1" s="1"/>
  <c r="U65" i="1"/>
  <c r="R65" i="1"/>
  <c r="O65" i="1"/>
  <c r="T65" i="1" s="1"/>
  <c r="M65" i="1"/>
  <c r="S65" i="1" s="1"/>
  <c r="T64" i="1"/>
  <c r="R64" i="1"/>
  <c r="M64" i="1"/>
  <c r="O64" i="1" s="1"/>
  <c r="R63" i="1"/>
  <c r="O63" i="1"/>
  <c r="M63" i="1"/>
  <c r="S63" i="1" s="1"/>
  <c r="R61" i="1"/>
  <c r="M61" i="1"/>
  <c r="S61" i="1" s="1"/>
  <c r="S60" i="1"/>
  <c r="R60" i="1"/>
  <c r="O60" i="1"/>
  <c r="T60" i="1" s="1"/>
  <c r="M60" i="1"/>
  <c r="R59" i="1"/>
  <c r="M59" i="1"/>
  <c r="S59" i="1" s="1"/>
  <c r="S58" i="1"/>
  <c r="R54" i="1"/>
  <c r="M54" i="1"/>
  <c r="S54" i="1" s="1"/>
  <c r="S53" i="1"/>
  <c r="R53" i="1"/>
  <c r="O53" i="1"/>
  <c r="T53" i="1" s="1"/>
  <c r="M53" i="1"/>
  <c r="O52" i="1"/>
  <c r="R51" i="1"/>
  <c r="O51" i="1"/>
  <c r="T51" i="1" s="1"/>
  <c r="M51" i="1"/>
  <c r="S51" i="1" s="1"/>
  <c r="S50" i="1"/>
  <c r="R50" i="1"/>
  <c r="M50" i="1"/>
  <c r="O50" i="1" s="1"/>
  <c r="T50" i="1" s="1"/>
  <c r="O49" i="1"/>
  <c r="S48" i="1"/>
  <c r="R48" i="1"/>
  <c r="O48" i="1"/>
  <c r="T48" i="1" s="1"/>
  <c r="M48" i="1"/>
  <c r="R47" i="1"/>
  <c r="O47" i="1"/>
  <c r="O46" i="1" s="1"/>
  <c r="M47" i="1"/>
  <c r="S47" i="1" s="1"/>
  <c r="T45" i="1"/>
  <c r="R45" i="1"/>
  <c r="M45" i="1"/>
  <c r="O45" i="1" s="1"/>
  <c r="R44" i="1"/>
  <c r="O44" i="1"/>
  <c r="T44" i="1" s="1"/>
  <c r="M44" i="1"/>
  <c r="S44" i="1" s="1"/>
  <c r="U44" i="1" s="1"/>
  <c r="T43" i="1"/>
  <c r="R43" i="1"/>
  <c r="M43" i="1"/>
  <c r="O43" i="1" s="1"/>
  <c r="O42" i="1" s="1"/>
  <c r="S41" i="1"/>
  <c r="S39" i="1" s="1"/>
  <c r="R41" i="1"/>
  <c r="O41" i="1"/>
  <c r="T41" i="1" s="1"/>
  <c r="M41" i="1"/>
  <c r="R40" i="1"/>
  <c r="M40" i="1"/>
  <c r="S40" i="1" s="1"/>
  <c r="S38" i="1"/>
  <c r="R38" i="1"/>
  <c r="M38" i="1"/>
  <c r="O38" i="1" s="1"/>
  <c r="T38" i="1" s="1"/>
  <c r="U38" i="1" s="1"/>
  <c r="R37" i="1"/>
  <c r="O37" i="1"/>
  <c r="M37" i="1"/>
  <c r="S37" i="1" s="1"/>
  <c r="S36" i="1" s="1"/>
  <c r="S33" i="1"/>
  <c r="R33" i="1"/>
  <c r="O33" i="1"/>
  <c r="T33" i="1" s="1"/>
  <c r="M33" i="1"/>
  <c r="R32" i="1"/>
  <c r="M32" i="1"/>
  <c r="S32" i="1" s="1"/>
  <c r="T30" i="1"/>
  <c r="S30" i="1"/>
  <c r="R30" i="1"/>
  <c r="M30" i="1"/>
  <c r="O30" i="1" s="1"/>
  <c r="R29" i="1"/>
  <c r="O29" i="1"/>
  <c r="M29" i="1"/>
  <c r="S29" i="1" s="1"/>
  <c r="S28" i="1" s="1"/>
  <c r="R27" i="1"/>
  <c r="O27" i="1"/>
  <c r="T27" i="1" s="1"/>
  <c r="M27" i="1"/>
  <c r="S27" i="1" s="1"/>
  <c r="R26" i="1"/>
  <c r="M26" i="1"/>
  <c r="O26" i="1" s="1"/>
  <c r="T26" i="1" s="1"/>
  <c r="S25" i="1"/>
  <c r="R25" i="1"/>
  <c r="O25" i="1"/>
  <c r="T25" i="1" s="1"/>
  <c r="M25" i="1"/>
  <c r="R24" i="1"/>
  <c r="M24" i="1"/>
  <c r="S24" i="1" s="1"/>
  <c r="S23" i="1"/>
  <c r="R23" i="1"/>
  <c r="O23" i="1"/>
  <c r="T23" i="1" s="1"/>
  <c r="M23" i="1"/>
  <c r="O22" i="1"/>
  <c r="S19" i="1"/>
  <c r="R19" i="1"/>
  <c r="M19" i="1"/>
  <c r="O19" i="1" s="1"/>
  <c r="T19" i="1" s="1"/>
  <c r="R18" i="1"/>
  <c r="O18" i="1"/>
  <c r="T18" i="1" s="1"/>
  <c r="M18" i="1"/>
  <c r="S18" i="1" s="1"/>
  <c r="U25" i="1" l="1"/>
  <c r="S31" i="1"/>
  <c r="S49" i="1"/>
  <c r="S52" i="1"/>
  <c r="U73" i="1"/>
  <c r="U74" i="1"/>
  <c r="U19" i="1"/>
  <c r="U27" i="1"/>
  <c r="S46" i="1"/>
  <c r="U48" i="1"/>
  <c r="U51" i="1"/>
  <c r="U82" i="1"/>
  <c r="U18" i="1"/>
  <c r="T16" i="1"/>
  <c r="T17" i="1"/>
  <c r="S16" i="1"/>
  <c r="S17" i="1"/>
  <c r="U23" i="1"/>
  <c r="T49" i="1"/>
  <c r="U50" i="1"/>
  <c r="U49" i="1" s="1"/>
  <c r="R49" i="1" s="1"/>
  <c r="T37" i="1"/>
  <c r="O36" i="1"/>
  <c r="T42" i="1"/>
  <c r="U30" i="1"/>
  <c r="O32" i="1"/>
  <c r="O70" i="1"/>
  <c r="T70" i="1" s="1"/>
  <c r="U70" i="1" s="1"/>
  <c r="U68" i="1" s="1"/>
  <c r="R68" i="1" s="1"/>
  <c r="S75" i="1"/>
  <c r="U85" i="1"/>
  <c r="O86" i="1"/>
  <c r="T86" i="1" s="1"/>
  <c r="U94" i="1"/>
  <c r="S99" i="1"/>
  <c r="O99" i="1"/>
  <c r="T99" i="1" s="1"/>
  <c r="U99" i="1" s="1"/>
  <c r="O24" i="1"/>
  <c r="T24" i="1" s="1"/>
  <c r="U24" i="1" s="1"/>
  <c r="O17" i="1"/>
  <c r="S26" i="1"/>
  <c r="S22" i="1" s="1"/>
  <c r="U33" i="1"/>
  <c r="O40" i="1"/>
  <c r="T47" i="1"/>
  <c r="O59" i="1"/>
  <c r="T63" i="1"/>
  <c r="O62" i="1"/>
  <c r="T68" i="1"/>
  <c r="T79" i="1"/>
  <c r="O78" i="1"/>
  <c r="S93" i="1"/>
  <c r="U93" i="1" s="1"/>
  <c r="S101" i="1"/>
  <c r="O101" i="1"/>
  <c r="T101" i="1" s="1"/>
  <c r="T72" i="1"/>
  <c r="O71" i="1"/>
  <c r="S97" i="1"/>
  <c r="O97" i="1"/>
  <c r="T97" i="1" s="1"/>
  <c r="T29" i="1"/>
  <c r="O28" i="1"/>
  <c r="U41" i="1"/>
  <c r="S43" i="1"/>
  <c r="U43" i="1" s="1"/>
  <c r="U42" i="1" s="1"/>
  <c r="R42" i="1" s="1"/>
  <c r="S45" i="1"/>
  <c r="U45" i="1" s="1"/>
  <c r="U53" i="1"/>
  <c r="O54" i="1"/>
  <c r="T54" i="1" s="1"/>
  <c r="U60" i="1"/>
  <c r="O61" i="1"/>
  <c r="T61" i="1" s="1"/>
  <c r="U61" i="1" s="1"/>
  <c r="S64" i="1"/>
  <c r="S66" i="1"/>
  <c r="U66" i="1" s="1"/>
  <c r="S68" i="1"/>
  <c r="U76" i="1"/>
  <c r="O77" i="1"/>
  <c r="T77" i="1" s="1"/>
  <c r="S80" i="1"/>
  <c r="S78" i="1" s="1"/>
  <c r="S84" i="1"/>
  <c r="S95" i="1"/>
  <c r="O95" i="1"/>
  <c r="T95" i="1" s="1"/>
  <c r="S103" i="1"/>
  <c r="O103" i="1"/>
  <c r="T103" i="1" s="1"/>
  <c r="S96" i="1"/>
  <c r="U96" i="1" s="1"/>
  <c r="S98" i="1"/>
  <c r="U98" i="1" s="1"/>
  <c r="S100" i="1"/>
  <c r="U100" i="1" s="1"/>
  <c r="S102" i="1"/>
  <c r="U102" i="1" s="1"/>
  <c r="S104" i="1"/>
  <c r="U104" i="1" s="1"/>
  <c r="U80" i="1" l="1"/>
  <c r="U29" i="1"/>
  <c r="U28" i="1" s="1"/>
  <c r="R28" i="1" s="1"/>
  <c r="T28" i="1"/>
  <c r="U79" i="1"/>
  <c r="U78" i="1" s="1"/>
  <c r="R78" i="1" s="1"/>
  <c r="T78" i="1"/>
  <c r="O31" i="1"/>
  <c r="T32" i="1"/>
  <c r="U26" i="1"/>
  <c r="U22" i="1" s="1"/>
  <c r="R22" i="1" s="1"/>
  <c r="U54" i="1"/>
  <c r="T52" i="1"/>
  <c r="S20" i="1"/>
  <c r="U72" i="1"/>
  <c r="U71" i="1" s="1"/>
  <c r="R71" i="1" s="1"/>
  <c r="T71" i="1"/>
  <c r="T46" i="1"/>
  <c r="U47" i="1"/>
  <c r="U46" i="1" s="1"/>
  <c r="R46" i="1" s="1"/>
  <c r="S21" i="1"/>
  <c r="T20" i="1"/>
  <c r="S14" i="1"/>
  <c r="S42" i="1"/>
  <c r="S34" i="1"/>
  <c r="O58" i="1"/>
  <c r="T59" i="1"/>
  <c r="U95" i="1"/>
  <c r="T75" i="1"/>
  <c r="U77" i="1"/>
  <c r="U75" i="1" s="1"/>
  <c r="R75" i="1" s="1"/>
  <c r="S56" i="1"/>
  <c r="S57" i="1"/>
  <c r="U52" i="1"/>
  <c r="R52" i="1" s="1"/>
  <c r="S35" i="1"/>
  <c r="U97" i="1"/>
  <c r="S92" i="1"/>
  <c r="O39" i="1"/>
  <c r="T40" i="1"/>
  <c r="T35" i="1" s="1"/>
  <c r="T92" i="1"/>
  <c r="T22" i="1"/>
  <c r="S15" i="1"/>
  <c r="S62" i="1"/>
  <c r="U103" i="1"/>
  <c r="U101" i="1"/>
  <c r="U63" i="1"/>
  <c r="U62" i="1" s="1"/>
  <c r="R62" i="1" s="1"/>
  <c r="T62" i="1"/>
  <c r="U86" i="1"/>
  <c r="U84" i="1" s="1"/>
  <c r="R84" i="1" s="1"/>
  <c r="T84" i="1"/>
  <c r="S55" i="1"/>
  <c r="U64" i="1"/>
  <c r="U37" i="1"/>
  <c r="T36" i="1"/>
  <c r="T21" i="1"/>
  <c r="S13" i="1"/>
  <c r="U90" i="1" s="1"/>
  <c r="U17" i="1"/>
  <c r="R17" i="1" s="1"/>
  <c r="U16" i="1"/>
  <c r="U92" i="1" l="1"/>
  <c r="T55" i="1"/>
  <c r="T58" i="1"/>
  <c r="T56" i="1"/>
  <c r="T57" i="1"/>
  <c r="U59" i="1"/>
  <c r="U36" i="1"/>
  <c r="R36" i="1" s="1"/>
  <c r="U35" i="1"/>
  <c r="T31" i="1"/>
  <c r="U32" i="1"/>
  <c r="U13" i="1" s="1"/>
  <c r="U87" i="1" s="1"/>
  <c r="U91" i="1" s="1"/>
  <c r="T14" i="1"/>
  <c r="U20" i="1"/>
  <c r="T39" i="1"/>
  <c r="U40" i="1"/>
  <c r="U39" i="1" s="1"/>
  <c r="R39" i="1" s="1"/>
  <c r="T15" i="1"/>
  <c r="U15" i="1"/>
  <c r="T34" i="1"/>
  <c r="T13" i="1"/>
  <c r="U89" i="1" s="1"/>
  <c r="U31" i="1" l="1"/>
  <c r="R31" i="1" s="1"/>
  <c r="U14" i="1"/>
  <c r="U34" i="1"/>
  <c r="U21" i="1"/>
  <c r="U58" i="1"/>
  <c r="R58" i="1" s="1"/>
  <c r="U56" i="1"/>
  <c r="U57" i="1"/>
  <c r="U55" i="1"/>
</calcChain>
</file>

<file path=xl/sharedStrings.xml><?xml version="1.0" encoding="utf-8"?>
<sst xmlns="http://schemas.openxmlformats.org/spreadsheetml/2006/main" count="222" uniqueCount="130">
  <si>
    <t>Приложение</t>
  </si>
  <si>
    <t>К договору</t>
  </si>
  <si>
    <t>Расшифровка стоимости работ</t>
  </si>
  <si>
    <t>Ритмы Таунхаус 15, Этап 4</t>
  </si>
  <si>
    <t>Внутренняя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</si>
  <si>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</si>
  <si>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</si>
  <si>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</si>
  <si>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</si>
  <si>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</si>
  <si>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</si>
  <si>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</si>
  <si>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</si>
  <si>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</si>
  <si>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</si>
  <si>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</si>
  <si>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</si>
  <si>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</si>
  <si>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</si>
  <si>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</si>
  <si>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</si>
  <si>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 1</t>
  </si>
  <si>
    <t xml:space="preserve"> С 2</t>
  </si>
  <si>
    <t xml:space="preserve"> С 3</t>
  </si>
  <si>
    <t xml:space="preserve"> С 4</t>
  </si>
  <si>
    <t xml:space="preserve"> С 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</si>
  <si>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</si>
  <si>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</si>
  <si>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</si>
  <si>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</si>
  <si>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</si>
  <si>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</si>
  <si>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</si>
  <si>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</si>
  <si>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</si>
  <si>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</si>
  <si>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</si>
  <si>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</si>
  <si>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</si>
  <si>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</si>
  <si>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</si>
  <si>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</si>
  <si>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</si>
  <si>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</si>
  <si>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</si>
  <si>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</si>
  <si>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</si>
  <si>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</si>
  <si>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</si>
  <si>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</si>
  <si>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</si>
  <si>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</si>
  <si>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</si>
  <si>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</si>
  <si>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</si>
  <si>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</si>
  <si>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Затирка швов плит перекрытий</t>
  </si>
  <si>
    <t>м.п.</t>
  </si>
  <si>
    <t>Штукатурка цементная S11</t>
  </si>
  <si>
    <t>кг</t>
  </si>
  <si>
    <t>Черновая отделка поверхностей полов</t>
  </si>
  <si>
    <t>Черновая отделка поверхностей полов выше отм. 0,000</t>
  </si>
  <si>
    <t>Устройство стяжек полусухих цементно-песчанных М200 толщиной 60 мм. Помещения квартир</t>
  </si>
  <si>
    <t>м2</t>
  </si>
  <si>
    <t>Теплогенераторная, все помещения 2 этажа</t>
  </si>
  <si>
    <t>Песок крупнозернистый</t>
  </si>
  <si>
    <t>тн</t>
  </si>
  <si>
    <t>СО: Учтена плотность 1,47 тн/м3</t>
  </si>
  <si>
    <t>Портландцемент М400</t>
  </si>
  <si>
    <t>СО: Учтена плотность 0,49 тн/м3</t>
  </si>
  <si>
    <t>Полипропиленовая фибра</t>
  </si>
  <si>
    <t>СО: Учтена плотность 0,6 тн/м3</t>
  </si>
  <si>
    <t>Демпферная лента</t>
  </si>
  <si>
    <t>Устройство обмазочной гидроизоляции поверхности полов</t>
  </si>
  <si>
    <t>с/у на втором этаже</t>
  </si>
  <si>
    <t>Цементная гидроизоляционная смесь CR 65</t>
  </si>
  <si>
    <t>Устройство звукоизоляции толщиной 10 мм</t>
  </si>
  <si>
    <t>Все помещения 2 этажа, кроме с/у</t>
  </si>
  <si>
    <t>Изолон ППЭ НХ 300 3010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</si>
  <si>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</si>
  <si>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</si>
  <si>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</si>
  <si>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Теплогенераторная</t>
  </si>
  <si>
    <t>Грунтовка Миттельгрунд</t>
  </si>
  <si>
    <t>Грунтовка поверхности стен под улучшенную штукатурку</t>
  </si>
  <si>
    <t>Все помещения кроме с/у, теплогенераторной</t>
  </si>
  <si>
    <t>СО: Все помещения, кроме с/у, теплогенераторной Цена за разведенный концентрат, разводить для использования 1:4, т.е. стоимость грунтовки - это цена производителя / 5 частей</t>
  </si>
  <si>
    <t>Улучшенная гипсовая штукатурка поверхности стен квартир толщиной до 10мм</t>
  </si>
  <si>
    <t>Все помещения, кроме с/у,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</si>
  <si>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Штукатурка гипсовая МП 75</t>
  </si>
  <si>
    <t>Профиль угловой перфорированный ПВХ белый 25х25</t>
  </si>
  <si>
    <t>Улучшенная цементно-песчаная штукатурка поверхности стен квартир с влажным режимом толщиной до 10мм</t>
  </si>
  <si>
    <t>С/у, теплогенераторная.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</si>
  <si>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Грунтовка поверхности оконных откосов квартир</t>
  </si>
  <si>
    <t>В теплогенераторной</t>
  </si>
  <si>
    <t>СО: Цена за разведенный концентрат, разводить для использования 1:4, т.е. стоимость грунтовки - это цена производителя / 5 частей</t>
  </si>
  <si>
    <t>Улучшенная штукатурка поверхности оконных откосов</t>
  </si>
  <si>
    <t>В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</si>
  <si>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Чистовая отделка</t>
  </si>
  <si>
    <t>Чистовая отделка поверхности помещений выше отм. 0,000</t>
  </si>
  <si>
    <t>Чистовая отделка поверхностей стен. Жилые помещения</t>
  </si>
  <si>
    <t>Шпаклёвка поверхностей оконных и дверных откосов</t>
  </si>
  <si>
    <t>Верхний откос окна в теплогенераторной</t>
  </si>
  <si>
    <t>Шпаклевка полимерная финишная ВОЛМА-ISKRIT PRO</t>
  </si>
  <si>
    <t>Облицовка поверхностей стен плиткой</t>
  </si>
  <si>
    <t>Теплогенераторная, на высоту 2,4м</t>
  </si>
  <si>
    <t>Клей для плитки усиленный Крепс С1 Т</t>
  </si>
  <si>
    <t>Затирка для швов цементная CE 33 comfort Манхеттен</t>
  </si>
  <si>
    <t>Керамический гранит Корредо серый светлый матовый 25х40</t>
  </si>
  <si>
    <t>СО: Не декор!</t>
  </si>
  <si>
    <t>Грунтовка поверхностей стен перед покраской</t>
  </si>
  <si>
    <t>Теплогераторная, над плиткой</t>
  </si>
  <si>
    <t>Грунтовка глубокого проникновения LAKRA</t>
  </si>
  <si>
    <t>Шпаклёвка поверхностей стен за 1 раз</t>
  </si>
  <si>
    <t>Окраска поверхностей стен</t>
  </si>
  <si>
    <t>в 1 слой. Теплогераторная, над плиткой</t>
  </si>
  <si>
    <t>Краска водно-дисперсионная Элькор Profi супербелая</t>
  </si>
  <si>
    <t>литр</t>
  </si>
  <si>
    <t>Облицовка поверхностей оконных и дверных откосов, подоконников керамогранитом</t>
  </si>
  <si>
    <t>Боковые откосы окон в теплогенераторной</t>
  </si>
  <si>
    <t>Окраска оконных и дверных откосов в 1 слой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</si>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</sst>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109"/>
  <sheetViews>
    <sheetView tabSelected="1" topLeftCell="A68" workbookViewId="0">
      <selection activeCell="S102" sqref="S10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3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3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3" s="1" customFormat="1" ht="11.1" customHeight="1" x14ac:dyDescent="0.2"/>
    <row r="10" spans="1:23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2" t="s">
        <v>13</v>
      </c>
      <c r="N10" s="52" t="s">
        <v>14</v>
      </c>
      <c r="O10" s="52" t="s">
        <v>15</v>
      </c>
      <c r="P10" s="56" t="s">
        <v>16</v>
      </c>
      <c r="Q10" s="56"/>
      <c r="R10" s="56"/>
      <c r="S10" s="56" t="s">
        <v>17</v>
      </c>
      <c r="T10" s="56"/>
      <c r="U10" s="52" t="s">
        <v>18</v>
      </c>
      <c r="V10" s="52" t="s">
        <v>19</v>
      </c>
      <c r="W10" s="52" t="s">
        <v>20</v>
      </c>
    </row>
    <row r="11" spans="1:23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3"/>
      <c r="N11" s="53"/>
      <c r="O11" s="53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53"/>
      <c r="V11" s="53"/>
      <c r="W11" s="53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0</v>
      </c>
      <c r="T13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216647.82</v>
      </c>
      <c r="U13" s="10">
        <f>ROUND($U$18+$U$19+$U$23+$U$24+$U$25+$U$26+$U$27+$U$29+$U$30+$U$32+$U$33+$U$37+$U$38+$U$40+$U$41+$U$43+$U$44+$U$45+$U$47+$U$48+$U$50+$U$51+$U$53+$U$54+$U$59+$U$60+$U$61+$U$63+$U$64+$U$65+$U$66+$U$67+$U$69+$U$70+$U$72+$U$73+$U$74+$U$76+$U$77+$U$79+$U$80+$U$81+$U$82+$U$83+$U$85+$U$86,2)</f>
        <v>216647.82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0</v>
      </c>
      <c r="T14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216647.82</v>
      </c>
      <c r="U14" s="10">
        <f>ROUND($U$18+$U$19+$U$23+$U$24+$U$25+$U$26+$U$27+$U$29+$U$30+$U$32+$U$33+$U$37+$U$38+$U$40+$U$41+$U$43+$U$44+$U$45+$U$47+$U$48+$U$50+$U$51+$U$53+$U$54+$U$59+$U$60+$U$61+$U$63+$U$64+$U$65+$U$66+$U$67+$U$69+$U$70+$U$72+$U$73+$U$74+$U$76+$U$77+$U$79+$U$80+$U$81+$U$82+$U$83+$U$85+$U$86,2)</f>
        <v>216647.82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ROUND($S$18+$S$19+$S$23+$S$24+$S$25+$S$26+$S$27+$S$29+$S$30+$S$32+$S$33+$S$37+$S$38+$S$40+$S$41+$S$43+$S$44+$S$45+$S$47+$S$48+$S$50+$S$51+$S$53+$S$54,2)</f>
        <v>0</v>
      </c>
      <c r="T15" s="10">
        <f>ROUND($T$18+$T$19+$T$23+$T$24+$T$25+$T$26+$T$27+$T$29+$T$30+$T$32+$T$33+$T$37+$T$38+$T$40+$T$41+$T$43+$T$44+$T$45+$T$47+$T$48+$T$50+$T$51+$T$53+$T$54,2)</f>
        <v>145327.07999999999</v>
      </c>
      <c r="U15" s="10">
        <f>ROUND($U$18+$U$19+$U$23+$U$24+$U$25+$U$26+$U$27+$U$29+$U$30+$U$32+$U$33+$U$37+$U$38+$U$40+$U$41+$U$43+$U$44+$U$45+$U$47+$U$48+$U$50+$U$51+$U$53+$U$54,2)</f>
        <v>145327.07999999999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ROUND($S$18+$S$19,2)</f>
        <v>0</v>
      </c>
      <c r="T16" s="10">
        <f>ROUND($T$18+$T$19,2)</f>
        <v>3581.1</v>
      </c>
      <c r="U16" s="10">
        <f>ROUND($U$18+$U$19,2)</f>
        <v>3581.1</v>
      </c>
      <c r="V16" s="10"/>
      <c r="W16" s="10"/>
    </row>
    <row r="17" spans="1:23" s="11" customFormat="1" ht="11.1" customHeight="1" outlineLevel="5" x14ac:dyDescent="0.15">
      <c r="A17" s="12">
        <v>1</v>
      </c>
      <c r="B17" s="13" t="s">
        <v>56</v>
      </c>
      <c r="C17" s="14" t="s">
        <v>57</v>
      </c>
      <c r="D17" s="14"/>
      <c r="E17" s="14"/>
      <c r="F17" s="14"/>
      <c r="G17" s="14"/>
      <c r="H17" s="15">
        <v>34.6</v>
      </c>
      <c r="I17" s="15">
        <v>34.6</v>
      </c>
      <c r="J17" s="15">
        <v>34.6</v>
      </c>
      <c r="K17" s="15">
        <v>34.6</v>
      </c>
      <c r="L17" s="15">
        <v>34.6</v>
      </c>
      <c r="M17" s="15">
        <v>173</v>
      </c>
      <c r="N17" s="16"/>
      <c r="O17" s="16">
        <f>$O$18</f>
        <v>173</v>
      </c>
      <c r="P17" s="16"/>
      <c r="Q17" s="16"/>
      <c r="R17" s="16">
        <f>ROUND($U$17/$O$17,2)</f>
        <v>20.7</v>
      </c>
      <c r="S17" s="16">
        <f>ROUND($S$18+$S$19,2)</f>
        <v>0</v>
      </c>
      <c r="T17" s="16">
        <f>ROUND($T$18+$T$19,2)</f>
        <v>3581.1</v>
      </c>
      <c r="U17" s="16">
        <f>ROUND($U$18+$U$19,2)</f>
        <v>3581.1</v>
      </c>
      <c r="V17" s="17"/>
      <c r="W17" s="71"/>
    </row>
    <row r="18" spans="1:23" s="18" customFormat="1" ht="11.1" customHeight="1" outlineLevel="6" x14ac:dyDescent="0.2">
      <c r="A18" s="19"/>
      <c r="B18" s="20" t="s">
        <v>26</v>
      </c>
      <c r="C18" s="21" t="s">
        <v>57</v>
      </c>
      <c r="D18" s="21"/>
      <c r="E18" s="21"/>
      <c r="F18" s="21"/>
      <c r="G18" s="21"/>
      <c r="H18" s="22">
        <v>34.6</v>
      </c>
      <c r="I18" s="22">
        <v>34.6</v>
      </c>
      <c r="J18" s="22">
        <v>34.6</v>
      </c>
      <c r="K18" s="22">
        <v>34.6</v>
      </c>
      <c r="L18" s="22">
        <v>34.6</v>
      </c>
      <c r="M18" s="22">
        <f>$H$18+$I$18+$J$18+$K$18+$L$18</f>
        <v>173</v>
      </c>
      <c r="N18" s="22">
        <v>1</v>
      </c>
      <c r="O18" s="23">
        <f>ROUND($M$18*$N$18,3)</f>
        <v>173</v>
      </c>
      <c r="P18" s="60"/>
      <c r="Q18" s="61"/>
      <c r="R18" s="57">
        <f>ROUND($Q$18+$P$18,2)</f>
        <v>0</v>
      </c>
      <c r="S18" s="23">
        <f>ROUND($M$18*$P$18,2)</f>
        <v>0</v>
      </c>
      <c r="T18" s="23">
        <f>ROUND($O$18*$Q$18,2)</f>
        <v>0</v>
      </c>
      <c r="U18" s="23">
        <f>ROUND($T$18+$S$18,2)</f>
        <v>0</v>
      </c>
      <c r="V18" s="23"/>
      <c r="W18" s="72"/>
    </row>
    <row r="19" spans="1:23" s="1" customFormat="1" ht="11.1" customHeight="1" outlineLevel="6" x14ac:dyDescent="0.2">
      <c r="A19" s="24"/>
      <c r="B19" s="25" t="s">
        <v>58</v>
      </c>
      <c r="C19" s="26" t="s">
        <v>59</v>
      </c>
      <c r="D19" s="26"/>
      <c r="E19" s="26"/>
      <c r="F19" s="26"/>
      <c r="G19" s="26"/>
      <c r="H19" s="27">
        <v>34.6</v>
      </c>
      <c r="I19" s="27">
        <v>34.6</v>
      </c>
      <c r="J19" s="27">
        <v>34.6</v>
      </c>
      <c r="K19" s="27">
        <v>34.6</v>
      </c>
      <c r="L19" s="27">
        <v>34.6</v>
      </c>
      <c r="M19" s="27">
        <f>$H$19+$I$19+$J$19+$K$19+$L$19</f>
        <v>173</v>
      </c>
      <c r="N19" s="29">
        <v>1.5</v>
      </c>
      <c r="O19" s="28">
        <f>ROUND($M$19*$N$19,3)</f>
        <v>259.5</v>
      </c>
      <c r="P19" s="62"/>
      <c r="Q19" s="63">
        <v>13.8</v>
      </c>
      <c r="R19" s="32">
        <f>ROUND($Q$19+$P$19,2)</f>
        <v>13.8</v>
      </c>
      <c r="S19" s="28">
        <f>ROUND($M$19*$P$19,2)</f>
        <v>0</v>
      </c>
      <c r="T19" s="28">
        <f>ROUND($O$19*$Q$19,2)</f>
        <v>3581.1</v>
      </c>
      <c r="U19" s="28">
        <f>ROUND($T$19+$S$19,2)</f>
        <v>3581.1</v>
      </c>
      <c r="V19" s="30"/>
      <c r="W19" s="73"/>
    </row>
    <row r="20" spans="1:23" s="1" customFormat="1" ht="12" customHeight="1" outlineLevel="4" x14ac:dyDescent="0.2">
      <c r="A20" s="7"/>
      <c r="B20" s="8" t="s">
        <v>60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64"/>
      <c r="Q20" s="64"/>
      <c r="R20" s="10"/>
      <c r="S20" s="10">
        <f>ROUND($S$23+$S$24+$S$25+$S$26+$S$27+$S$29+$S$30+$S$32+$S$33,2)</f>
        <v>0</v>
      </c>
      <c r="T20" s="10">
        <f>ROUND($T$23+$T$24+$T$25+$T$26+$T$27+$T$29+$T$30+$T$32+$T$33,2)</f>
        <v>53036.49</v>
      </c>
      <c r="U20" s="10">
        <f>ROUND($U$23+$U$24+$U$25+$U$26+$U$27+$U$29+$U$30+$U$32+$U$33,2)</f>
        <v>53036.49</v>
      </c>
      <c r="V20" s="10"/>
      <c r="W20" s="64"/>
    </row>
    <row r="21" spans="1:23" s="1" customFormat="1" ht="12" customHeight="1" outlineLevel="5" x14ac:dyDescent="0.2">
      <c r="A21" s="7"/>
      <c r="B21" s="8" t="s">
        <v>61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64"/>
      <c r="Q21" s="64"/>
      <c r="R21" s="10"/>
      <c r="S21" s="10">
        <f>ROUND($S$23+$S$24+$S$25+$S$26+$S$27+$S$29+$S$30+$S$32+$S$33,2)</f>
        <v>0</v>
      </c>
      <c r="T21" s="10">
        <f>ROUND($T$23+$T$24+$T$25+$T$26+$T$27+$T$29+$T$30+$T$32+$T$33,2)</f>
        <v>53036.49</v>
      </c>
      <c r="U21" s="10">
        <f>ROUND($U$23+$U$24+$U$25+$U$26+$U$27+$U$29+$U$30+$U$32+$U$33,2)</f>
        <v>53036.49</v>
      </c>
      <c r="V21" s="10"/>
      <c r="W21" s="64"/>
    </row>
    <row r="22" spans="1:23" s="11" customFormat="1" ht="32.1" customHeight="1" outlineLevel="6" x14ac:dyDescent="0.15">
      <c r="A22" s="12">
        <v>2</v>
      </c>
      <c r="B22" s="13" t="s">
        <v>62</v>
      </c>
      <c r="C22" s="14" t="s">
        <v>63</v>
      </c>
      <c r="D22" s="14"/>
      <c r="E22" s="14"/>
      <c r="F22" s="14"/>
      <c r="G22" s="14"/>
      <c r="H22" s="15">
        <v>4.069</v>
      </c>
      <c r="I22" s="15">
        <v>4.069</v>
      </c>
      <c r="J22" s="15">
        <v>4.069</v>
      </c>
      <c r="K22" s="15">
        <v>4.069</v>
      </c>
      <c r="L22" s="15">
        <v>57.91</v>
      </c>
      <c r="M22" s="15">
        <v>74.186000000000007</v>
      </c>
      <c r="N22" s="16"/>
      <c r="O22" s="16">
        <f>$O$23</f>
        <v>74.186000000000007</v>
      </c>
      <c r="P22" s="65"/>
      <c r="Q22" s="65"/>
      <c r="R22" s="16">
        <f>ROUND($U$22/$O$22,2)</f>
        <v>567.04999999999995</v>
      </c>
      <c r="S22" s="16">
        <f>ROUND($S$23+$S$24+$S$25+$S$26+$S$27,2)</f>
        <v>0</v>
      </c>
      <c r="T22" s="16">
        <f>ROUND($T$23+$T$24+$T$25+$T$26+$T$27,2)</f>
        <v>42067.54</v>
      </c>
      <c r="U22" s="16">
        <f>ROUND($U$23+$U$24+$U$25+$U$26+$U$27,2)</f>
        <v>42067.54</v>
      </c>
      <c r="V22" s="17" t="s">
        <v>64</v>
      </c>
      <c r="W22" s="71"/>
    </row>
    <row r="23" spans="1:23" s="18" customFormat="1" ht="11.1" customHeight="1" outlineLevel="7" x14ac:dyDescent="0.2">
      <c r="A23" s="19"/>
      <c r="B23" s="20" t="s">
        <v>26</v>
      </c>
      <c r="C23" s="21" t="s">
        <v>63</v>
      </c>
      <c r="D23" s="21"/>
      <c r="E23" s="21"/>
      <c r="F23" s="21"/>
      <c r="G23" s="21"/>
      <c r="H23" s="22">
        <v>4.069</v>
      </c>
      <c r="I23" s="22">
        <v>4.069</v>
      </c>
      <c r="J23" s="22">
        <v>4.069</v>
      </c>
      <c r="K23" s="22">
        <v>4.069</v>
      </c>
      <c r="L23" s="22">
        <v>57.91</v>
      </c>
      <c r="M23" s="22">
        <f>$H$23+$I$23+$J$23+$K$23+$L$23</f>
        <v>74.185999999999993</v>
      </c>
      <c r="N23" s="22">
        <v>1</v>
      </c>
      <c r="O23" s="23">
        <f>ROUND($M$23*$N$23,3)</f>
        <v>74.186000000000007</v>
      </c>
      <c r="P23" s="60"/>
      <c r="Q23" s="61"/>
      <c r="R23" s="57">
        <f>ROUND($Q$23+$P$23,2)</f>
        <v>0</v>
      </c>
      <c r="S23" s="23">
        <f>ROUND($M$23*$P$23,2)</f>
        <v>0</v>
      </c>
      <c r="T23" s="23">
        <f>ROUND($O$23*$Q$23,2)</f>
        <v>0</v>
      </c>
      <c r="U23" s="23">
        <f>ROUND($T$23+$S$23,2)</f>
        <v>0</v>
      </c>
      <c r="V23" s="23"/>
      <c r="W23" s="72"/>
    </row>
    <row r="24" spans="1:23" s="1" customFormat="1" ht="11.1" customHeight="1" outlineLevel="7" x14ac:dyDescent="0.2">
      <c r="A24" s="24"/>
      <c r="B24" s="25" t="s">
        <v>65</v>
      </c>
      <c r="C24" s="26" t="s">
        <v>66</v>
      </c>
      <c r="D24" s="26"/>
      <c r="E24" s="26"/>
      <c r="F24" s="26"/>
      <c r="G24" s="26"/>
      <c r="H24" s="27">
        <v>4.069</v>
      </c>
      <c r="I24" s="27">
        <v>4.069</v>
      </c>
      <c r="J24" s="27">
        <v>4.069</v>
      </c>
      <c r="K24" s="27">
        <v>4.069</v>
      </c>
      <c r="L24" s="27">
        <v>57.91</v>
      </c>
      <c r="M24" s="27">
        <f>$H$24+$I$24+$J$24+$K$24+$L$24</f>
        <v>74.185999999999993</v>
      </c>
      <c r="N24" s="27">
        <v>8.7999999999999995E-2</v>
      </c>
      <c r="O24" s="28">
        <f>ROUND($M$24*$N$24,3)</f>
        <v>6.5279999999999996</v>
      </c>
      <c r="P24" s="62"/>
      <c r="Q24" s="66">
        <v>2000</v>
      </c>
      <c r="R24" s="58">
        <f>ROUND($Q$24+$P$24,2)</f>
        <v>2000</v>
      </c>
      <c r="S24" s="28">
        <f>ROUND($M$24*$P$24,2)</f>
        <v>0</v>
      </c>
      <c r="T24" s="28">
        <f>ROUND($O$24*$Q$24,2)</f>
        <v>13056</v>
      </c>
      <c r="U24" s="28">
        <f>ROUND($T$24+$S$24,2)</f>
        <v>13056</v>
      </c>
      <c r="V24" s="30" t="s">
        <v>67</v>
      </c>
      <c r="W24" s="73"/>
    </row>
    <row r="25" spans="1:23" s="1" customFormat="1" ht="11.1" customHeight="1" outlineLevel="7" x14ac:dyDescent="0.2">
      <c r="A25" s="24"/>
      <c r="B25" s="25" t="s">
        <v>68</v>
      </c>
      <c r="C25" s="26" t="s">
        <v>66</v>
      </c>
      <c r="D25" s="26"/>
      <c r="E25" s="26"/>
      <c r="F25" s="26"/>
      <c r="G25" s="26"/>
      <c r="H25" s="27">
        <v>4.069</v>
      </c>
      <c r="I25" s="27">
        <v>4.069</v>
      </c>
      <c r="J25" s="27">
        <v>4.069</v>
      </c>
      <c r="K25" s="27">
        <v>4.069</v>
      </c>
      <c r="L25" s="27">
        <v>57.91</v>
      </c>
      <c r="M25" s="27">
        <f>$H$25+$I$25+$J$25+$K$25+$L$25</f>
        <v>74.185999999999993</v>
      </c>
      <c r="N25" s="27">
        <v>2.9000000000000001E-2</v>
      </c>
      <c r="O25" s="28">
        <f>ROUND($M$25*$N$25,3)</f>
        <v>2.1509999999999998</v>
      </c>
      <c r="P25" s="62"/>
      <c r="Q25" s="66">
        <v>12450</v>
      </c>
      <c r="R25" s="58">
        <f>ROUND($Q$25+$P$25,2)</f>
        <v>12450</v>
      </c>
      <c r="S25" s="28">
        <f>ROUND($M$25*$P$25,2)</f>
        <v>0</v>
      </c>
      <c r="T25" s="28">
        <f>ROUND($O$25*$Q$25,2)</f>
        <v>26779.95</v>
      </c>
      <c r="U25" s="28">
        <f>ROUND($T$25+$S$25,2)</f>
        <v>26779.95</v>
      </c>
      <c r="V25" s="30" t="s">
        <v>69</v>
      </c>
      <c r="W25" s="73"/>
    </row>
    <row r="26" spans="1:23" s="1" customFormat="1" ht="11.1" customHeight="1" outlineLevel="7" x14ac:dyDescent="0.2">
      <c r="A26" s="24"/>
      <c r="B26" s="25" t="s">
        <v>70</v>
      </c>
      <c r="C26" s="26" t="s">
        <v>59</v>
      </c>
      <c r="D26" s="26"/>
      <c r="E26" s="26"/>
      <c r="F26" s="26"/>
      <c r="G26" s="26"/>
      <c r="H26" s="27">
        <v>4.069</v>
      </c>
      <c r="I26" s="27">
        <v>4.069</v>
      </c>
      <c r="J26" s="27">
        <v>4.069</v>
      </c>
      <c r="K26" s="27">
        <v>4.069</v>
      </c>
      <c r="L26" s="27">
        <v>57.91</v>
      </c>
      <c r="M26" s="27">
        <f>$H$26+$I$26+$J$26+$K$26+$L$26</f>
        <v>74.185999999999993</v>
      </c>
      <c r="N26" s="27">
        <v>3.5999999999999997E-2</v>
      </c>
      <c r="O26" s="28">
        <f>ROUND($M$26*$N$26,3)</f>
        <v>2.6709999999999998</v>
      </c>
      <c r="P26" s="62"/>
      <c r="Q26" s="63">
        <v>287</v>
      </c>
      <c r="R26" s="32">
        <f>ROUND($Q$26+$P$26,2)</f>
        <v>287</v>
      </c>
      <c r="S26" s="28">
        <f>ROUND($M$26*$P$26,2)</f>
        <v>0</v>
      </c>
      <c r="T26" s="28">
        <f>ROUND($O$26*$Q$26,2)</f>
        <v>766.58</v>
      </c>
      <c r="U26" s="28">
        <f>ROUND($T$26+$S$26,2)</f>
        <v>766.58</v>
      </c>
      <c r="V26" s="30" t="s">
        <v>71</v>
      </c>
      <c r="W26" s="73"/>
    </row>
    <row r="27" spans="1:23" s="1" customFormat="1" ht="11.1" customHeight="1" outlineLevel="7" x14ac:dyDescent="0.2">
      <c r="A27" s="24"/>
      <c r="B27" s="25" t="s">
        <v>72</v>
      </c>
      <c r="C27" s="26" t="s">
        <v>57</v>
      </c>
      <c r="D27" s="26"/>
      <c r="E27" s="26"/>
      <c r="F27" s="26"/>
      <c r="G27" s="26"/>
      <c r="H27" s="27">
        <v>8.18</v>
      </c>
      <c r="I27" s="27">
        <v>8.18</v>
      </c>
      <c r="J27" s="27">
        <v>8.18</v>
      </c>
      <c r="K27" s="27">
        <v>8.18</v>
      </c>
      <c r="L27" s="27">
        <v>69.016999999999996</v>
      </c>
      <c r="M27" s="27">
        <f>$H$27+$I$27+$J$27+$K$27+$L$27</f>
        <v>101.73699999999999</v>
      </c>
      <c r="N27" s="31">
        <v>1</v>
      </c>
      <c r="O27" s="28">
        <f>ROUND($M$27*$N$27,3)</f>
        <v>101.73699999999999</v>
      </c>
      <c r="P27" s="62"/>
      <c r="Q27" s="63">
        <v>14.4</v>
      </c>
      <c r="R27" s="32">
        <f>ROUND($Q$27+$P$27,2)</f>
        <v>14.4</v>
      </c>
      <c r="S27" s="28">
        <f>ROUND($M$27*$P$27,2)</f>
        <v>0</v>
      </c>
      <c r="T27" s="28">
        <f>ROUND($O$27*$Q$27,2)</f>
        <v>1465.01</v>
      </c>
      <c r="U27" s="28">
        <f>ROUND($T$27+$S$27,2)</f>
        <v>1465.01</v>
      </c>
      <c r="V27" s="30"/>
      <c r="W27" s="73"/>
    </row>
    <row r="28" spans="1:23" s="11" customFormat="1" ht="21.95" customHeight="1" outlineLevel="6" x14ac:dyDescent="0.15">
      <c r="A28" s="12">
        <v>3</v>
      </c>
      <c r="B28" s="13" t="s">
        <v>73</v>
      </c>
      <c r="C28" s="14" t="s">
        <v>63</v>
      </c>
      <c r="D28" s="14"/>
      <c r="E28" s="14"/>
      <c r="F28" s="14"/>
      <c r="G28" s="14"/>
      <c r="H28" s="16"/>
      <c r="I28" s="16"/>
      <c r="J28" s="16"/>
      <c r="K28" s="16"/>
      <c r="L28" s="15">
        <v>8.36</v>
      </c>
      <c r="M28" s="15">
        <v>8.36</v>
      </c>
      <c r="N28" s="16"/>
      <c r="O28" s="16">
        <f>$O$29</f>
        <v>8.36</v>
      </c>
      <c r="P28" s="65"/>
      <c r="Q28" s="65"/>
      <c r="R28" s="16">
        <f>ROUND($U$28/$O$28,2)</f>
        <v>401.92</v>
      </c>
      <c r="S28" s="16">
        <f>ROUND($S$29+$S$30,2)</f>
        <v>0</v>
      </c>
      <c r="T28" s="16">
        <f>ROUND($T$29+$T$30,2)</f>
        <v>3360.05</v>
      </c>
      <c r="U28" s="16">
        <f>ROUND($U$29+$U$30,2)</f>
        <v>3360.05</v>
      </c>
      <c r="V28" s="17" t="s">
        <v>74</v>
      </c>
      <c r="W28" s="71"/>
    </row>
    <row r="29" spans="1:23" s="18" customFormat="1" ht="11.1" customHeight="1" outlineLevel="7" x14ac:dyDescent="0.2">
      <c r="A29" s="19"/>
      <c r="B29" s="20" t="s">
        <v>26</v>
      </c>
      <c r="C29" s="21" t="s">
        <v>63</v>
      </c>
      <c r="D29" s="21"/>
      <c r="E29" s="21"/>
      <c r="F29" s="21"/>
      <c r="G29" s="21"/>
      <c r="H29" s="23"/>
      <c r="I29" s="23"/>
      <c r="J29" s="23"/>
      <c r="K29" s="23"/>
      <c r="L29" s="22">
        <v>8.36</v>
      </c>
      <c r="M29" s="22">
        <f>$H$29+$I$29+$J$29+$K$29+$L$29</f>
        <v>8.36</v>
      </c>
      <c r="N29" s="22">
        <v>1</v>
      </c>
      <c r="O29" s="23">
        <f>ROUND($M$29*$N$29,3)</f>
        <v>8.36</v>
      </c>
      <c r="P29" s="60"/>
      <c r="Q29" s="61"/>
      <c r="R29" s="57">
        <f>ROUND($Q$29+$P$29,2)</f>
        <v>0</v>
      </c>
      <c r="S29" s="23">
        <f>ROUND($M$29*$P$29,2)</f>
        <v>0</v>
      </c>
      <c r="T29" s="23">
        <f>ROUND($O$29*$Q$29,2)</f>
        <v>0</v>
      </c>
      <c r="U29" s="23">
        <f>ROUND($T$29+$S$29,2)</f>
        <v>0</v>
      </c>
      <c r="V29" s="23"/>
      <c r="W29" s="72"/>
    </row>
    <row r="30" spans="1:23" s="1" customFormat="1" ht="11.1" customHeight="1" outlineLevel="7" x14ac:dyDescent="0.2">
      <c r="A30" s="24"/>
      <c r="B30" s="25" t="s">
        <v>75</v>
      </c>
      <c r="C30" s="26" t="s">
        <v>59</v>
      </c>
      <c r="D30" s="26"/>
      <c r="E30" s="26"/>
      <c r="F30" s="26"/>
      <c r="G30" s="26"/>
      <c r="H30" s="28"/>
      <c r="I30" s="28"/>
      <c r="J30" s="28"/>
      <c r="K30" s="28"/>
      <c r="L30" s="27">
        <v>8.36</v>
      </c>
      <c r="M30" s="27">
        <f>$H$30+$I$30+$J$30+$K$30+$L$30</f>
        <v>8.36</v>
      </c>
      <c r="N30" s="31">
        <v>8</v>
      </c>
      <c r="O30" s="28">
        <f>ROUND($M$30*$N$30,3)</f>
        <v>66.88</v>
      </c>
      <c r="P30" s="62"/>
      <c r="Q30" s="63">
        <v>50.24</v>
      </c>
      <c r="R30" s="32">
        <f>ROUND($Q$30+$P$30,2)</f>
        <v>50.24</v>
      </c>
      <c r="S30" s="28">
        <f>ROUND($M$30*$P$30,2)</f>
        <v>0</v>
      </c>
      <c r="T30" s="28">
        <f>ROUND($O$30*$Q$30,2)</f>
        <v>3360.05</v>
      </c>
      <c r="U30" s="28">
        <f>ROUND($T$30+$S$30,2)</f>
        <v>3360.05</v>
      </c>
      <c r="V30" s="30"/>
      <c r="W30" s="73"/>
    </row>
    <row r="31" spans="1:23" s="11" customFormat="1" ht="11.1" customHeight="1" outlineLevel="6" x14ac:dyDescent="0.15">
      <c r="A31" s="12">
        <v>4</v>
      </c>
      <c r="B31" s="13" t="s">
        <v>76</v>
      </c>
      <c r="C31" s="14" t="s">
        <v>63</v>
      </c>
      <c r="D31" s="14"/>
      <c r="E31" s="14"/>
      <c r="F31" s="14"/>
      <c r="G31" s="14"/>
      <c r="H31" s="16"/>
      <c r="I31" s="16"/>
      <c r="J31" s="16"/>
      <c r="K31" s="16"/>
      <c r="L31" s="15">
        <v>48.31</v>
      </c>
      <c r="M31" s="15">
        <v>48.31</v>
      </c>
      <c r="N31" s="16"/>
      <c r="O31" s="16">
        <f>$O$32</f>
        <v>48.31</v>
      </c>
      <c r="P31" s="65"/>
      <c r="Q31" s="65"/>
      <c r="R31" s="16">
        <f>ROUND($U$31/$O$31,2)</f>
        <v>157.5</v>
      </c>
      <c r="S31" s="16">
        <f>ROUND($S$32+$S$33,2)</f>
        <v>0</v>
      </c>
      <c r="T31" s="16">
        <f>ROUND($T$32+$T$33,2)</f>
        <v>7608.9</v>
      </c>
      <c r="U31" s="16">
        <f>ROUND($U$32+$U$33,2)</f>
        <v>7608.9</v>
      </c>
      <c r="V31" s="17" t="s">
        <v>77</v>
      </c>
      <c r="W31" s="71"/>
    </row>
    <row r="32" spans="1:23" s="18" customFormat="1" ht="11.1" customHeight="1" outlineLevel="7" x14ac:dyDescent="0.2">
      <c r="A32" s="19"/>
      <c r="B32" s="20" t="s">
        <v>26</v>
      </c>
      <c r="C32" s="21" t="s">
        <v>63</v>
      </c>
      <c r="D32" s="21"/>
      <c r="E32" s="21"/>
      <c r="F32" s="21"/>
      <c r="G32" s="21"/>
      <c r="H32" s="23"/>
      <c r="I32" s="23"/>
      <c r="J32" s="23"/>
      <c r="K32" s="23"/>
      <c r="L32" s="22">
        <v>48.31</v>
      </c>
      <c r="M32" s="22">
        <f>$H$32+$I$32+$J$32+$K$32+$L$32</f>
        <v>48.31</v>
      </c>
      <c r="N32" s="22">
        <v>1</v>
      </c>
      <c r="O32" s="23">
        <f>ROUND($M$32*$N$32,3)</f>
        <v>48.31</v>
      </c>
      <c r="P32" s="60"/>
      <c r="Q32" s="61"/>
      <c r="R32" s="57">
        <f>ROUND($Q$32+$P$32,2)</f>
        <v>0</v>
      </c>
      <c r="S32" s="23">
        <f>ROUND($M$32*$P$32,2)</f>
        <v>0</v>
      </c>
      <c r="T32" s="23">
        <f>ROUND($O$32*$Q$32,2)</f>
        <v>0</v>
      </c>
      <c r="U32" s="23">
        <f>ROUND($T$32+$S$32,2)</f>
        <v>0</v>
      </c>
      <c r="V32" s="23"/>
      <c r="W32" s="72"/>
    </row>
    <row r="33" spans="1:23" s="1" customFormat="1" ht="11.1" customHeight="1" outlineLevel="7" x14ac:dyDescent="0.2">
      <c r="A33" s="24"/>
      <c r="B33" s="25" t="s">
        <v>78</v>
      </c>
      <c r="C33" s="26" t="s">
        <v>63</v>
      </c>
      <c r="D33" s="26"/>
      <c r="E33" s="26"/>
      <c r="F33" s="26"/>
      <c r="G33" s="26"/>
      <c r="H33" s="28"/>
      <c r="I33" s="28"/>
      <c r="J33" s="28"/>
      <c r="K33" s="28"/>
      <c r="L33" s="27">
        <v>48.31</v>
      </c>
      <c r="M33" s="27">
        <f>$H$33+$I$33+$J$33+$K$33+$L$33</f>
        <v>48.31</v>
      </c>
      <c r="N33" s="32">
        <v>1.05</v>
      </c>
      <c r="O33" s="28">
        <f>ROUND($M$33*$N$33,3)</f>
        <v>50.725999999999999</v>
      </c>
      <c r="P33" s="62"/>
      <c r="Q33" s="63">
        <v>150</v>
      </c>
      <c r="R33" s="32">
        <f>ROUND($Q$33+$P$33,2)</f>
        <v>150</v>
      </c>
      <c r="S33" s="28">
        <f>ROUND($M$33*$P$33,2)</f>
        <v>0</v>
      </c>
      <c r="T33" s="28">
        <f>ROUND($O$33*$Q$33,2)</f>
        <v>7608.9</v>
      </c>
      <c r="U33" s="28">
        <f>ROUND($T$33+$S$33,2)</f>
        <v>7608.9</v>
      </c>
      <c r="V33" s="30"/>
      <c r="W33" s="73"/>
    </row>
    <row r="34" spans="1:23" s="1" customFormat="1" ht="12" customHeight="1" outlineLevel="4" x14ac:dyDescent="0.2">
      <c r="A34" s="7"/>
      <c r="B34" s="8" t="s">
        <v>79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64"/>
      <c r="Q34" s="64"/>
      <c r="R34" s="10"/>
      <c r="S34" s="10">
        <f>ROUND($S$37+$S$38+$S$40+$S$41+$S$43+$S$44+$S$45+$S$47+$S$48+$S$50+$S$51+$S$53+$S$54,2)</f>
        <v>0</v>
      </c>
      <c r="T34" s="10">
        <f>ROUND($T$37+$T$38+$T$40+$T$41+$T$43+$T$44+$T$45+$T$47+$T$48+$T$50+$T$51+$T$53+$T$54,2)</f>
        <v>88709.49</v>
      </c>
      <c r="U34" s="10">
        <f>ROUND($U$37+$U$38+$U$40+$U$41+$U$43+$U$44+$U$45+$U$47+$U$48+$U$50+$U$51+$U$53+$U$54,2)</f>
        <v>88709.49</v>
      </c>
      <c r="V34" s="10"/>
      <c r="W34" s="64"/>
    </row>
    <row r="35" spans="1:23" s="1" customFormat="1" ht="12" customHeight="1" outlineLevel="5" x14ac:dyDescent="0.2">
      <c r="A35" s="7"/>
      <c r="B35" s="8" t="s">
        <v>80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64"/>
      <c r="Q35" s="64"/>
      <c r="R35" s="10"/>
      <c r="S35" s="10">
        <f>ROUND($S$37+$S$38+$S$40+$S$41+$S$43+$S$44+$S$45+$S$47+$S$48+$S$50+$S$51+$S$53+$S$54,2)</f>
        <v>0</v>
      </c>
      <c r="T35" s="10">
        <f>ROUND($T$37+$T$38+$T$40+$T$41+$T$43+$T$44+$T$45+$T$47+$T$48+$T$50+$T$51+$T$53+$T$54,2)</f>
        <v>88709.49</v>
      </c>
      <c r="U35" s="10">
        <f>ROUND($U$37+$U$38+$U$40+$U$41+$U$43+$U$44+$U$45+$U$47+$U$48+$U$50+$U$51+$U$53+$U$54,2)</f>
        <v>88709.49</v>
      </c>
      <c r="V35" s="10"/>
      <c r="W35" s="64"/>
    </row>
    <row r="36" spans="1:23" s="11" customFormat="1" ht="21.95" customHeight="1" outlineLevel="6" x14ac:dyDescent="0.15">
      <c r="A36" s="12">
        <v>5</v>
      </c>
      <c r="B36" s="13" t="s">
        <v>81</v>
      </c>
      <c r="C36" s="14" t="s">
        <v>63</v>
      </c>
      <c r="D36" s="14"/>
      <c r="E36" s="14"/>
      <c r="F36" s="14"/>
      <c r="G36" s="14"/>
      <c r="H36" s="15">
        <v>22.831</v>
      </c>
      <c r="I36" s="15">
        <v>22.831</v>
      </c>
      <c r="J36" s="15">
        <v>22.831</v>
      </c>
      <c r="K36" s="15">
        <v>22.831</v>
      </c>
      <c r="L36" s="15">
        <v>70.58</v>
      </c>
      <c r="M36" s="15">
        <v>161.904</v>
      </c>
      <c r="N36" s="16"/>
      <c r="O36" s="16">
        <f>$O$37</f>
        <v>161.904</v>
      </c>
      <c r="P36" s="65"/>
      <c r="Q36" s="65"/>
      <c r="R36" s="16">
        <f>ROUND($U$36/$O$36,2)</f>
        <v>9.9600000000000009</v>
      </c>
      <c r="S36" s="16">
        <f>ROUND($S$37+$S$38,2)</f>
        <v>0</v>
      </c>
      <c r="T36" s="16">
        <f>ROUND($T$37+$T$38,2)</f>
        <v>1612.59</v>
      </c>
      <c r="U36" s="16">
        <f>ROUND($U$37+$U$38,2)</f>
        <v>1612.59</v>
      </c>
      <c r="V36" s="17" t="s">
        <v>82</v>
      </c>
      <c r="W36" s="71"/>
    </row>
    <row r="37" spans="1:23" s="18" customFormat="1" ht="11.1" customHeight="1" outlineLevel="7" x14ac:dyDescent="0.2">
      <c r="A37" s="19"/>
      <c r="B37" s="20" t="s">
        <v>26</v>
      </c>
      <c r="C37" s="21" t="s">
        <v>63</v>
      </c>
      <c r="D37" s="21"/>
      <c r="E37" s="21"/>
      <c r="F37" s="21"/>
      <c r="G37" s="21"/>
      <c r="H37" s="22">
        <v>22.831</v>
      </c>
      <c r="I37" s="22">
        <v>22.831</v>
      </c>
      <c r="J37" s="22">
        <v>22.831</v>
      </c>
      <c r="K37" s="22">
        <v>22.831</v>
      </c>
      <c r="L37" s="22">
        <v>70.58</v>
      </c>
      <c r="M37" s="22">
        <f>$H$37+$I$37+$J$37+$K$37+$L$37</f>
        <v>161.904</v>
      </c>
      <c r="N37" s="22">
        <v>1</v>
      </c>
      <c r="O37" s="23">
        <f>ROUND($M$37*$N$37,3)</f>
        <v>161.904</v>
      </c>
      <c r="P37" s="60"/>
      <c r="Q37" s="61"/>
      <c r="R37" s="57">
        <f>ROUND($Q$37+$P$37,2)</f>
        <v>0</v>
      </c>
      <c r="S37" s="23">
        <f>ROUND($M$37*$P$37,2)</f>
        <v>0</v>
      </c>
      <c r="T37" s="23">
        <f>ROUND($O$37*$Q$37,2)</f>
        <v>0</v>
      </c>
      <c r="U37" s="23">
        <f>ROUND($T$37+$S$37,2)</f>
        <v>0</v>
      </c>
      <c r="V37" s="23"/>
      <c r="W37" s="72"/>
    </row>
    <row r="38" spans="1:23" s="1" customFormat="1" ht="11.1" customHeight="1" outlineLevel="7" x14ac:dyDescent="0.2">
      <c r="A38" s="24"/>
      <c r="B38" s="25" t="s">
        <v>83</v>
      </c>
      <c r="C38" s="26" t="s">
        <v>59</v>
      </c>
      <c r="D38" s="26"/>
      <c r="E38" s="26"/>
      <c r="F38" s="26"/>
      <c r="G38" s="26"/>
      <c r="H38" s="27">
        <v>22.831</v>
      </c>
      <c r="I38" s="27">
        <v>22.831</v>
      </c>
      <c r="J38" s="27">
        <v>22.831</v>
      </c>
      <c r="K38" s="27">
        <v>22.831</v>
      </c>
      <c r="L38" s="27">
        <v>70.58</v>
      </c>
      <c r="M38" s="27">
        <f>$H$38+$I$38+$J$38+$K$38+$L$38</f>
        <v>161.904</v>
      </c>
      <c r="N38" s="32">
        <v>0.15</v>
      </c>
      <c r="O38" s="28">
        <f>ROUND($M$38*$N$38,3)</f>
        <v>24.286000000000001</v>
      </c>
      <c r="P38" s="62"/>
      <c r="Q38" s="63">
        <v>66.400000000000006</v>
      </c>
      <c r="R38" s="32">
        <f>ROUND($Q$38+$P$38,2)</f>
        <v>66.400000000000006</v>
      </c>
      <c r="S38" s="28">
        <f>ROUND($M$38*$P$38,2)</f>
        <v>0</v>
      </c>
      <c r="T38" s="28">
        <f>ROUND($O$38*$Q$38,2)</f>
        <v>1612.59</v>
      </c>
      <c r="U38" s="28">
        <f>ROUND($T$38+$S$38,2)</f>
        <v>1612.59</v>
      </c>
      <c r="V38" s="30"/>
      <c r="W38" s="73"/>
    </row>
    <row r="39" spans="1:23" s="11" customFormat="1" ht="21.95" customHeight="1" outlineLevel="6" x14ac:dyDescent="0.15">
      <c r="A39" s="12">
        <v>6</v>
      </c>
      <c r="B39" s="13" t="s">
        <v>84</v>
      </c>
      <c r="C39" s="14" t="s">
        <v>63</v>
      </c>
      <c r="D39" s="14"/>
      <c r="E39" s="14"/>
      <c r="F39" s="14"/>
      <c r="G39" s="14"/>
      <c r="H39" s="16"/>
      <c r="I39" s="16"/>
      <c r="J39" s="16"/>
      <c r="K39" s="16"/>
      <c r="L39" s="15">
        <v>311.947</v>
      </c>
      <c r="M39" s="15">
        <v>311.947</v>
      </c>
      <c r="N39" s="16"/>
      <c r="O39" s="16">
        <f>$O$40</f>
        <v>311.947</v>
      </c>
      <c r="P39" s="65"/>
      <c r="Q39" s="65"/>
      <c r="R39" s="16">
        <f>ROUND($U$39/$O$39,2)</f>
        <v>9.9600000000000009</v>
      </c>
      <c r="S39" s="16">
        <f>ROUND($S$40+$S$41,2)</f>
        <v>0</v>
      </c>
      <c r="T39" s="16">
        <f>ROUND($T$40+$T$41,2)</f>
        <v>3106.99</v>
      </c>
      <c r="U39" s="16">
        <f>ROUND($U$40+$U$41,2)</f>
        <v>3106.99</v>
      </c>
      <c r="V39" s="17" t="s">
        <v>85</v>
      </c>
      <c r="W39" s="71"/>
    </row>
    <row r="40" spans="1:23" s="18" customFormat="1" ht="11.1" customHeight="1" outlineLevel="7" x14ac:dyDescent="0.2">
      <c r="A40" s="19"/>
      <c r="B40" s="20" t="s">
        <v>26</v>
      </c>
      <c r="C40" s="21" t="s">
        <v>63</v>
      </c>
      <c r="D40" s="21"/>
      <c r="E40" s="21"/>
      <c r="F40" s="21"/>
      <c r="G40" s="21"/>
      <c r="H40" s="23"/>
      <c r="I40" s="23"/>
      <c r="J40" s="23"/>
      <c r="K40" s="23"/>
      <c r="L40" s="22">
        <v>311.947</v>
      </c>
      <c r="M40" s="22">
        <f>$H$40+$I$40+$J$40+$K$40+$L$40</f>
        <v>311.947</v>
      </c>
      <c r="N40" s="22">
        <v>1</v>
      </c>
      <c r="O40" s="23">
        <f>ROUND($M$40*$N$40,3)</f>
        <v>311.947</v>
      </c>
      <c r="P40" s="60"/>
      <c r="Q40" s="61"/>
      <c r="R40" s="57">
        <f>ROUND($Q$40+$P$40,2)</f>
        <v>0</v>
      </c>
      <c r="S40" s="23">
        <f>ROUND($M$40*$P$40,2)</f>
        <v>0</v>
      </c>
      <c r="T40" s="23">
        <f>ROUND($O$40*$Q$40,2)</f>
        <v>0</v>
      </c>
      <c r="U40" s="23">
        <f>ROUND($T$40+$S$40,2)</f>
        <v>0</v>
      </c>
      <c r="V40" s="23"/>
      <c r="W40" s="72"/>
    </row>
    <row r="41" spans="1:23" s="1" customFormat="1" ht="56.1" customHeight="1" outlineLevel="7" x14ac:dyDescent="0.2">
      <c r="A41" s="24"/>
      <c r="B41" s="25" t="s">
        <v>83</v>
      </c>
      <c r="C41" s="26" t="s">
        <v>59</v>
      </c>
      <c r="D41" s="26"/>
      <c r="E41" s="26"/>
      <c r="F41" s="26"/>
      <c r="G41" s="26"/>
      <c r="H41" s="28"/>
      <c r="I41" s="28"/>
      <c r="J41" s="28"/>
      <c r="K41" s="28"/>
      <c r="L41" s="27">
        <v>311.947</v>
      </c>
      <c r="M41" s="27">
        <f>$H$41+$I$41+$J$41+$K$41+$L$41</f>
        <v>311.947</v>
      </c>
      <c r="N41" s="32">
        <v>0.15</v>
      </c>
      <c r="O41" s="28">
        <f>ROUND($M$41*$N$41,3)</f>
        <v>46.792000000000002</v>
      </c>
      <c r="P41" s="62"/>
      <c r="Q41" s="63">
        <v>66.400000000000006</v>
      </c>
      <c r="R41" s="32">
        <f>ROUND($Q$41+$P$41,2)</f>
        <v>66.400000000000006</v>
      </c>
      <c r="S41" s="28">
        <f>ROUND($M$41*$P$41,2)</f>
        <v>0</v>
      </c>
      <c r="T41" s="28">
        <f>ROUND($O$41*$Q$41,2)</f>
        <v>3106.99</v>
      </c>
      <c r="U41" s="28">
        <f>ROUND($T$41+$S$41,2)</f>
        <v>3106.99</v>
      </c>
      <c r="V41" s="30" t="s">
        <v>86</v>
      </c>
      <c r="W41" s="73"/>
    </row>
    <row r="42" spans="1:23" s="11" customFormat="1" ht="93" customHeight="1" outlineLevel="6" x14ac:dyDescent="0.15">
      <c r="A42" s="12">
        <v>7</v>
      </c>
      <c r="B42" s="13" t="s">
        <v>87</v>
      </c>
      <c r="C42" s="14" t="s">
        <v>63</v>
      </c>
      <c r="D42" s="14"/>
      <c r="E42" s="14"/>
      <c r="F42" s="14"/>
      <c r="G42" s="14"/>
      <c r="H42" s="16"/>
      <c r="I42" s="16"/>
      <c r="J42" s="16"/>
      <c r="K42" s="16"/>
      <c r="L42" s="15">
        <v>311.947</v>
      </c>
      <c r="M42" s="15">
        <v>311.947</v>
      </c>
      <c r="N42" s="16"/>
      <c r="O42" s="16">
        <f>$O$43</f>
        <v>311.947</v>
      </c>
      <c r="P42" s="65"/>
      <c r="Q42" s="65"/>
      <c r="R42" s="16">
        <f>ROUND($U$42/$O$42,2)</f>
        <v>166.1</v>
      </c>
      <c r="S42" s="16">
        <f>ROUND($S$43+$S$44+$S$45,2)</f>
        <v>0</v>
      </c>
      <c r="T42" s="16">
        <f>ROUND($T$43+$T$44+$T$45,2)</f>
        <v>51815.76</v>
      </c>
      <c r="U42" s="16">
        <f>ROUND($U$43+$U$44+$U$45,2)</f>
        <v>51815.76</v>
      </c>
      <c r="V42" s="17" t="s">
        <v>88</v>
      </c>
      <c r="W42" s="71"/>
    </row>
    <row r="43" spans="1:23" s="18" customFormat="1" ht="11.1" customHeight="1" outlineLevel="7" x14ac:dyDescent="0.2">
      <c r="A43" s="19"/>
      <c r="B43" s="20" t="s">
        <v>26</v>
      </c>
      <c r="C43" s="21" t="s">
        <v>63</v>
      </c>
      <c r="D43" s="21"/>
      <c r="E43" s="21"/>
      <c r="F43" s="21"/>
      <c r="G43" s="21"/>
      <c r="H43" s="23"/>
      <c r="I43" s="23"/>
      <c r="J43" s="23"/>
      <c r="K43" s="23"/>
      <c r="L43" s="22">
        <v>311.947</v>
      </c>
      <c r="M43" s="22">
        <f>$H$43+$I$43+$J$43+$K$43+$L$43</f>
        <v>311.947</v>
      </c>
      <c r="N43" s="22">
        <v>1</v>
      </c>
      <c r="O43" s="23">
        <f>ROUND($M$43*$N$43,3)</f>
        <v>311.947</v>
      </c>
      <c r="P43" s="60"/>
      <c r="Q43" s="61"/>
      <c r="R43" s="57">
        <f>ROUND($Q$43+$P$43,2)</f>
        <v>0</v>
      </c>
      <c r="S43" s="23">
        <f>ROUND($M$43*$P$43,2)</f>
        <v>0</v>
      </c>
      <c r="T43" s="23">
        <f>ROUND($O$43*$Q$43,2)</f>
        <v>0</v>
      </c>
      <c r="U43" s="23">
        <f>ROUND($T$43+$S$43,2)</f>
        <v>0</v>
      </c>
      <c r="V43" s="23"/>
      <c r="W43" s="72"/>
    </row>
    <row r="44" spans="1:23" s="1" customFormat="1" ht="11.1" customHeight="1" outlineLevel="7" x14ac:dyDescent="0.2">
      <c r="A44" s="24"/>
      <c r="B44" s="25" t="s">
        <v>89</v>
      </c>
      <c r="C44" s="26" t="s">
        <v>59</v>
      </c>
      <c r="D44" s="26"/>
      <c r="E44" s="26"/>
      <c r="F44" s="26"/>
      <c r="G44" s="26"/>
      <c r="H44" s="28"/>
      <c r="I44" s="28"/>
      <c r="J44" s="28"/>
      <c r="K44" s="28"/>
      <c r="L44" s="27">
        <v>311.947</v>
      </c>
      <c r="M44" s="27">
        <f>$H$44+$I$44+$J$44+$K$44+$L$44</f>
        <v>311.947</v>
      </c>
      <c r="N44" s="31">
        <v>11</v>
      </c>
      <c r="O44" s="28">
        <f>ROUND($M$44*$N$44,3)</f>
        <v>3431.4169999999999</v>
      </c>
      <c r="P44" s="62"/>
      <c r="Q44" s="63">
        <v>15</v>
      </c>
      <c r="R44" s="32">
        <f>ROUND($Q$44+$P$44,2)</f>
        <v>15</v>
      </c>
      <c r="S44" s="28">
        <f>ROUND($M$44*$P$44,2)</f>
        <v>0</v>
      </c>
      <c r="T44" s="28">
        <f>ROUND($O$44*$Q$44,2)</f>
        <v>51471.26</v>
      </c>
      <c r="U44" s="28">
        <f>ROUND($T$44+$S$44,2)</f>
        <v>51471.26</v>
      </c>
      <c r="V44" s="30"/>
      <c r="W44" s="73"/>
    </row>
    <row r="45" spans="1:23" s="1" customFormat="1" ht="21.95" customHeight="1" outlineLevel="7" x14ac:dyDescent="0.2">
      <c r="A45" s="24"/>
      <c r="B45" s="25" t="s">
        <v>90</v>
      </c>
      <c r="C45" s="26" t="s">
        <v>57</v>
      </c>
      <c r="D45" s="26"/>
      <c r="E45" s="26"/>
      <c r="F45" s="26"/>
      <c r="G45" s="26"/>
      <c r="H45" s="28"/>
      <c r="I45" s="28"/>
      <c r="J45" s="28"/>
      <c r="K45" s="28"/>
      <c r="L45" s="27">
        <v>21.84</v>
      </c>
      <c r="M45" s="27">
        <f>$H$45+$I$45+$J$45+$K$45+$L$45</f>
        <v>21.84</v>
      </c>
      <c r="N45" s="29">
        <v>1.1000000000000001</v>
      </c>
      <c r="O45" s="28">
        <f>ROUND($M$45*$N$45,3)</f>
        <v>24.024000000000001</v>
      </c>
      <c r="P45" s="62"/>
      <c r="Q45" s="63">
        <v>14.34</v>
      </c>
      <c r="R45" s="32">
        <f>ROUND($Q$45+$P$45,2)</f>
        <v>14.34</v>
      </c>
      <c r="S45" s="28">
        <f>ROUND($M$45*$P$45,2)</f>
        <v>0</v>
      </c>
      <c r="T45" s="28">
        <f>ROUND($O$45*$Q$45,2)</f>
        <v>344.5</v>
      </c>
      <c r="U45" s="28">
        <f>ROUND($T$45+$S$45,2)</f>
        <v>344.5</v>
      </c>
      <c r="V45" s="30"/>
      <c r="W45" s="73"/>
    </row>
    <row r="46" spans="1:23" s="11" customFormat="1" ht="93" customHeight="1" outlineLevel="6" x14ac:dyDescent="0.15">
      <c r="A46" s="12">
        <v>8</v>
      </c>
      <c r="B46" s="13" t="s">
        <v>91</v>
      </c>
      <c r="C46" s="14" t="s">
        <v>63</v>
      </c>
      <c r="D46" s="14"/>
      <c r="E46" s="14"/>
      <c r="F46" s="14"/>
      <c r="G46" s="14"/>
      <c r="H46" s="15">
        <v>22.831</v>
      </c>
      <c r="I46" s="15">
        <v>22.831</v>
      </c>
      <c r="J46" s="15">
        <v>22.831</v>
      </c>
      <c r="K46" s="15">
        <v>22.831</v>
      </c>
      <c r="L46" s="15">
        <v>70.58</v>
      </c>
      <c r="M46" s="15">
        <v>161.904</v>
      </c>
      <c r="N46" s="16"/>
      <c r="O46" s="16">
        <f>$O$47</f>
        <v>161.904</v>
      </c>
      <c r="P46" s="65"/>
      <c r="Q46" s="65"/>
      <c r="R46" s="16">
        <f>ROUND($U$46/$O$46,2)</f>
        <v>193.2</v>
      </c>
      <c r="S46" s="16">
        <f>ROUND($S$47+$S$48,2)</f>
        <v>0</v>
      </c>
      <c r="T46" s="16">
        <f>ROUND($T$47+$T$48,2)</f>
        <v>31279.85</v>
      </c>
      <c r="U46" s="16">
        <f>ROUND($U$47+$U$48,2)</f>
        <v>31279.85</v>
      </c>
      <c r="V46" s="17" t="s">
        <v>92</v>
      </c>
      <c r="W46" s="71"/>
    </row>
    <row r="47" spans="1:23" s="18" customFormat="1" ht="11.1" customHeight="1" outlineLevel="7" x14ac:dyDescent="0.2">
      <c r="A47" s="19"/>
      <c r="B47" s="20" t="s">
        <v>26</v>
      </c>
      <c r="C47" s="21" t="s">
        <v>63</v>
      </c>
      <c r="D47" s="21"/>
      <c r="E47" s="21"/>
      <c r="F47" s="21"/>
      <c r="G47" s="21"/>
      <c r="H47" s="22">
        <v>22.831</v>
      </c>
      <c r="I47" s="22">
        <v>22.831</v>
      </c>
      <c r="J47" s="22">
        <v>22.831</v>
      </c>
      <c r="K47" s="22">
        <v>22.831</v>
      </c>
      <c r="L47" s="22">
        <v>70.58</v>
      </c>
      <c r="M47" s="22">
        <f>$H$47+$I$47+$J$47+$K$47+$L$47</f>
        <v>161.904</v>
      </c>
      <c r="N47" s="22">
        <v>1</v>
      </c>
      <c r="O47" s="23">
        <f>ROUND($M$47*$N$47,3)</f>
        <v>161.904</v>
      </c>
      <c r="P47" s="60"/>
      <c r="Q47" s="61"/>
      <c r="R47" s="57">
        <f>ROUND($Q$47+$P$47,2)</f>
        <v>0</v>
      </c>
      <c r="S47" s="23">
        <f>ROUND($M$47*$P$47,2)</f>
        <v>0</v>
      </c>
      <c r="T47" s="23">
        <f>ROUND($O$47*$Q$47,2)</f>
        <v>0</v>
      </c>
      <c r="U47" s="23">
        <f>ROUND($T$47+$S$47,2)</f>
        <v>0</v>
      </c>
      <c r="V47" s="23"/>
      <c r="W47" s="72"/>
    </row>
    <row r="48" spans="1:23" s="1" customFormat="1" ht="11.1" customHeight="1" outlineLevel="7" x14ac:dyDescent="0.2">
      <c r="A48" s="24"/>
      <c r="B48" s="25" t="s">
        <v>58</v>
      </c>
      <c r="C48" s="26" t="s">
        <v>59</v>
      </c>
      <c r="D48" s="26"/>
      <c r="E48" s="26"/>
      <c r="F48" s="26"/>
      <c r="G48" s="26"/>
      <c r="H48" s="27">
        <v>22.831</v>
      </c>
      <c r="I48" s="27">
        <v>22.831</v>
      </c>
      <c r="J48" s="27">
        <v>22.831</v>
      </c>
      <c r="K48" s="27">
        <v>22.831</v>
      </c>
      <c r="L48" s="27">
        <v>70.58</v>
      </c>
      <c r="M48" s="27">
        <f>$H$48+$I$48+$J$48+$K$48+$L$48</f>
        <v>161.904</v>
      </c>
      <c r="N48" s="31">
        <v>14</v>
      </c>
      <c r="O48" s="28">
        <f>ROUND($M$48*$N$48,3)</f>
        <v>2266.6559999999999</v>
      </c>
      <c r="P48" s="62"/>
      <c r="Q48" s="63">
        <v>13.8</v>
      </c>
      <c r="R48" s="32">
        <f>ROUND($Q$48+$P$48,2)</f>
        <v>13.8</v>
      </c>
      <c r="S48" s="28">
        <f>ROUND($M$48*$P$48,2)</f>
        <v>0</v>
      </c>
      <c r="T48" s="28">
        <f>ROUND($O$48*$Q$48,2)</f>
        <v>31279.85</v>
      </c>
      <c r="U48" s="28">
        <f>ROUND($T$48+$S$48,2)</f>
        <v>31279.85</v>
      </c>
      <c r="V48" s="30"/>
      <c r="W48" s="73"/>
    </row>
    <row r="49" spans="1:23" s="11" customFormat="1" ht="21.95" customHeight="1" outlineLevel="6" x14ac:dyDescent="0.15">
      <c r="A49" s="12">
        <v>9</v>
      </c>
      <c r="B49" s="13" t="s">
        <v>93</v>
      </c>
      <c r="C49" s="14" t="s">
        <v>63</v>
      </c>
      <c r="D49" s="14"/>
      <c r="E49" s="14"/>
      <c r="F49" s="14"/>
      <c r="G49" s="14"/>
      <c r="H49" s="15">
        <v>0.88800000000000001</v>
      </c>
      <c r="I49" s="15">
        <v>0.88800000000000001</v>
      </c>
      <c r="J49" s="15">
        <v>0.88800000000000001</v>
      </c>
      <c r="K49" s="15">
        <v>0.88800000000000001</v>
      </c>
      <c r="L49" s="15">
        <v>0.88800000000000001</v>
      </c>
      <c r="M49" s="15">
        <v>4.4400000000000004</v>
      </c>
      <c r="N49" s="16"/>
      <c r="O49" s="16">
        <f>$O$50</f>
        <v>4.4400000000000004</v>
      </c>
      <c r="P49" s="65"/>
      <c r="Q49" s="65"/>
      <c r="R49" s="16">
        <f>ROUND($U$49/$O$49,2)</f>
        <v>9.9600000000000009</v>
      </c>
      <c r="S49" s="16">
        <f>ROUND($S$50+$S$51,2)</f>
        <v>0</v>
      </c>
      <c r="T49" s="16">
        <f>ROUND($T$50+$T$51,2)</f>
        <v>44.22</v>
      </c>
      <c r="U49" s="16">
        <f>ROUND($U$50+$U$51,2)</f>
        <v>44.22</v>
      </c>
      <c r="V49" s="17" t="s">
        <v>94</v>
      </c>
      <c r="W49" s="71"/>
    </row>
    <row r="50" spans="1:23" s="18" customFormat="1" ht="11.1" customHeight="1" outlineLevel="7" x14ac:dyDescent="0.2">
      <c r="A50" s="19"/>
      <c r="B50" s="20" t="s">
        <v>26</v>
      </c>
      <c r="C50" s="21" t="s">
        <v>63</v>
      </c>
      <c r="D50" s="21"/>
      <c r="E50" s="21"/>
      <c r="F50" s="21"/>
      <c r="G50" s="21"/>
      <c r="H50" s="22">
        <v>0.88800000000000001</v>
      </c>
      <c r="I50" s="22">
        <v>0.88800000000000001</v>
      </c>
      <c r="J50" s="22">
        <v>0.88800000000000001</v>
      </c>
      <c r="K50" s="22">
        <v>0.88800000000000001</v>
      </c>
      <c r="L50" s="22">
        <v>0.88800000000000001</v>
      </c>
      <c r="M50" s="22">
        <f>$H$50+$I$50+$J$50+$K$50+$L$50</f>
        <v>4.4400000000000004</v>
      </c>
      <c r="N50" s="22">
        <v>1</v>
      </c>
      <c r="O50" s="23">
        <f>ROUND($M$50*$N$50,3)</f>
        <v>4.4400000000000004</v>
      </c>
      <c r="P50" s="60"/>
      <c r="Q50" s="61"/>
      <c r="R50" s="57">
        <f>ROUND($Q$50+$P$50,2)</f>
        <v>0</v>
      </c>
      <c r="S50" s="23">
        <f>ROUND($M$50*$P$50,2)</f>
        <v>0</v>
      </c>
      <c r="T50" s="23">
        <f>ROUND($O$50*$Q$50,2)</f>
        <v>0</v>
      </c>
      <c r="U50" s="23">
        <f>ROUND($T$50+$S$50,2)</f>
        <v>0</v>
      </c>
      <c r="V50" s="23"/>
      <c r="W50" s="72"/>
    </row>
    <row r="51" spans="1:23" s="1" customFormat="1" ht="44.1" customHeight="1" outlineLevel="7" x14ac:dyDescent="0.2">
      <c r="A51" s="24"/>
      <c r="B51" s="25" t="s">
        <v>83</v>
      </c>
      <c r="C51" s="26" t="s">
        <v>59</v>
      </c>
      <c r="D51" s="26"/>
      <c r="E51" s="26"/>
      <c r="F51" s="26"/>
      <c r="G51" s="26"/>
      <c r="H51" s="27">
        <v>0.88800000000000001</v>
      </c>
      <c r="I51" s="27">
        <v>0.88800000000000001</v>
      </c>
      <c r="J51" s="27">
        <v>0.88800000000000001</v>
      </c>
      <c r="K51" s="27">
        <v>0.88800000000000001</v>
      </c>
      <c r="L51" s="27">
        <v>0.88800000000000001</v>
      </c>
      <c r="M51" s="27">
        <f>$H$51+$I$51+$J$51+$K$51+$L$51</f>
        <v>4.4400000000000004</v>
      </c>
      <c r="N51" s="32">
        <v>0.15</v>
      </c>
      <c r="O51" s="28">
        <f>ROUND($M$51*$N$51,3)</f>
        <v>0.66600000000000004</v>
      </c>
      <c r="P51" s="62"/>
      <c r="Q51" s="63">
        <v>66.400000000000006</v>
      </c>
      <c r="R51" s="32">
        <f>ROUND($Q$51+$P$51,2)</f>
        <v>66.400000000000006</v>
      </c>
      <c r="S51" s="28">
        <f>ROUND($M$51*$P$51,2)</f>
        <v>0</v>
      </c>
      <c r="T51" s="28">
        <f>ROUND($O$51*$Q$51,2)</f>
        <v>44.22</v>
      </c>
      <c r="U51" s="28">
        <f>ROUND($T$51+$S$51,2)</f>
        <v>44.22</v>
      </c>
      <c r="V51" s="30" t="s">
        <v>95</v>
      </c>
      <c r="W51" s="73"/>
    </row>
    <row r="52" spans="1:23" s="11" customFormat="1" ht="93" customHeight="1" outlineLevel="6" x14ac:dyDescent="0.15">
      <c r="A52" s="12">
        <v>10</v>
      </c>
      <c r="B52" s="13" t="s">
        <v>96</v>
      </c>
      <c r="C52" s="14" t="s">
        <v>63</v>
      </c>
      <c r="D52" s="14"/>
      <c r="E52" s="14"/>
      <c r="F52" s="14"/>
      <c r="G52" s="14"/>
      <c r="H52" s="15">
        <v>0.88</v>
      </c>
      <c r="I52" s="15">
        <v>0.88</v>
      </c>
      <c r="J52" s="15">
        <v>0.88</v>
      </c>
      <c r="K52" s="15">
        <v>0.88</v>
      </c>
      <c r="L52" s="15">
        <v>0.88</v>
      </c>
      <c r="M52" s="15">
        <v>4.4000000000000004</v>
      </c>
      <c r="N52" s="16"/>
      <c r="O52" s="16">
        <f>$O$53</f>
        <v>4.4000000000000004</v>
      </c>
      <c r="P52" s="65"/>
      <c r="Q52" s="65"/>
      <c r="R52" s="16">
        <f>ROUND($U$52/$O$52,2)</f>
        <v>193.2</v>
      </c>
      <c r="S52" s="16">
        <f>ROUND($S$53+$S$54,2)</f>
        <v>0</v>
      </c>
      <c r="T52" s="16">
        <f>ROUND($T$53+$T$54,2)</f>
        <v>850.08</v>
      </c>
      <c r="U52" s="16">
        <f>ROUND($U$53+$U$54,2)</f>
        <v>850.08</v>
      </c>
      <c r="V52" s="17" t="s">
        <v>97</v>
      </c>
      <c r="W52" s="71"/>
    </row>
    <row r="53" spans="1:23" s="18" customFormat="1" ht="11.1" customHeight="1" outlineLevel="7" x14ac:dyDescent="0.2">
      <c r="A53" s="19"/>
      <c r="B53" s="20" t="s">
        <v>26</v>
      </c>
      <c r="C53" s="21" t="s">
        <v>63</v>
      </c>
      <c r="D53" s="21"/>
      <c r="E53" s="21"/>
      <c r="F53" s="21"/>
      <c r="G53" s="21"/>
      <c r="H53" s="22">
        <v>0.88</v>
      </c>
      <c r="I53" s="22">
        <v>0.88</v>
      </c>
      <c r="J53" s="22">
        <v>0.88</v>
      </c>
      <c r="K53" s="22">
        <v>0.88</v>
      </c>
      <c r="L53" s="22">
        <v>0.88</v>
      </c>
      <c r="M53" s="22">
        <f>$H$53+$I$53+$J$53+$K$53+$L$53</f>
        <v>4.4000000000000004</v>
      </c>
      <c r="N53" s="22">
        <v>1</v>
      </c>
      <c r="O53" s="23">
        <f>ROUND($M$53*$N$53,3)</f>
        <v>4.4000000000000004</v>
      </c>
      <c r="P53" s="60"/>
      <c r="Q53" s="61"/>
      <c r="R53" s="57">
        <f>ROUND($Q$53+$P$53,2)</f>
        <v>0</v>
      </c>
      <c r="S53" s="23">
        <f>ROUND($M$53*$P$53,2)</f>
        <v>0</v>
      </c>
      <c r="T53" s="23">
        <f>ROUND($O$53*$Q$53,2)</f>
        <v>0</v>
      </c>
      <c r="U53" s="23">
        <f>ROUND($T$53+$S$53,2)</f>
        <v>0</v>
      </c>
      <c r="V53" s="23"/>
      <c r="W53" s="72"/>
    </row>
    <row r="54" spans="1:23" s="1" customFormat="1" ht="11.1" customHeight="1" outlineLevel="7" x14ac:dyDescent="0.2">
      <c r="A54" s="24"/>
      <c r="B54" s="25" t="s">
        <v>58</v>
      </c>
      <c r="C54" s="26" t="s">
        <v>59</v>
      </c>
      <c r="D54" s="26"/>
      <c r="E54" s="26"/>
      <c r="F54" s="26"/>
      <c r="G54" s="26"/>
      <c r="H54" s="27">
        <v>0.88</v>
      </c>
      <c r="I54" s="27">
        <v>0.88</v>
      </c>
      <c r="J54" s="27">
        <v>0.88</v>
      </c>
      <c r="K54" s="27">
        <v>0.88</v>
      </c>
      <c r="L54" s="27">
        <v>0.88</v>
      </c>
      <c r="M54" s="27">
        <f>$H$54+$I$54+$J$54+$K$54+$L$54</f>
        <v>4.4000000000000004</v>
      </c>
      <c r="N54" s="31">
        <v>14</v>
      </c>
      <c r="O54" s="28">
        <f>ROUND($M$54*$N$54,3)</f>
        <v>61.6</v>
      </c>
      <c r="P54" s="62"/>
      <c r="Q54" s="63">
        <v>13.8</v>
      </c>
      <c r="R54" s="32">
        <f>ROUND($Q$54+$P$54,2)</f>
        <v>13.8</v>
      </c>
      <c r="S54" s="28">
        <f>ROUND($M$54*$P$54,2)</f>
        <v>0</v>
      </c>
      <c r="T54" s="28">
        <f>ROUND($O$54*$Q$54,2)</f>
        <v>850.08</v>
      </c>
      <c r="U54" s="28">
        <f>ROUND($T$54+$S$54,2)</f>
        <v>850.08</v>
      </c>
      <c r="V54" s="30"/>
      <c r="W54" s="73"/>
    </row>
    <row r="55" spans="1:23" s="1" customFormat="1" ht="12" customHeight="1" outlineLevel="3" x14ac:dyDescent="0.2">
      <c r="A55" s="7"/>
      <c r="B55" s="8" t="s">
        <v>98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64"/>
      <c r="Q55" s="64"/>
      <c r="R55" s="10"/>
      <c r="S55" s="10">
        <f>ROUND($S$59+$S$60+$S$61+$S$63+$S$64+$S$65+$S$66+$S$67+$S$69+$S$70+$S$72+$S$73+$S$74+$S$76+$S$77+$S$79+$S$80+$S$81+$S$82+$S$83+$S$85+$S$86,2)</f>
        <v>0</v>
      </c>
      <c r="T55" s="10">
        <f>ROUND($T$59+$T$60+$T$61+$T$63+$T$64+$T$65+$T$66+$T$67+$T$69+$T$70+$T$72+$T$73+$T$74+$T$76+$T$77+$T$79+$T$80+$T$81+$T$82+$T$83+$T$85+$T$86,2)</f>
        <v>71320.740000000005</v>
      </c>
      <c r="U55" s="10">
        <f>ROUND($U$59+$U$60+$U$61+$U$63+$U$64+$U$65+$U$66+$U$67+$U$69+$U$70+$U$72+$U$73+$U$74+$U$76+$U$77+$U$79+$U$80+$U$81+$U$82+$U$83+$U$85+$U$86,2)</f>
        <v>71320.740000000005</v>
      </c>
      <c r="V55" s="10"/>
      <c r="W55" s="64"/>
    </row>
    <row r="56" spans="1:23" s="1" customFormat="1" ht="12" customHeight="1" outlineLevel="4" x14ac:dyDescent="0.2">
      <c r="A56" s="7"/>
      <c r="B56" s="8" t="s">
        <v>99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64"/>
      <c r="Q56" s="64"/>
      <c r="R56" s="10"/>
      <c r="S56" s="10">
        <f>ROUND($S$59+$S$60+$S$61+$S$63+$S$64+$S$65+$S$66+$S$67+$S$69+$S$70+$S$72+$S$73+$S$74+$S$76+$S$77+$S$79+$S$80+$S$81+$S$82+$S$83+$S$85+$S$86,2)</f>
        <v>0</v>
      </c>
      <c r="T56" s="10">
        <f>ROUND($T$59+$T$60+$T$61+$T$63+$T$64+$T$65+$T$66+$T$67+$T$69+$T$70+$T$72+$T$73+$T$74+$T$76+$T$77+$T$79+$T$80+$T$81+$T$82+$T$83+$T$85+$T$86,2)</f>
        <v>71320.740000000005</v>
      </c>
      <c r="U56" s="10">
        <f>ROUND($U$59+$U$60+$U$61+$U$63+$U$64+$U$65+$U$66+$U$67+$U$69+$U$70+$U$72+$U$73+$U$74+$U$76+$U$77+$U$79+$U$80+$U$81+$U$82+$U$83+$U$85+$U$86,2)</f>
        <v>71320.740000000005</v>
      </c>
      <c r="V56" s="10"/>
      <c r="W56" s="64"/>
    </row>
    <row r="57" spans="1:23" s="1" customFormat="1" ht="12" customHeight="1" outlineLevel="5" x14ac:dyDescent="0.2">
      <c r="A57" s="7"/>
      <c r="B57" s="8" t="s">
        <v>100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/>
      <c r="P57" s="64"/>
      <c r="Q57" s="64"/>
      <c r="R57" s="10"/>
      <c r="S57" s="10">
        <f>ROUND($S$59+$S$60+$S$61+$S$63+$S$64+$S$65+$S$66+$S$67+$S$69+$S$70+$S$72+$S$73+$S$74+$S$76+$S$77+$S$79+$S$80+$S$81+$S$82+$S$83+$S$85+$S$86,2)</f>
        <v>0</v>
      </c>
      <c r="T57" s="10">
        <f>ROUND($T$59+$T$60+$T$61+$T$63+$T$64+$T$65+$T$66+$T$67+$T$69+$T$70+$T$72+$T$73+$T$74+$T$76+$T$77+$T$79+$T$80+$T$81+$T$82+$T$83+$T$85+$T$86,2)</f>
        <v>71320.740000000005</v>
      </c>
      <c r="U57" s="10">
        <f>ROUND($U$59+$U$60+$U$61+$U$63+$U$64+$U$65+$U$66+$U$67+$U$69+$U$70+$U$72+$U$73+$U$74+$U$76+$U$77+$U$79+$U$80+$U$81+$U$82+$U$83+$U$85+$U$86,2)</f>
        <v>71320.740000000005</v>
      </c>
      <c r="V57" s="10"/>
      <c r="W57" s="64"/>
    </row>
    <row r="58" spans="1:23" s="11" customFormat="1" ht="21.95" customHeight="1" outlineLevel="6" x14ac:dyDescent="0.15">
      <c r="A58" s="12">
        <v>11</v>
      </c>
      <c r="B58" s="13" t="s">
        <v>101</v>
      </c>
      <c r="C58" s="14" t="s">
        <v>63</v>
      </c>
      <c r="D58" s="14"/>
      <c r="E58" s="14"/>
      <c r="F58" s="14"/>
      <c r="G58" s="14"/>
      <c r="H58" s="15">
        <v>0.16800000000000001</v>
      </c>
      <c r="I58" s="15">
        <v>0.16800000000000001</v>
      </c>
      <c r="J58" s="15">
        <v>0.16800000000000001</v>
      </c>
      <c r="K58" s="15">
        <v>0.16800000000000001</v>
      </c>
      <c r="L58" s="15">
        <v>0.16800000000000001</v>
      </c>
      <c r="M58" s="15">
        <v>0.84</v>
      </c>
      <c r="N58" s="16"/>
      <c r="O58" s="16">
        <f>$O$59</f>
        <v>0.84</v>
      </c>
      <c r="P58" s="65"/>
      <c r="Q58" s="65"/>
      <c r="R58" s="16">
        <f>ROUND($U$58/$O$58,2)</f>
        <v>65.67</v>
      </c>
      <c r="S58" s="16">
        <f>ROUND($S$59+$S$60+$S$61,2)</f>
        <v>0</v>
      </c>
      <c r="T58" s="16">
        <f>ROUND($T$59+$T$60+$T$61,2)</f>
        <v>55.16</v>
      </c>
      <c r="U58" s="16">
        <f>ROUND($U$59+$U$60+$U$61,2)</f>
        <v>55.16</v>
      </c>
      <c r="V58" s="17" t="s">
        <v>102</v>
      </c>
      <c r="W58" s="71"/>
    </row>
    <row r="59" spans="1:23" s="18" customFormat="1" ht="11.1" customHeight="1" outlineLevel="7" x14ac:dyDescent="0.2">
      <c r="A59" s="19"/>
      <c r="B59" s="20" t="s">
        <v>26</v>
      </c>
      <c r="C59" s="21" t="s">
        <v>63</v>
      </c>
      <c r="D59" s="21"/>
      <c r="E59" s="21"/>
      <c r="F59" s="21"/>
      <c r="G59" s="21"/>
      <c r="H59" s="22">
        <v>0.16800000000000001</v>
      </c>
      <c r="I59" s="22">
        <v>0.16800000000000001</v>
      </c>
      <c r="J59" s="22">
        <v>0.16800000000000001</v>
      </c>
      <c r="K59" s="22">
        <v>0.16800000000000001</v>
      </c>
      <c r="L59" s="22">
        <v>0.16800000000000001</v>
      </c>
      <c r="M59" s="22">
        <f>$H$59+$I$59+$J$59+$K$59+$L$59</f>
        <v>0.84000000000000008</v>
      </c>
      <c r="N59" s="22">
        <v>1</v>
      </c>
      <c r="O59" s="23">
        <f>ROUND($M$59*$N$59,3)</f>
        <v>0.84</v>
      </c>
      <c r="P59" s="60"/>
      <c r="Q59" s="61"/>
      <c r="R59" s="57">
        <f>ROUND($Q$59+$P$59,2)</f>
        <v>0</v>
      </c>
      <c r="S59" s="23">
        <f>ROUND($M$59*$P$59,2)</f>
        <v>0</v>
      </c>
      <c r="T59" s="23">
        <f>ROUND($O$59*$Q$59,2)</f>
        <v>0</v>
      </c>
      <c r="U59" s="23">
        <f>ROUND($T$59+$S$59,2)</f>
        <v>0</v>
      </c>
      <c r="V59" s="23"/>
      <c r="W59" s="72"/>
    </row>
    <row r="60" spans="1:23" s="1" customFormat="1" ht="21.95" customHeight="1" outlineLevel="7" x14ac:dyDescent="0.2">
      <c r="A60" s="24"/>
      <c r="B60" s="25" t="s">
        <v>103</v>
      </c>
      <c r="C60" s="26" t="s">
        <v>59</v>
      </c>
      <c r="D60" s="26"/>
      <c r="E60" s="26"/>
      <c r="F60" s="26"/>
      <c r="G60" s="26"/>
      <c r="H60" s="27">
        <v>0.16800000000000001</v>
      </c>
      <c r="I60" s="27">
        <v>0.16800000000000001</v>
      </c>
      <c r="J60" s="27">
        <v>0.16800000000000001</v>
      </c>
      <c r="K60" s="27">
        <v>0.16800000000000001</v>
      </c>
      <c r="L60" s="27">
        <v>0.16800000000000001</v>
      </c>
      <c r="M60" s="27">
        <f>$H$60+$I$60+$J$60+$K$60+$L$60</f>
        <v>0.84000000000000008</v>
      </c>
      <c r="N60" s="29">
        <v>2.2999999999999998</v>
      </c>
      <c r="O60" s="28">
        <f>ROUND($M$60*$N$60,3)</f>
        <v>1.9319999999999999</v>
      </c>
      <c r="P60" s="62"/>
      <c r="Q60" s="63">
        <v>24.22</v>
      </c>
      <c r="R60" s="32">
        <f>ROUND($Q$60+$P$60,2)</f>
        <v>24.22</v>
      </c>
      <c r="S60" s="28">
        <f>ROUND($M$60*$P$60,2)</f>
        <v>0</v>
      </c>
      <c r="T60" s="28">
        <f>ROUND($O$60*$Q$60,2)</f>
        <v>46.79</v>
      </c>
      <c r="U60" s="28">
        <f>ROUND($T$60+$S$60,2)</f>
        <v>46.79</v>
      </c>
      <c r="V60" s="30"/>
      <c r="W60" s="73"/>
    </row>
    <row r="61" spans="1:23" s="1" customFormat="1" ht="11.1" customHeight="1" outlineLevel="7" x14ac:dyDescent="0.2">
      <c r="A61" s="24"/>
      <c r="B61" s="25" t="s">
        <v>83</v>
      </c>
      <c r="C61" s="26" t="s">
        <v>59</v>
      </c>
      <c r="D61" s="26"/>
      <c r="E61" s="26"/>
      <c r="F61" s="26"/>
      <c r="G61" s="26"/>
      <c r="H61" s="27">
        <v>0.16800000000000001</v>
      </c>
      <c r="I61" s="27">
        <v>0.16800000000000001</v>
      </c>
      <c r="J61" s="27">
        <v>0.16800000000000001</v>
      </c>
      <c r="K61" s="27">
        <v>0.16800000000000001</v>
      </c>
      <c r="L61" s="27">
        <v>0.16800000000000001</v>
      </c>
      <c r="M61" s="27">
        <f>$H$61+$I$61+$J$61+$K$61+$L$61</f>
        <v>0.84000000000000008</v>
      </c>
      <c r="N61" s="32">
        <v>0.15</v>
      </c>
      <c r="O61" s="28">
        <f>ROUND($M$61*$N$61,3)</f>
        <v>0.126</v>
      </c>
      <c r="P61" s="62"/>
      <c r="Q61" s="63">
        <v>66.400000000000006</v>
      </c>
      <c r="R61" s="32">
        <f>ROUND($Q$61+$P$61,2)</f>
        <v>66.400000000000006</v>
      </c>
      <c r="S61" s="28">
        <f>ROUND($M$61*$P$61,2)</f>
        <v>0</v>
      </c>
      <c r="T61" s="28">
        <f>ROUND($O$61*$Q$61,2)</f>
        <v>8.3699999999999992</v>
      </c>
      <c r="U61" s="28">
        <f>ROUND($T$61+$S$61,2)</f>
        <v>8.3699999999999992</v>
      </c>
      <c r="V61" s="30"/>
      <c r="W61" s="73"/>
    </row>
    <row r="62" spans="1:23" s="11" customFormat="1" ht="11.1" customHeight="1" outlineLevel="6" x14ac:dyDescent="0.15">
      <c r="A62" s="12">
        <v>12</v>
      </c>
      <c r="B62" s="13" t="s">
        <v>104</v>
      </c>
      <c r="C62" s="14" t="s">
        <v>63</v>
      </c>
      <c r="D62" s="14"/>
      <c r="E62" s="14"/>
      <c r="F62" s="14"/>
      <c r="G62" s="14"/>
      <c r="H62" s="15">
        <v>17.003</v>
      </c>
      <c r="I62" s="15">
        <v>17.003</v>
      </c>
      <c r="J62" s="15">
        <v>17.003</v>
      </c>
      <c r="K62" s="15">
        <v>17.003</v>
      </c>
      <c r="L62" s="15">
        <v>17.003</v>
      </c>
      <c r="M62" s="15">
        <v>85.015000000000001</v>
      </c>
      <c r="N62" s="16"/>
      <c r="O62" s="16">
        <f>$O$63</f>
        <v>85.015000000000001</v>
      </c>
      <c r="P62" s="65"/>
      <c r="Q62" s="65"/>
      <c r="R62" s="16">
        <f>ROUND($U$62/$O$62,2)</f>
        <v>774.04</v>
      </c>
      <c r="S62" s="16">
        <f>ROUND($S$63+$S$64+$S$65+$S$66+$S$67,2)</f>
        <v>0</v>
      </c>
      <c r="T62" s="16">
        <f>ROUND($T$63+$T$64+$T$65+$T$66+$T$67,2)</f>
        <v>65804.899999999994</v>
      </c>
      <c r="U62" s="16">
        <f>ROUND($U$63+$U$64+$U$65+$U$66+$U$67,2)</f>
        <v>65804.899999999994</v>
      </c>
      <c r="V62" s="17" t="s">
        <v>105</v>
      </c>
      <c r="W62" s="71"/>
    </row>
    <row r="63" spans="1:23" s="18" customFormat="1" ht="11.1" customHeight="1" outlineLevel="7" x14ac:dyDescent="0.2">
      <c r="A63" s="19"/>
      <c r="B63" s="20" t="s">
        <v>26</v>
      </c>
      <c r="C63" s="21" t="s">
        <v>63</v>
      </c>
      <c r="D63" s="21"/>
      <c r="E63" s="21"/>
      <c r="F63" s="21"/>
      <c r="G63" s="21"/>
      <c r="H63" s="22">
        <v>17.003</v>
      </c>
      <c r="I63" s="22">
        <v>17.003</v>
      </c>
      <c r="J63" s="22">
        <v>17.003</v>
      </c>
      <c r="K63" s="22">
        <v>17.003</v>
      </c>
      <c r="L63" s="22">
        <v>17.003</v>
      </c>
      <c r="M63" s="22">
        <f>$H$63+$I$63+$J$63+$K$63+$L$63</f>
        <v>85.015000000000001</v>
      </c>
      <c r="N63" s="22">
        <v>1</v>
      </c>
      <c r="O63" s="23">
        <f>ROUND($M$63*$N$63,3)</f>
        <v>85.015000000000001</v>
      </c>
      <c r="P63" s="67"/>
      <c r="Q63" s="61"/>
      <c r="R63" s="59">
        <f>ROUND($Q$63+$P$63,2)</f>
        <v>0</v>
      </c>
      <c r="S63" s="23">
        <f>ROUND($M$63*$P$63,2)</f>
        <v>0</v>
      </c>
      <c r="T63" s="23">
        <f>ROUND($O$63*$Q$63,2)</f>
        <v>0</v>
      </c>
      <c r="U63" s="23">
        <f>ROUND($T$63+$S$63,2)</f>
        <v>0</v>
      </c>
      <c r="V63" s="23"/>
      <c r="W63" s="72"/>
    </row>
    <row r="64" spans="1:23" s="1" customFormat="1" ht="11.1" customHeight="1" outlineLevel="7" x14ac:dyDescent="0.2">
      <c r="A64" s="24"/>
      <c r="B64" s="25" t="s">
        <v>106</v>
      </c>
      <c r="C64" s="26" t="s">
        <v>59</v>
      </c>
      <c r="D64" s="26"/>
      <c r="E64" s="26"/>
      <c r="F64" s="26"/>
      <c r="G64" s="26"/>
      <c r="H64" s="27">
        <v>17.003</v>
      </c>
      <c r="I64" s="27">
        <v>17.003</v>
      </c>
      <c r="J64" s="27">
        <v>17.003</v>
      </c>
      <c r="K64" s="27">
        <v>17.003</v>
      </c>
      <c r="L64" s="27">
        <v>17.003</v>
      </c>
      <c r="M64" s="27">
        <f>$H$64+$I$64+$J$64+$K$64+$L$64</f>
        <v>85.015000000000001</v>
      </c>
      <c r="N64" s="31">
        <v>7</v>
      </c>
      <c r="O64" s="28">
        <f>ROUND($M$64*$N$64,3)</f>
        <v>595.10500000000002</v>
      </c>
      <c r="P64" s="62"/>
      <c r="Q64" s="63">
        <v>18</v>
      </c>
      <c r="R64" s="32">
        <f>ROUND($Q$64+$P$64,2)</f>
        <v>18</v>
      </c>
      <c r="S64" s="28">
        <f>ROUND($M$64*$P$64,2)</f>
        <v>0</v>
      </c>
      <c r="T64" s="28">
        <f>ROUND($O$64*$Q$64,2)</f>
        <v>10711.89</v>
      </c>
      <c r="U64" s="28">
        <f>ROUND($T$64+$S$64,2)</f>
        <v>10711.89</v>
      </c>
      <c r="V64" s="30"/>
      <c r="W64" s="73"/>
    </row>
    <row r="65" spans="1:23" s="1" customFormat="1" ht="21.95" customHeight="1" outlineLevel="7" x14ac:dyDescent="0.2">
      <c r="A65" s="24"/>
      <c r="B65" s="25" t="s">
        <v>107</v>
      </c>
      <c r="C65" s="26" t="s">
        <v>59</v>
      </c>
      <c r="D65" s="26"/>
      <c r="E65" s="26"/>
      <c r="F65" s="26"/>
      <c r="G65" s="26"/>
      <c r="H65" s="27">
        <v>17.003</v>
      </c>
      <c r="I65" s="27">
        <v>17.003</v>
      </c>
      <c r="J65" s="27">
        <v>17.003</v>
      </c>
      <c r="K65" s="27">
        <v>17.003</v>
      </c>
      <c r="L65" s="27">
        <v>17.003</v>
      </c>
      <c r="M65" s="27">
        <f>$H$65+$I$65+$J$65+$K$65+$L$65</f>
        <v>85.015000000000001</v>
      </c>
      <c r="N65" s="29">
        <v>0.5</v>
      </c>
      <c r="O65" s="28">
        <f>ROUND($M$65*$N$65,3)</f>
        <v>42.508000000000003</v>
      </c>
      <c r="P65" s="62"/>
      <c r="Q65" s="63">
        <v>143.96</v>
      </c>
      <c r="R65" s="32">
        <f>ROUND($Q$65+$P$65,2)</f>
        <v>143.96</v>
      </c>
      <c r="S65" s="28">
        <f>ROUND($M$65*$P$65,2)</f>
        <v>0</v>
      </c>
      <c r="T65" s="28">
        <f>ROUND($O$65*$Q$65,2)</f>
        <v>6119.45</v>
      </c>
      <c r="U65" s="28">
        <f>ROUND($T$65+$S$65,2)</f>
        <v>6119.45</v>
      </c>
      <c r="V65" s="30"/>
      <c r="W65" s="73"/>
    </row>
    <row r="66" spans="1:23" s="1" customFormat="1" ht="21.95" customHeight="1" outlineLevel="7" x14ac:dyDescent="0.2">
      <c r="A66" s="24"/>
      <c r="B66" s="25" t="s">
        <v>108</v>
      </c>
      <c r="C66" s="26" t="s">
        <v>63</v>
      </c>
      <c r="D66" s="26"/>
      <c r="E66" s="26"/>
      <c r="F66" s="26"/>
      <c r="G66" s="26"/>
      <c r="H66" s="27">
        <v>17.003</v>
      </c>
      <c r="I66" s="27">
        <v>17.003</v>
      </c>
      <c r="J66" s="27">
        <v>17.003</v>
      </c>
      <c r="K66" s="27">
        <v>17.003</v>
      </c>
      <c r="L66" s="27">
        <v>17.003</v>
      </c>
      <c r="M66" s="27">
        <f>$H$66+$I$66+$J$66+$K$66+$L$66</f>
        <v>85.015000000000001</v>
      </c>
      <c r="N66" s="32">
        <v>1.02</v>
      </c>
      <c r="O66" s="28">
        <f>ROUND($M$66*$N$66,3)</f>
        <v>86.715000000000003</v>
      </c>
      <c r="P66" s="62"/>
      <c r="Q66" s="63">
        <v>555</v>
      </c>
      <c r="R66" s="32">
        <f>ROUND($Q$66+$P$66,2)</f>
        <v>555</v>
      </c>
      <c r="S66" s="28">
        <f>ROUND($M$66*$P$66,2)</f>
        <v>0</v>
      </c>
      <c r="T66" s="28">
        <f>ROUND($O$66*$Q$66,2)</f>
        <v>48126.83</v>
      </c>
      <c r="U66" s="28">
        <f>ROUND($T$66+$S$66,2)</f>
        <v>48126.83</v>
      </c>
      <c r="V66" s="30" t="s">
        <v>109</v>
      </c>
      <c r="W66" s="73"/>
    </row>
    <row r="67" spans="1:23" s="1" customFormat="1" ht="11.1" customHeight="1" outlineLevel="7" x14ac:dyDescent="0.2">
      <c r="A67" s="24"/>
      <c r="B67" s="25" t="s">
        <v>83</v>
      </c>
      <c r="C67" s="26" t="s">
        <v>59</v>
      </c>
      <c r="D67" s="26"/>
      <c r="E67" s="26"/>
      <c r="F67" s="26"/>
      <c r="G67" s="26"/>
      <c r="H67" s="27">
        <v>17.003</v>
      </c>
      <c r="I67" s="27">
        <v>17.003</v>
      </c>
      <c r="J67" s="27">
        <v>17.003</v>
      </c>
      <c r="K67" s="27">
        <v>17.003</v>
      </c>
      <c r="L67" s="27">
        <v>17.003</v>
      </c>
      <c r="M67" s="27">
        <f>$H$67+$I$67+$J$67+$K$67+$L$67</f>
        <v>85.015000000000001</v>
      </c>
      <c r="N67" s="32">
        <v>0.15</v>
      </c>
      <c r="O67" s="28">
        <f>ROUND($M$67*$N$67,3)</f>
        <v>12.752000000000001</v>
      </c>
      <c r="P67" s="62"/>
      <c r="Q67" s="63">
        <v>66.400000000000006</v>
      </c>
      <c r="R67" s="32">
        <f>ROUND($Q$67+$P$67,2)</f>
        <v>66.400000000000006</v>
      </c>
      <c r="S67" s="28">
        <f>ROUND($M$67*$P$67,2)</f>
        <v>0</v>
      </c>
      <c r="T67" s="28">
        <f>ROUND($O$67*$Q$67,2)</f>
        <v>846.73</v>
      </c>
      <c r="U67" s="28">
        <f>ROUND($T$67+$S$67,2)</f>
        <v>846.73</v>
      </c>
      <c r="V67" s="30"/>
      <c r="W67" s="73"/>
    </row>
    <row r="68" spans="1:23" s="11" customFormat="1" ht="11.1" customHeight="1" outlineLevel="6" x14ac:dyDescent="0.15">
      <c r="A68" s="12">
        <v>13</v>
      </c>
      <c r="B68" s="13" t="s">
        <v>110</v>
      </c>
      <c r="C68" s="14" t="s">
        <v>63</v>
      </c>
      <c r="D68" s="14"/>
      <c r="E68" s="14"/>
      <c r="F68" s="14"/>
      <c r="G68" s="14"/>
      <c r="H68" s="15">
        <v>5.8280000000000003</v>
      </c>
      <c r="I68" s="15">
        <v>5.8280000000000003</v>
      </c>
      <c r="J68" s="15">
        <v>5.8280000000000003</v>
      </c>
      <c r="K68" s="15">
        <v>5.8280000000000003</v>
      </c>
      <c r="L68" s="15">
        <v>5.8280000000000003</v>
      </c>
      <c r="M68" s="15">
        <v>29.14</v>
      </c>
      <c r="N68" s="16"/>
      <c r="O68" s="16">
        <f>$O$69</f>
        <v>29.14</v>
      </c>
      <c r="P68" s="65"/>
      <c r="Q68" s="65"/>
      <c r="R68" s="16">
        <f>ROUND($U$68/$O$68,2)</f>
        <v>0</v>
      </c>
      <c r="S68" s="16">
        <f>ROUND($S$69+$S$70,2)</f>
        <v>0</v>
      </c>
      <c r="T68" s="16">
        <f>ROUND($T$69+$T$70,2)</f>
        <v>0</v>
      </c>
      <c r="U68" s="16">
        <f>ROUND($U$69+$U$70,2)</f>
        <v>0</v>
      </c>
      <c r="V68" s="17" t="s">
        <v>111</v>
      </c>
      <c r="W68" s="71"/>
    </row>
    <row r="69" spans="1:23" s="18" customFormat="1" ht="11.1" customHeight="1" outlineLevel="7" x14ac:dyDescent="0.2">
      <c r="A69" s="19"/>
      <c r="B69" s="20" t="s">
        <v>26</v>
      </c>
      <c r="C69" s="21" t="s">
        <v>63</v>
      </c>
      <c r="D69" s="21"/>
      <c r="E69" s="21"/>
      <c r="F69" s="21"/>
      <c r="G69" s="21"/>
      <c r="H69" s="22">
        <v>5.8280000000000003</v>
      </c>
      <c r="I69" s="22">
        <v>5.8280000000000003</v>
      </c>
      <c r="J69" s="22">
        <v>5.8280000000000003</v>
      </c>
      <c r="K69" s="22">
        <v>5.8280000000000003</v>
      </c>
      <c r="L69" s="22">
        <v>5.8280000000000003</v>
      </c>
      <c r="M69" s="22">
        <f>$H$69+$I$69+$J$69+$K$69+$L$69</f>
        <v>29.14</v>
      </c>
      <c r="N69" s="22">
        <v>1</v>
      </c>
      <c r="O69" s="23">
        <f>ROUND($M$69*$N$69,3)</f>
        <v>29.14</v>
      </c>
      <c r="P69" s="60"/>
      <c r="Q69" s="61"/>
      <c r="R69" s="57">
        <f>ROUND($Q$69+$P$69,2)</f>
        <v>0</v>
      </c>
      <c r="S69" s="23">
        <f>ROUND($M$69*$P$69,2)</f>
        <v>0</v>
      </c>
      <c r="T69" s="23">
        <f>ROUND($O$69*$Q$69,2)</f>
        <v>0</v>
      </c>
      <c r="U69" s="23">
        <f>ROUND($T$69+$S$69,2)</f>
        <v>0</v>
      </c>
      <c r="V69" s="23"/>
      <c r="W69" s="72"/>
    </row>
    <row r="70" spans="1:23" s="1" customFormat="1" ht="11.1" customHeight="1" outlineLevel="7" x14ac:dyDescent="0.2">
      <c r="A70" s="24"/>
      <c r="B70" s="25" t="s">
        <v>112</v>
      </c>
      <c r="C70" s="26" t="s">
        <v>59</v>
      </c>
      <c r="D70" s="26"/>
      <c r="E70" s="26"/>
      <c r="F70" s="26"/>
      <c r="G70" s="26"/>
      <c r="H70" s="27">
        <v>5.8280000000000003</v>
      </c>
      <c r="I70" s="27">
        <v>5.8280000000000003</v>
      </c>
      <c r="J70" s="27">
        <v>5.8280000000000003</v>
      </c>
      <c r="K70" s="27">
        <v>5.8280000000000003</v>
      </c>
      <c r="L70" s="27">
        <v>5.8280000000000003</v>
      </c>
      <c r="M70" s="27">
        <f>$H$70+$I$70+$J$70+$K$70+$L$70</f>
        <v>29.14</v>
      </c>
      <c r="N70" s="32">
        <v>0.15</v>
      </c>
      <c r="O70" s="28">
        <f>ROUND($M$70*$N$70,3)</f>
        <v>4.3710000000000004</v>
      </c>
      <c r="P70" s="62"/>
      <c r="Q70" s="62"/>
      <c r="R70" s="28">
        <f>ROUND($Q$70+$P$70,2)</f>
        <v>0</v>
      </c>
      <c r="S70" s="28">
        <f>ROUND($M$70*$P$70,2)</f>
        <v>0</v>
      </c>
      <c r="T70" s="28">
        <f>ROUND($O$70*$Q$70,2)</f>
        <v>0</v>
      </c>
      <c r="U70" s="28">
        <f>ROUND($T$70+$S$70,2)</f>
        <v>0</v>
      </c>
      <c r="V70" s="30"/>
      <c r="W70" s="73"/>
    </row>
    <row r="71" spans="1:23" s="11" customFormat="1" ht="11.1" customHeight="1" outlineLevel="6" x14ac:dyDescent="0.15">
      <c r="A71" s="12">
        <v>14</v>
      </c>
      <c r="B71" s="13" t="s">
        <v>113</v>
      </c>
      <c r="C71" s="14" t="s">
        <v>63</v>
      </c>
      <c r="D71" s="14"/>
      <c r="E71" s="14"/>
      <c r="F71" s="14"/>
      <c r="G71" s="14"/>
      <c r="H71" s="15">
        <v>5.8280000000000003</v>
      </c>
      <c r="I71" s="15">
        <v>5.8280000000000003</v>
      </c>
      <c r="J71" s="15">
        <v>5.8280000000000003</v>
      </c>
      <c r="K71" s="15">
        <v>5.8280000000000003</v>
      </c>
      <c r="L71" s="15">
        <v>5.8280000000000003</v>
      </c>
      <c r="M71" s="15">
        <v>29.14</v>
      </c>
      <c r="N71" s="16"/>
      <c r="O71" s="16">
        <f>$O$72</f>
        <v>29.14</v>
      </c>
      <c r="P71" s="65"/>
      <c r="Q71" s="65"/>
      <c r="R71" s="16">
        <f>ROUND($U$71/$O$71,2)</f>
        <v>65.67</v>
      </c>
      <c r="S71" s="16">
        <f>ROUND($S$72+$S$73+$S$74,2)</f>
        <v>0</v>
      </c>
      <c r="T71" s="16">
        <f>ROUND($T$72+$T$73+$T$74,2)</f>
        <v>1913.5</v>
      </c>
      <c r="U71" s="16">
        <f>ROUND($U$72+$U$73+$U$74,2)</f>
        <v>1913.5</v>
      </c>
      <c r="V71" s="17" t="s">
        <v>111</v>
      </c>
      <c r="W71" s="71"/>
    </row>
    <row r="72" spans="1:23" s="18" customFormat="1" ht="11.1" customHeight="1" outlineLevel="7" x14ac:dyDescent="0.2">
      <c r="A72" s="19"/>
      <c r="B72" s="20" t="s">
        <v>26</v>
      </c>
      <c r="C72" s="21" t="s">
        <v>63</v>
      </c>
      <c r="D72" s="21"/>
      <c r="E72" s="21"/>
      <c r="F72" s="21"/>
      <c r="G72" s="21"/>
      <c r="H72" s="22">
        <v>5.8280000000000003</v>
      </c>
      <c r="I72" s="22">
        <v>5.8280000000000003</v>
      </c>
      <c r="J72" s="22">
        <v>5.8280000000000003</v>
      </c>
      <c r="K72" s="22">
        <v>5.8280000000000003</v>
      </c>
      <c r="L72" s="22">
        <v>5.8280000000000003</v>
      </c>
      <c r="M72" s="22">
        <f>$H$72+$I$72+$J$72+$K$72+$L$72</f>
        <v>29.14</v>
      </c>
      <c r="N72" s="22">
        <v>1</v>
      </c>
      <c r="O72" s="23">
        <f>ROUND($M$72*$N$72,3)</f>
        <v>29.14</v>
      </c>
      <c r="P72" s="60"/>
      <c r="Q72" s="61"/>
      <c r="R72" s="57">
        <f>ROUND($Q$72+$P$72,2)</f>
        <v>0</v>
      </c>
      <c r="S72" s="23">
        <f>ROUND($M$72*$P$72,2)</f>
        <v>0</v>
      </c>
      <c r="T72" s="23">
        <f>ROUND($O$72*$Q$72,2)</f>
        <v>0</v>
      </c>
      <c r="U72" s="23">
        <f>ROUND($T$72+$S$72,2)</f>
        <v>0</v>
      </c>
      <c r="V72" s="23"/>
      <c r="W72" s="72"/>
    </row>
    <row r="73" spans="1:23" s="1" customFormat="1" ht="21.95" customHeight="1" outlineLevel="7" x14ac:dyDescent="0.2">
      <c r="A73" s="24"/>
      <c r="B73" s="25" t="s">
        <v>103</v>
      </c>
      <c r="C73" s="26" t="s">
        <v>59</v>
      </c>
      <c r="D73" s="26"/>
      <c r="E73" s="26"/>
      <c r="F73" s="26"/>
      <c r="G73" s="26"/>
      <c r="H73" s="27">
        <v>5.8280000000000003</v>
      </c>
      <c r="I73" s="27">
        <v>5.8280000000000003</v>
      </c>
      <c r="J73" s="27">
        <v>5.8280000000000003</v>
      </c>
      <c r="K73" s="27">
        <v>5.8280000000000003</v>
      </c>
      <c r="L73" s="27">
        <v>5.8280000000000003</v>
      </c>
      <c r="M73" s="27">
        <f>$H$73+$I$73+$J$73+$K$73+$L$73</f>
        <v>29.14</v>
      </c>
      <c r="N73" s="29">
        <v>2.2999999999999998</v>
      </c>
      <c r="O73" s="28">
        <f>ROUND($M$73*$N$73,3)</f>
        <v>67.022000000000006</v>
      </c>
      <c r="P73" s="62"/>
      <c r="Q73" s="63">
        <v>24.22</v>
      </c>
      <c r="R73" s="32">
        <f>ROUND($Q$73+$P$73,2)</f>
        <v>24.22</v>
      </c>
      <c r="S73" s="28">
        <f>ROUND($M$73*$P$73,2)</f>
        <v>0</v>
      </c>
      <c r="T73" s="28">
        <f>ROUND($O$73*$Q$73,2)</f>
        <v>1623.27</v>
      </c>
      <c r="U73" s="28">
        <f>ROUND($T$73+$S$73,2)</f>
        <v>1623.27</v>
      </c>
      <c r="V73" s="30"/>
      <c r="W73" s="73"/>
    </row>
    <row r="74" spans="1:23" s="1" customFormat="1" ht="11.1" customHeight="1" outlineLevel="7" x14ac:dyDescent="0.2">
      <c r="A74" s="24"/>
      <c r="B74" s="25" t="s">
        <v>83</v>
      </c>
      <c r="C74" s="26" t="s">
        <v>59</v>
      </c>
      <c r="D74" s="26"/>
      <c r="E74" s="26"/>
      <c r="F74" s="26"/>
      <c r="G74" s="26"/>
      <c r="H74" s="27">
        <v>5.8280000000000003</v>
      </c>
      <c r="I74" s="27">
        <v>5.8280000000000003</v>
      </c>
      <c r="J74" s="27">
        <v>5.8280000000000003</v>
      </c>
      <c r="K74" s="27">
        <v>5.8280000000000003</v>
      </c>
      <c r="L74" s="27">
        <v>5.8280000000000003</v>
      </c>
      <c r="M74" s="27">
        <f>$H$74+$I$74+$J$74+$K$74+$L$74</f>
        <v>29.14</v>
      </c>
      <c r="N74" s="32">
        <v>0.15</v>
      </c>
      <c r="O74" s="28">
        <f>ROUND($M$74*$N$74,3)</f>
        <v>4.3710000000000004</v>
      </c>
      <c r="P74" s="62"/>
      <c r="Q74" s="63">
        <v>66.400000000000006</v>
      </c>
      <c r="R74" s="32">
        <f>ROUND($Q$74+$P$74,2)</f>
        <v>66.400000000000006</v>
      </c>
      <c r="S74" s="28">
        <f>ROUND($M$74*$P$74,2)</f>
        <v>0</v>
      </c>
      <c r="T74" s="28">
        <f>ROUND($O$74*$Q$74,2)</f>
        <v>290.23</v>
      </c>
      <c r="U74" s="28">
        <f>ROUND($T$74+$S$74,2)</f>
        <v>290.23</v>
      </c>
      <c r="V74" s="30"/>
      <c r="W74" s="73"/>
    </row>
    <row r="75" spans="1:23" s="11" customFormat="1" ht="11.1" customHeight="1" outlineLevel="6" x14ac:dyDescent="0.15">
      <c r="A75" s="12">
        <v>15</v>
      </c>
      <c r="B75" s="13" t="s">
        <v>114</v>
      </c>
      <c r="C75" s="14" t="s">
        <v>63</v>
      </c>
      <c r="D75" s="14"/>
      <c r="E75" s="14"/>
      <c r="F75" s="14"/>
      <c r="G75" s="14"/>
      <c r="H75" s="15">
        <v>5.8280000000000003</v>
      </c>
      <c r="I75" s="15">
        <v>5.8280000000000003</v>
      </c>
      <c r="J75" s="15">
        <v>5.8280000000000003</v>
      </c>
      <c r="K75" s="15">
        <v>5.8280000000000003</v>
      </c>
      <c r="L75" s="15">
        <v>5.8280000000000003</v>
      </c>
      <c r="M75" s="15">
        <v>29.14</v>
      </c>
      <c r="N75" s="16"/>
      <c r="O75" s="16">
        <f>$O$76</f>
        <v>29.14</v>
      </c>
      <c r="P75" s="65"/>
      <c r="Q75" s="65"/>
      <c r="R75" s="16">
        <f>ROUND($U$75/$O$75,2)</f>
        <v>25.37</v>
      </c>
      <c r="S75" s="16">
        <f>ROUND($S$76+$S$77,2)</f>
        <v>0</v>
      </c>
      <c r="T75" s="16">
        <f>ROUND($T$76+$T$77,2)</f>
        <v>739.29</v>
      </c>
      <c r="U75" s="16">
        <f>ROUND($U$76+$U$77,2)</f>
        <v>739.29</v>
      </c>
      <c r="V75" s="17" t="s">
        <v>115</v>
      </c>
      <c r="W75" s="71"/>
    </row>
    <row r="76" spans="1:23" s="18" customFormat="1" ht="11.1" customHeight="1" outlineLevel="7" x14ac:dyDescent="0.2">
      <c r="A76" s="19"/>
      <c r="B76" s="20" t="s">
        <v>26</v>
      </c>
      <c r="C76" s="21" t="s">
        <v>63</v>
      </c>
      <c r="D76" s="21"/>
      <c r="E76" s="21"/>
      <c r="F76" s="21"/>
      <c r="G76" s="21"/>
      <c r="H76" s="22">
        <v>5.8280000000000003</v>
      </c>
      <c r="I76" s="22">
        <v>5.8280000000000003</v>
      </c>
      <c r="J76" s="22">
        <v>5.8280000000000003</v>
      </c>
      <c r="K76" s="22">
        <v>5.8280000000000003</v>
      </c>
      <c r="L76" s="22">
        <v>5.8280000000000003</v>
      </c>
      <c r="M76" s="22">
        <f>$H$76+$I$76+$J$76+$K$76+$L$76</f>
        <v>29.14</v>
      </c>
      <c r="N76" s="22">
        <v>1</v>
      </c>
      <c r="O76" s="23">
        <f>ROUND($M$76*$N$76,3)</f>
        <v>29.14</v>
      </c>
      <c r="P76" s="60"/>
      <c r="Q76" s="61"/>
      <c r="R76" s="57">
        <f>ROUND($Q$76+$P$76,2)</f>
        <v>0</v>
      </c>
      <c r="S76" s="23">
        <f>ROUND($M$76*$P$76,2)</f>
        <v>0</v>
      </c>
      <c r="T76" s="23">
        <f>ROUND($O$76*$Q$76,2)</f>
        <v>0</v>
      </c>
      <c r="U76" s="23">
        <f>ROUND($T$76+$S$76,2)</f>
        <v>0</v>
      </c>
      <c r="V76" s="23"/>
      <c r="W76" s="72"/>
    </row>
    <row r="77" spans="1:23" s="1" customFormat="1" ht="21.95" customHeight="1" outlineLevel="7" x14ac:dyDescent="0.2">
      <c r="A77" s="24"/>
      <c r="B77" s="25" t="s">
        <v>116</v>
      </c>
      <c r="C77" s="26" t="s">
        <v>117</v>
      </c>
      <c r="D77" s="26"/>
      <c r="E77" s="26"/>
      <c r="F77" s="26"/>
      <c r="G77" s="26"/>
      <c r="H77" s="27">
        <v>5.8280000000000003</v>
      </c>
      <c r="I77" s="27">
        <v>5.8280000000000003</v>
      </c>
      <c r="J77" s="27">
        <v>5.8280000000000003</v>
      </c>
      <c r="K77" s="27">
        <v>5.8280000000000003</v>
      </c>
      <c r="L77" s="27">
        <v>5.8280000000000003</v>
      </c>
      <c r="M77" s="27">
        <f>$H$77+$I$77+$J$77+$K$77+$L$77</f>
        <v>29.14</v>
      </c>
      <c r="N77" s="32">
        <v>0.17</v>
      </c>
      <c r="O77" s="28">
        <f>ROUND($M$77*$N$77,3)</f>
        <v>4.9539999999999997</v>
      </c>
      <c r="P77" s="62"/>
      <c r="Q77" s="63">
        <v>149.22999999999999</v>
      </c>
      <c r="R77" s="32">
        <f>ROUND($Q$77+$P$77,2)</f>
        <v>149.22999999999999</v>
      </c>
      <c r="S77" s="28">
        <f>ROUND($M$77*$P$77,2)</f>
        <v>0</v>
      </c>
      <c r="T77" s="28">
        <f>ROUND($O$77*$Q$77,2)</f>
        <v>739.29</v>
      </c>
      <c r="U77" s="28">
        <f>ROUND($T$77+$S$77,2)</f>
        <v>739.29</v>
      </c>
      <c r="V77" s="30"/>
      <c r="W77" s="73"/>
    </row>
    <row r="78" spans="1:23" s="11" customFormat="1" ht="21.95" customHeight="1" outlineLevel="6" x14ac:dyDescent="0.15">
      <c r="A78" s="12">
        <v>16</v>
      </c>
      <c r="B78" s="13" t="s">
        <v>118</v>
      </c>
      <c r="C78" s="14" t="s">
        <v>63</v>
      </c>
      <c r="D78" s="14"/>
      <c r="E78" s="14"/>
      <c r="F78" s="14"/>
      <c r="G78" s="14"/>
      <c r="H78" s="15">
        <v>0.72</v>
      </c>
      <c r="I78" s="15">
        <v>0.72</v>
      </c>
      <c r="J78" s="15">
        <v>0.72</v>
      </c>
      <c r="K78" s="15">
        <v>0.72</v>
      </c>
      <c r="L78" s="15">
        <v>0.72</v>
      </c>
      <c r="M78" s="15">
        <v>3.6</v>
      </c>
      <c r="N78" s="16"/>
      <c r="O78" s="16">
        <f>$O$79</f>
        <v>3.6</v>
      </c>
      <c r="P78" s="65"/>
      <c r="Q78" s="65"/>
      <c r="R78" s="16">
        <f>ROUND($U$78/$O$78,2)</f>
        <v>774.04</v>
      </c>
      <c r="S78" s="16">
        <f>ROUND($S$79+$S$80+$S$81+$S$82+$S$83,2)</f>
        <v>0</v>
      </c>
      <c r="T78" s="16">
        <f>ROUND($T$79+$T$80+$T$81+$T$82+$T$83,2)</f>
        <v>2786.55</v>
      </c>
      <c r="U78" s="16">
        <f>ROUND($U$79+$U$80+$U$81+$U$82+$U$83,2)</f>
        <v>2786.55</v>
      </c>
      <c r="V78" s="17" t="s">
        <v>119</v>
      </c>
      <c r="W78" s="71"/>
    </row>
    <row r="79" spans="1:23" s="18" customFormat="1" ht="11.1" customHeight="1" outlineLevel="7" x14ac:dyDescent="0.2">
      <c r="A79" s="19"/>
      <c r="B79" s="20" t="s">
        <v>26</v>
      </c>
      <c r="C79" s="21" t="s">
        <v>63</v>
      </c>
      <c r="D79" s="21"/>
      <c r="E79" s="21"/>
      <c r="F79" s="21"/>
      <c r="G79" s="21"/>
      <c r="H79" s="22">
        <v>0.72</v>
      </c>
      <c r="I79" s="22">
        <v>0.72</v>
      </c>
      <c r="J79" s="22">
        <v>0.72</v>
      </c>
      <c r="K79" s="22">
        <v>0.72</v>
      </c>
      <c r="L79" s="22">
        <v>0.72</v>
      </c>
      <c r="M79" s="22">
        <f>$H$79+$I$79+$J$79+$K$79+$L$79</f>
        <v>3.5999999999999996</v>
      </c>
      <c r="N79" s="22">
        <v>1</v>
      </c>
      <c r="O79" s="23">
        <f>ROUND($M$79*$N$79,3)</f>
        <v>3.6</v>
      </c>
      <c r="P79" s="67"/>
      <c r="Q79" s="61"/>
      <c r="R79" s="59">
        <f>ROUND($Q$79+$P$79,2)</f>
        <v>0</v>
      </c>
      <c r="S79" s="23">
        <f>ROUND($M$79*$P$79,2)</f>
        <v>0</v>
      </c>
      <c r="T79" s="23">
        <f>ROUND($O$79*$Q$79,2)</f>
        <v>0</v>
      </c>
      <c r="U79" s="23">
        <f>ROUND($T$79+$S$79,2)</f>
        <v>0</v>
      </c>
      <c r="V79" s="23"/>
      <c r="W79" s="72"/>
    </row>
    <row r="80" spans="1:23" s="1" customFormat="1" ht="11.1" customHeight="1" outlineLevel="7" x14ac:dyDescent="0.2">
      <c r="A80" s="24"/>
      <c r="B80" s="25" t="s">
        <v>106</v>
      </c>
      <c r="C80" s="26" t="s">
        <v>59</v>
      </c>
      <c r="D80" s="26"/>
      <c r="E80" s="26"/>
      <c r="F80" s="26"/>
      <c r="G80" s="26"/>
      <c r="H80" s="27">
        <v>0.72</v>
      </c>
      <c r="I80" s="27">
        <v>0.72</v>
      </c>
      <c r="J80" s="27">
        <v>0.72</v>
      </c>
      <c r="K80" s="27">
        <v>0.72</v>
      </c>
      <c r="L80" s="27">
        <v>0.72</v>
      </c>
      <c r="M80" s="27">
        <f>$H$80+$I$80+$J$80+$K$80+$L$80</f>
        <v>3.5999999999999996</v>
      </c>
      <c r="N80" s="31">
        <v>7</v>
      </c>
      <c r="O80" s="28">
        <f>ROUND($M$80*$N$80,3)</f>
        <v>25.2</v>
      </c>
      <c r="P80" s="62"/>
      <c r="Q80" s="63">
        <v>18</v>
      </c>
      <c r="R80" s="32">
        <f>ROUND($Q$80+$P$80,2)</f>
        <v>18</v>
      </c>
      <c r="S80" s="28">
        <f>ROUND($M$80*$P$80,2)</f>
        <v>0</v>
      </c>
      <c r="T80" s="28">
        <f>ROUND($O$80*$Q$80,2)</f>
        <v>453.6</v>
      </c>
      <c r="U80" s="28">
        <f>ROUND($T$80+$S$80,2)</f>
        <v>453.6</v>
      </c>
      <c r="V80" s="30"/>
      <c r="W80" s="73"/>
    </row>
    <row r="81" spans="1:23" s="1" customFormat="1" ht="21.95" customHeight="1" outlineLevel="7" x14ac:dyDescent="0.2">
      <c r="A81" s="24"/>
      <c r="B81" s="25" t="s">
        <v>107</v>
      </c>
      <c r="C81" s="26" t="s">
        <v>59</v>
      </c>
      <c r="D81" s="26"/>
      <c r="E81" s="26"/>
      <c r="F81" s="26"/>
      <c r="G81" s="26"/>
      <c r="H81" s="27">
        <v>0.72</v>
      </c>
      <c r="I81" s="27">
        <v>0.72</v>
      </c>
      <c r="J81" s="27">
        <v>0.72</v>
      </c>
      <c r="K81" s="27">
        <v>0.72</v>
      </c>
      <c r="L81" s="27">
        <v>0.72</v>
      </c>
      <c r="M81" s="27">
        <f>$H$81+$I$81+$J$81+$K$81+$L$81</f>
        <v>3.5999999999999996</v>
      </c>
      <c r="N81" s="29">
        <v>0.5</v>
      </c>
      <c r="O81" s="28">
        <f>ROUND($M$81*$N$81,3)</f>
        <v>1.8</v>
      </c>
      <c r="P81" s="62"/>
      <c r="Q81" s="63">
        <v>143.96</v>
      </c>
      <c r="R81" s="32">
        <f>ROUND($Q$81+$P$81,2)</f>
        <v>143.96</v>
      </c>
      <c r="S81" s="28">
        <f>ROUND($M$81*$P$81,2)</f>
        <v>0</v>
      </c>
      <c r="T81" s="28">
        <f>ROUND($O$81*$Q$81,2)</f>
        <v>259.13</v>
      </c>
      <c r="U81" s="28">
        <f>ROUND($T$81+$S$81,2)</f>
        <v>259.13</v>
      </c>
      <c r="V81" s="30"/>
      <c r="W81" s="73"/>
    </row>
    <row r="82" spans="1:23" s="1" customFormat="1" ht="21.95" customHeight="1" outlineLevel="7" x14ac:dyDescent="0.2">
      <c r="A82" s="24"/>
      <c r="B82" s="25" t="s">
        <v>108</v>
      </c>
      <c r="C82" s="26" t="s">
        <v>63</v>
      </c>
      <c r="D82" s="26"/>
      <c r="E82" s="26"/>
      <c r="F82" s="26"/>
      <c r="G82" s="26"/>
      <c r="H82" s="27">
        <v>0.72</v>
      </c>
      <c r="I82" s="27">
        <v>0.72</v>
      </c>
      <c r="J82" s="27">
        <v>0.72</v>
      </c>
      <c r="K82" s="27">
        <v>0.72</v>
      </c>
      <c r="L82" s="27">
        <v>0.72</v>
      </c>
      <c r="M82" s="27">
        <f>$H$82+$I$82+$J$82+$K$82+$L$82</f>
        <v>3.5999999999999996</v>
      </c>
      <c r="N82" s="32">
        <v>1.02</v>
      </c>
      <c r="O82" s="28">
        <f>ROUND($M$82*$N$82,3)</f>
        <v>3.6720000000000002</v>
      </c>
      <c r="P82" s="62"/>
      <c r="Q82" s="63">
        <v>555</v>
      </c>
      <c r="R82" s="32">
        <f>ROUND($Q$82+$P$82,2)</f>
        <v>555</v>
      </c>
      <c r="S82" s="28">
        <f>ROUND($M$82*$P$82,2)</f>
        <v>0</v>
      </c>
      <c r="T82" s="28">
        <f>ROUND($O$82*$Q$82,2)</f>
        <v>2037.96</v>
      </c>
      <c r="U82" s="28">
        <f>ROUND($T$82+$S$82,2)</f>
        <v>2037.96</v>
      </c>
      <c r="V82" s="30"/>
      <c r="W82" s="73"/>
    </row>
    <row r="83" spans="1:23" s="1" customFormat="1" ht="11.1" customHeight="1" outlineLevel="7" x14ac:dyDescent="0.2">
      <c r="A83" s="24"/>
      <c r="B83" s="25" t="s">
        <v>83</v>
      </c>
      <c r="C83" s="26" t="s">
        <v>59</v>
      </c>
      <c r="D83" s="26"/>
      <c r="E83" s="26"/>
      <c r="F83" s="26"/>
      <c r="G83" s="26"/>
      <c r="H83" s="27">
        <v>0.72</v>
      </c>
      <c r="I83" s="27">
        <v>0.72</v>
      </c>
      <c r="J83" s="27">
        <v>0.72</v>
      </c>
      <c r="K83" s="27">
        <v>0.72</v>
      </c>
      <c r="L83" s="27">
        <v>0.72</v>
      </c>
      <c r="M83" s="27">
        <f>$H$83+$I$83+$J$83+$K$83+$L$83</f>
        <v>3.5999999999999996</v>
      </c>
      <c r="N83" s="32">
        <v>0.15</v>
      </c>
      <c r="O83" s="28">
        <f>ROUND($M$83*$N$83,3)</f>
        <v>0.54</v>
      </c>
      <c r="P83" s="62"/>
      <c r="Q83" s="63">
        <v>66.400000000000006</v>
      </c>
      <c r="R83" s="32">
        <f>ROUND($Q$83+$P$83,2)</f>
        <v>66.400000000000006</v>
      </c>
      <c r="S83" s="28">
        <f>ROUND($M$83*$P$83,2)</f>
        <v>0</v>
      </c>
      <c r="T83" s="28">
        <f>ROUND($O$83*$Q$83,2)</f>
        <v>35.86</v>
      </c>
      <c r="U83" s="28">
        <f>ROUND($T$83+$S$83,2)</f>
        <v>35.86</v>
      </c>
      <c r="V83" s="30"/>
      <c r="W83" s="73"/>
    </row>
    <row r="84" spans="1:23" s="11" customFormat="1" ht="21.95" customHeight="1" outlineLevel="6" x14ac:dyDescent="0.15">
      <c r="A84" s="12">
        <v>17</v>
      </c>
      <c r="B84" s="13" t="s">
        <v>120</v>
      </c>
      <c r="C84" s="14" t="s">
        <v>63</v>
      </c>
      <c r="D84" s="14"/>
      <c r="E84" s="14"/>
      <c r="F84" s="14"/>
      <c r="G84" s="14"/>
      <c r="H84" s="15">
        <v>0.16800000000000001</v>
      </c>
      <c r="I84" s="15">
        <v>0.16800000000000001</v>
      </c>
      <c r="J84" s="15">
        <v>0.16800000000000001</v>
      </c>
      <c r="K84" s="15">
        <v>0.16800000000000001</v>
      </c>
      <c r="L84" s="15">
        <v>0.16800000000000001</v>
      </c>
      <c r="M84" s="15">
        <v>0.84</v>
      </c>
      <c r="N84" s="16"/>
      <c r="O84" s="16">
        <f>$O$85</f>
        <v>0.84</v>
      </c>
      <c r="P84" s="65"/>
      <c r="Q84" s="65"/>
      <c r="R84" s="16">
        <f>ROUND($U$84/$O$84,2)</f>
        <v>25.4</v>
      </c>
      <c r="S84" s="16">
        <f>ROUND($S$85+$S$86,2)</f>
        <v>0</v>
      </c>
      <c r="T84" s="16">
        <f>ROUND($T$85+$T$86,2)</f>
        <v>21.34</v>
      </c>
      <c r="U84" s="16">
        <f>ROUND($U$85+$U$86,2)</f>
        <v>21.34</v>
      </c>
      <c r="V84" s="17" t="s">
        <v>102</v>
      </c>
      <c r="W84" s="71"/>
    </row>
    <row r="85" spans="1:23" s="18" customFormat="1" ht="11.1" customHeight="1" outlineLevel="7" x14ac:dyDescent="0.2">
      <c r="A85" s="19"/>
      <c r="B85" s="20" t="s">
        <v>26</v>
      </c>
      <c r="C85" s="21" t="s">
        <v>63</v>
      </c>
      <c r="D85" s="21"/>
      <c r="E85" s="21"/>
      <c r="F85" s="21"/>
      <c r="G85" s="21"/>
      <c r="H85" s="22">
        <v>0.16800000000000001</v>
      </c>
      <c r="I85" s="22">
        <v>0.16800000000000001</v>
      </c>
      <c r="J85" s="22">
        <v>0.16800000000000001</v>
      </c>
      <c r="K85" s="22">
        <v>0.16800000000000001</v>
      </c>
      <c r="L85" s="22">
        <v>0.16800000000000001</v>
      </c>
      <c r="M85" s="22">
        <f>$H$85+$I$85+$J$85+$K$85+$L$85</f>
        <v>0.84000000000000008</v>
      </c>
      <c r="N85" s="22">
        <v>1</v>
      </c>
      <c r="O85" s="23">
        <f>ROUND($M$85*$N$85,3)</f>
        <v>0.84</v>
      </c>
      <c r="P85" s="60"/>
      <c r="Q85" s="61"/>
      <c r="R85" s="57">
        <f>ROUND($Q$85+$P$85,2)</f>
        <v>0</v>
      </c>
      <c r="S85" s="23">
        <f>ROUND($M$85*$P$85,2)</f>
        <v>0</v>
      </c>
      <c r="T85" s="23">
        <f>ROUND($O$85*$Q$85,2)</f>
        <v>0</v>
      </c>
      <c r="U85" s="23">
        <f>ROUND($T$85+$S$85,2)</f>
        <v>0</v>
      </c>
      <c r="V85" s="23"/>
      <c r="W85" s="72"/>
    </row>
    <row r="86" spans="1:23" s="1" customFormat="1" ht="21.95" customHeight="1" outlineLevel="7" x14ac:dyDescent="0.2">
      <c r="A86" s="24"/>
      <c r="B86" s="25" t="s">
        <v>116</v>
      </c>
      <c r="C86" s="26" t="s">
        <v>117</v>
      </c>
      <c r="D86" s="26"/>
      <c r="E86" s="26"/>
      <c r="F86" s="26"/>
      <c r="G86" s="26"/>
      <c r="H86" s="27">
        <v>0.16800000000000001</v>
      </c>
      <c r="I86" s="27">
        <v>0.16800000000000001</v>
      </c>
      <c r="J86" s="27">
        <v>0.16800000000000001</v>
      </c>
      <c r="K86" s="27">
        <v>0.16800000000000001</v>
      </c>
      <c r="L86" s="27">
        <v>0.16800000000000001</v>
      </c>
      <c r="M86" s="27">
        <f>$H$86+$I$86+$J$86+$K$86+$L$86</f>
        <v>0.84000000000000008</v>
      </c>
      <c r="N86" s="32">
        <v>0.17</v>
      </c>
      <c r="O86" s="28">
        <f>ROUND($M$86*$N$86,3)</f>
        <v>0.14299999999999999</v>
      </c>
      <c r="P86" s="62"/>
      <c r="Q86" s="63">
        <v>149.22999999999999</v>
      </c>
      <c r="R86" s="32">
        <f>ROUND($Q$86+$P$86,2)</f>
        <v>149.22999999999999</v>
      </c>
      <c r="S86" s="28">
        <f>ROUND($M$86*$P$86,2)</f>
        <v>0</v>
      </c>
      <c r="T86" s="28">
        <f>ROUND($O$86*$Q$86,2)</f>
        <v>21.34</v>
      </c>
      <c r="U86" s="28">
        <f>ROUND($T$86+$S$86,2)</f>
        <v>21.34</v>
      </c>
      <c r="V86" s="30"/>
      <c r="W86" s="73"/>
    </row>
    <row r="87" spans="1:23" s="4" customFormat="1" ht="12" customHeight="1" x14ac:dyDescent="0.2">
      <c r="A87" s="33"/>
      <c r="B87" s="34" t="s">
        <v>121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68"/>
      <c r="Q87" s="68"/>
      <c r="R87" s="35"/>
      <c r="S87" s="36"/>
      <c r="T87" s="36"/>
      <c r="U87" s="36">
        <f>ROUND($U$13,2)</f>
        <v>216647.82</v>
      </c>
      <c r="V87" s="36"/>
      <c r="W87" s="74"/>
    </row>
    <row r="88" spans="1:23" s="1" customFormat="1" ht="11.1" customHeight="1" x14ac:dyDescent="0.2">
      <c r="A88" s="37"/>
      <c r="B88" s="38" t="s">
        <v>122</v>
      </c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69"/>
      <c r="Q88" s="69"/>
      <c r="R88" s="39"/>
      <c r="S88" s="39"/>
      <c r="U88" s="28"/>
      <c r="V88" s="28"/>
      <c r="W88" s="75"/>
    </row>
    <row r="89" spans="1:23" s="18" customFormat="1" ht="11.1" customHeight="1" x14ac:dyDescent="0.2">
      <c r="A89" s="40"/>
      <c r="B89" s="41" t="s">
        <v>123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70"/>
      <c r="Q89" s="70"/>
      <c r="R89" s="42"/>
      <c r="S89" s="42"/>
      <c r="T89" s="42"/>
      <c r="U89" s="43">
        <f>ROUND($T$13,2)</f>
        <v>216647.82</v>
      </c>
      <c r="V89" s="44"/>
      <c r="W89" s="72"/>
    </row>
    <row r="90" spans="1:23" s="18" customFormat="1" ht="11.1" customHeight="1" x14ac:dyDescent="0.2">
      <c r="A90" s="40"/>
      <c r="B90" s="41" t="s">
        <v>124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70"/>
      <c r="Q90" s="70"/>
      <c r="R90" s="42"/>
      <c r="S90" s="42"/>
      <c r="T90" s="42"/>
      <c r="U90" s="45">
        <f>ROUND($S$13,2)</f>
        <v>0</v>
      </c>
      <c r="V90" s="23"/>
      <c r="W90" s="72"/>
    </row>
    <row r="91" spans="1:23" s="18" customFormat="1" ht="11.1" customHeight="1" x14ac:dyDescent="0.2">
      <c r="A91" s="40"/>
      <c r="B91" s="41" t="s">
        <v>125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70"/>
      <c r="Q91" s="70"/>
      <c r="R91" s="42"/>
      <c r="S91" s="42"/>
      <c r="T91" s="42"/>
      <c r="U91" s="45">
        <f>ROUND(($U$87)*0.166666666666666,2)</f>
        <v>36107.97</v>
      </c>
      <c r="V91" s="23"/>
      <c r="W91" s="72"/>
    </row>
    <row r="92" spans="1:23" s="1" customFormat="1" ht="44.1" customHeight="1" x14ac:dyDescent="0.2">
      <c r="A92" s="39"/>
      <c r="B92" s="46" t="s">
        <v>126</v>
      </c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69"/>
      <c r="Q92" s="69"/>
      <c r="R92" s="39"/>
      <c r="S92" s="42">
        <f>ROUND($S$93+$S$94+$S$95+$S$96+$S$97+$S$98+$S$99+$S$100+$S$101+$S$102+$S$103+$S$104,2)</f>
        <v>0</v>
      </c>
      <c r="T92" s="42">
        <f>ROUND($T$93+$T$94+$T$95+$T$96+$T$97+$T$98+$T$99+$T$100+$T$101+$T$102+$T$103+$T$104,2)</f>
        <v>0</v>
      </c>
      <c r="U92" s="42">
        <f>ROUND($U$93+$U$94+$U$95+$U$96+$U$97+$U$98+$U$99+$U$100+$U$101+$U$102+$U$103+$U$104,2)</f>
        <v>0</v>
      </c>
      <c r="V92" s="39"/>
      <c r="W92" s="69"/>
    </row>
    <row r="93" spans="1:23" s="1" customFormat="1" ht="11.1" customHeight="1" x14ac:dyDescent="0.2">
      <c r="A93" s="62"/>
      <c r="B93" s="62"/>
      <c r="C93" s="62"/>
      <c r="D93" s="69"/>
      <c r="E93" s="69"/>
      <c r="F93" s="69"/>
      <c r="G93" s="69"/>
      <c r="H93" s="62"/>
      <c r="I93" s="62"/>
      <c r="J93" s="62"/>
      <c r="K93" s="62"/>
      <c r="L93" s="62"/>
      <c r="M93" s="75">
        <f>$F$93+$G$93+$H$93+$I$93+$J$93+$K$93+$L$93</f>
        <v>0</v>
      </c>
      <c r="N93" s="76">
        <v>1</v>
      </c>
      <c r="O93" s="75">
        <f>ROUND($M$93*$N$93,3)</f>
        <v>0</v>
      </c>
      <c r="P93" s="62"/>
      <c r="Q93" s="62"/>
      <c r="R93" s="75">
        <f>ROUND($Q$93+$P$93,2)</f>
        <v>0</v>
      </c>
      <c r="S93" s="75">
        <f>ROUND($M$93*$P$93,2)</f>
        <v>0</v>
      </c>
      <c r="T93" s="75">
        <f>ROUND($O$93*$Q$93,2)</f>
        <v>0</v>
      </c>
      <c r="U93" s="75">
        <f>ROUND($T$93+$S$93,2)</f>
        <v>0</v>
      </c>
      <c r="V93" s="69"/>
      <c r="W93" s="62"/>
    </row>
    <row r="94" spans="1:23" s="1" customFormat="1" ht="11.1" customHeight="1" x14ac:dyDescent="0.2">
      <c r="A94" s="62"/>
      <c r="B94" s="62"/>
      <c r="C94" s="62"/>
      <c r="D94" s="69"/>
      <c r="E94" s="69"/>
      <c r="F94" s="69"/>
      <c r="G94" s="69"/>
      <c r="H94" s="62"/>
      <c r="I94" s="62"/>
      <c r="J94" s="62"/>
      <c r="K94" s="62"/>
      <c r="L94" s="62"/>
      <c r="M94" s="75">
        <f>$F$94+$G$94+$H$94+$I$94+$J$94+$K$94+$L$94</f>
        <v>0</v>
      </c>
      <c r="N94" s="76">
        <v>1</v>
      </c>
      <c r="O94" s="75">
        <f>ROUND($M$94*$N$94,3)</f>
        <v>0</v>
      </c>
      <c r="P94" s="62"/>
      <c r="Q94" s="62"/>
      <c r="R94" s="75">
        <f>ROUND($Q$94+$P$94,2)</f>
        <v>0</v>
      </c>
      <c r="S94" s="75">
        <f>ROUND($M$94*$P$94,2)</f>
        <v>0</v>
      </c>
      <c r="T94" s="75">
        <f>ROUND($O$94*$Q$94,2)</f>
        <v>0</v>
      </c>
      <c r="U94" s="75">
        <f>ROUND($T$94+$S$94,2)</f>
        <v>0</v>
      </c>
      <c r="V94" s="69"/>
      <c r="W94" s="62"/>
    </row>
    <row r="95" spans="1:23" s="1" customFormat="1" ht="11.1" customHeight="1" x14ac:dyDescent="0.2">
      <c r="A95" s="62"/>
      <c r="B95" s="62"/>
      <c r="C95" s="62"/>
      <c r="D95" s="69"/>
      <c r="E95" s="69"/>
      <c r="F95" s="69"/>
      <c r="G95" s="69"/>
      <c r="H95" s="62"/>
      <c r="I95" s="62"/>
      <c r="J95" s="62"/>
      <c r="K95" s="62"/>
      <c r="L95" s="62"/>
      <c r="M95" s="75">
        <f>$F$95+$G$95+$H$95+$I$95+$J$95+$K$95+$L$95</f>
        <v>0</v>
      </c>
      <c r="N95" s="76">
        <v>1</v>
      </c>
      <c r="O95" s="75">
        <f>ROUND($M$95*$N$95,3)</f>
        <v>0</v>
      </c>
      <c r="P95" s="62"/>
      <c r="Q95" s="62"/>
      <c r="R95" s="75">
        <f>ROUND($Q$95+$P$95,2)</f>
        <v>0</v>
      </c>
      <c r="S95" s="75">
        <f>ROUND($M$95*$P$95,2)</f>
        <v>0</v>
      </c>
      <c r="T95" s="75">
        <f>ROUND($O$95*$Q$95,2)</f>
        <v>0</v>
      </c>
      <c r="U95" s="75">
        <f>ROUND($T$95+$S$95,2)</f>
        <v>0</v>
      </c>
      <c r="V95" s="69"/>
      <c r="W95" s="62"/>
    </row>
    <row r="96" spans="1:23" s="1" customFormat="1" ht="11.1" customHeight="1" x14ac:dyDescent="0.2">
      <c r="A96" s="62"/>
      <c r="B96" s="62"/>
      <c r="C96" s="62"/>
      <c r="D96" s="69"/>
      <c r="E96" s="69"/>
      <c r="F96" s="69"/>
      <c r="G96" s="69"/>
      <c r="H96" s="62"/>
      <c r="I96" s="62"/>
      <c r="J96" s="62"/>
      <c r="K96" s="62"/>
      <c r="L96" s="62"/>
      <c r="M96" s="75">
        <f>$F$96+$G$96+$H$96+$I$96+$J$96+$K$96+$L$96</f>
        <v>0</v>
      </c>
      <c r="N96" s="76">
        <v>1</v>
      </c>
      <c r="O96" s="75">
        <f>ROUND($M$96*$N$96,3)</f>
        <v>0</v>
      </c>
      <c r="P96" s="62"/>
      <c r="Q96" s="62"/>
      <c r="R96" s="75">
        <f>ROUND($Q$96+$P$96,2)</f>
        <v>0</v>
      </c>
      <c r="S96" s="75">
        <f>ROUND($M$96*$P$96,2)</f>
        <v>0</v>
      </c>
      <c r="T96" s="75">
        <f>ROUND($O$96*$Q$96,2)</f>
        <v>0</v>
      </c>
      <c r="U96" s="75">
        <f>ROUND($T$96+$S$96,2)</f>
        <v>0</v>
      </c>
      <c r="V96" s="69"/>
      <c r="W96" s="62"/>
    </row>
    <row r="97" spans="1:23" s="1" customFormat="1" ht="11.1" customHeight="1" x14ac:dyDescent="0.2">
      <c r="A97" s="62"/>
      <c r="B97" s="62"/>
      <c r="C97" s="62"/>
      <c r="D97" s="69"/>
      <c r="E97" s="69"/>
      <c r="F97" s="69"/>
      <c r="G97" s="69"/>
      <c r="H97" s="62"/>
      <c r="I97" s="62"/>
      <c r="J97" s="62"/>
      <c r="K97" s="62"/>
      <c r="L97" s="62"/>
      <c r="M97" s="75">
        <f>$F$97+$G$97+$H$97+$I$97+$J$97+$K$97+$L$97</f>
        <v>0</v>
      </c>
      <c r="N97" s="76">
        <v>1</v>
      </c>
      <c r="O97" s="75">
        <f>ROUND($M$97*$N$97,3)</f>
        <v>0</v>
      </c>
      <c r="P97" s="62"/>
      <c r="Q97" s="62"/>
      <c r="R97" s="75">
        <f>ROUND($Q$97+$P$97,2)</f>
        <v>0</v>
      </c>
      <c r="S97" s="75">
        <f>ROUND($M$97*$P$97,2)</f>
        <v>0</v>
      </c>
      <c r="T97" s="75">
        <f>ROUND($O$97*$Q$97,2)</f>
        <v>0</v>
      </c>
      <c r="U97" s="75">
        <f>ROUND($T$97+$S$97,2)</f>
        <v>0</v>
      </c>
      <c r="V97" s="69"/>
      <c r="W97" s="62"/>
    </row>
    <row r="98" spans="1:23" s="1" customFormat="1" ht="11.1" customHeight="1" x14ac:dyDescent="0.2">
      <c r="A98" s="62"/>
      <c r="B98" s="62"/>
      <c r="C98" s="62"/>
      <c r="D98" s="69"/>
      <c r="E98" s="69"/>
      <c r="F98" s="69"/>
      <c r="G98" s="69"/>
      <c r="H98" s="62"/>
      <c r="I98" s="62"/>
      <c r="J98" s="62"/>
      <c r="K98" s="62"/>
      <c r="L98" s="62"/>
      <c r="M98" s="75">
        <f>$F$98+$G$98+$H$98+$I$98+$J$98+$K$98+$L$98</f>
        <v>0</v>
      </c>
      <c r="N98" s="76">
        <v>1</v>
      </c>
      <c r="O98" s="75">
        <f>ROUND($M$98*$N$98,3)</f>
        <v>0</v>
      </c>
      <c r="P98" s="62"/>
      <c r="Q98" s="62"/>
      <c r="R98" s="75">
        <f>ROUND($Q$98+$P$98,2)</f>
        <v>0</v>
      </c>
      <c r="S98" s="75">
        <f>ROUND($M$98*$P$98,2)</f>
        <v>0</v>
      </c>
      <c r="T98" s="75">
        <f>ROUND($O$98*$Q$98,2)</f>
        <v>0</v>
      </c>
      <c r="U98" s="75">
        <f>ROUND($T$98+$S$98,2)</f>
        <v>0</v>
      </c>
      <c r="V98" s="69"/>
      <c r="W98" s="62"/>
    </row>
    <row r="99" spans="1:23" s="1" customFormat="1" ht="11.1" customHeight="1" x14ac:dyDescent="0.2">
      <c r="A99" s="62"/>
      <c r="B99" s="62"/>
      <c r="C99" s="62"/>
      <c r="D99" s="69"/>
      <c r="E99" s="69"/>
      <c r="F99" s="69"/>
      <c r="G99" s="69"/>
      <c r="H99" s="62"/>
      <c r="I99" s="62"/>
      <c r="J99" s="62"/>
      <c r="K99" s="62"/>
      <c r="L99" s="62"/>
      <c r="M99" s="75">
        <f>$F$99+$G$99+$H$99+$I$99+$J$99+$K$99+$L$99</f>
        <v>0</v>
      </c>
      <c r="N99" s="76">
        <v>1</v>
      </c>
      <c r="O99" s="75">
        <f>ROUND($M$99*$N$99,3)</f>
        <v>0</v>
      </c>
      <c r="P99" s="62"/>
      <c r="Q99" s="62"/>
      <c r="R99" s="75">
        <f>ROUND($Q$99+$P$99,2)</f>
        <v>0</v>
      </c>
      <c r="S99" s="75">
        <f>ROUND($M$99*$P$99,2)</f>
        <v>0</v>
      </c>
      <c r="T99" s="75">
        <f>ROUND($O$99*$Q$99,2)</f>
        <v>0</v>
      </c>
      <c r="U99" s="75">
        <f>ROUND($T$99+$S$99,2)</f>
        <v>0</v>
      </c>
      <c r="V99" s="69"/>
      <c r="W99" s="62"/>
    </row>
    <row r="100" spans="1:23" s="1" customFormat="1" ht="11.1" customHeight="1" x14ac:dyDescent="0.2">
      <c r="A100" s="62"/>
      <c r="B100" s="62"/>
      <c r="C100" s="62"/>
      <c r="D100" s="69"/>
      <c r="E100" s="69"/>
      <c r="F100" s="69"/>
      <c r="G100" s="69"/>
      <c r="H100" s="62"/>
      <c r="I100" s="62"/>
      <c r="J100" s="62"/>
      <c r="K100" s="62"/>
      <c r="L100" s="62"/>
      <c r="M100" s="75">
        <f>$F$100+$G$100+$H$100+$I$100+$J$100+$K$100+$L$100</f>
        <v>0</v>
      </c>
      <c r="N100" s="76">
        <v>1</v>
      </c>
      <c r="O100" s="75">
        <f>ROUND($M$100*$N$100,3)</f>
        <v>0</v>
      </c>
      <c r="P100" s="62"/>
      <c r="Q100" s="62"/>
      <c r="R100" s="75">
        <f>ROUND($Q$100+$P$100,2)</f>
        <v>0</v>
      </c>
      <c r="S100" s="75">
        <f>ROUND($M$100*$P$100,2)</f>
        <v>0</v>
      </c>
      <c r="T100" s="75">
        <f>ROUND($O$100*$Q$100,2)</f>
        <v>0</v>
      </c>
      <c r="U100" s="75">
        <f>ROUND($T$100+$S$100,2)</f>
        <v>0</v>
      </c>
      <c r="V100" s="69"/>
      <c r="W100" s="62"/>
    </row>
    <row r="101" spans="1:23" s="1" customFormat="1" ht="11.1" customHeight="1" x14ac:dyDescent="0.2">
      <c r="A101" s="62"/>
      <c r="B101" s="62"/>
      <c r="C101" s="62"/>
      <c r="D101" s="69"/>
      <c r="E101" s="69"/>
      <c r="F101" s="69"/>
      <c r="G101" s="69"/>
      <c r="H101" s="62"/>
      <c r="I101" s="62"/>
      <c r="J101" s="62"/>
      <c r="K101" s="62"/>
      <c r="L101" s="62"/>
      <c r="M101" s="75">
        <f>$F$101+$G$101+$H$101+$I$101+$J$101+$K$101+$L$101</f>
        <v>0</v>
      </c>
      <c r="N101" s="76">
        <v>1</v>
      </c>
      <c r="O101" s="75">
        <f>ROUND($M$101*$N$101,3)</f>
        <v>0</v>
      </c>
      <c r="P101" s="62"/>
      <c r="Q101" s="62"/>
      <c r="R101" s="75">
        <f>ROUND($Q$101+$P$101,2)</f>
        <v>0</v>
      </c>
      <c r="S101" s="75">
        <f>ROUND($M$101*$P$101,2)</f>
        <v>0</v>
      </c>
      <c r="T101" s="75">
        <f>ROUND($O$101*$Q$101,2)</f>
        <v>0</v>
      </c>
      <c r="U101" s="75">
        <f>ROUND($T$101+$S$101,2)</f>
        <v>0</v>
      </c>
      <c r="V101" s="69"/>
      <c r="W101" s="62"/>
    </row>
    <row r="102" spans="1:23" s="1" customFormat="1" ht="11.1" customHeight="1" x14ac:dyDescent="0.2">
      <c r="A102" s="62"/>
      <c r="B102" s="62"/>
      <c r="C102" s="62"/>
      <c r="D102" s="69"/>
      <c r="E102" s="69"/>
      <c r="F102" s="69"/>
      <c r="G102" s="69"/>
      <c r="H102" s="62"/>
      <c r="I102" s="62"/>
      <c r="J102" s="62"/>
      <c r="K102" s="62"/>
      <c r="L102" s="62"/>
      <c r="M102" s="75">
        <f>$F$102+$G$102+$H$102+$I$102+$J$102+$K$102+$L$102</f>
        <v>0</v>
      </c>
      <c r="N102" s="76">
        <v>1</v>
      </c>
      <c r="O102" s="75">
        <f>ROUND($M$102*$N$102,3)</f>
        <v>0</v>
      </c>
      <c r="P102" s="62"/>
      <c r="Q102" s="62"/>
      <c r="R102" s="75">
        <f>ROUND($Q$102+$P$102,2)</f>
        <v>0</v>
      </c>
      <c r="S102" s="75">
        <f>ROUND($M$102*$P$102,2)</f>
        <v>0</v>
      </c>
      <c r="T102" s="75">
        <f>ROUND($O$102*$Q$102,2)</f>
        <v>0</v>
      </c>
      <c r="U102" s="75">
        <f>ROUND($T$102+$S$102,2)</f>
        <v>0</v>
      </c>
      <c r="V102" s="69"/>
      <c r="W102" s="62"/>
    </row>
    <row r="103" spans="1:23" s="1" customFormat="1" ht="11.1" customHeight="1" x14ac:dyDescent="0.2">
      <c r="A103" s="62"/>
      <c r="B103" s="62"/>
      <c r="C103" s="62"/>
      <c r="D103" s="69"/>
      <c r="E103" s="69"/>
      <c r="F103" s="69"/>
      <c r="G103" s="69"/>
      <c r="H103" s="62"/>
      <c r="I103" s="62"/>
      <c r="J103" s="62"/>
      <c r="K103" s="62"/>
      <c r="L103" s="62"/>
      <c r="M103" s="75">
        <f>$F$103+$G$103+$H$103+$I$103+$J$103+$K$103+$L$103</f>
        <v>0</v>
      </c>
      <c r="N103" s="76">
        <v>1</v>
      </c>
      <c r="O103" s="75">
        <f>ROUND($M$103*$N$103,3)</f>
        <v>0</v>
      </c>
      <c r="P103" s="62"/>
      <c r="Q103" s="62"/>
      <c r="R103" s="75">
        <f>ROUND($Q$103+$P$103,2)</f>
        <v>0</v>
      </c>
      <c r="S103" s="75">
        <f>ROUND($M$103*$P$103,2)</f>
        <v>0</v>
      </c>
      <c r="T103" s="75">
        <f>ROUND($O$103*$Q$103,2)</f>
        <v>0</v>
      </c>
      <c r="U103" s="75">
        <f>ROUND($T$103+$S$103,2)</f>
        <v>0</v>
      </c>
      <c r="V103" s="69"/>
      <c r="W103" s="62"/>
    </row>
    <row r="104" spans="1:23" s="1" customFormat="1" ht="11.1" customHeight="1" x14ac:dyDescent="0.2">
      <c r="A104" s="62"/>
      <c r="B104" s="62"/>
      <c r="C104" s="62"/>
      <c r="D104" s="69"/>
      <c r="E104" s="69"/>
      <c r="F104" s="69"/>
      <c r="G104" s="69"/>
      <c r="H104" s="62"/>
      <c r="I104" s="62"/>
      <c r="J104" s="62"/>
      <c r="K104" s="62"/>
      <c r="L104" s="62"/>
      <c r="M104" s="75">
        <f>$F$104+$G$104+$H$104+$I$104+$J$104+$K$104+$L$104</f>
        <v>0</v>
      </c>
      <c r="N104" s="76">
        <v>1</v>
      </c>
      <c r="O104" s="75">
        <f>ROUND($M$104*$N$104,3)</f>
        <v>0</v>
      </c>
      <c r="P104" s="62"/>
      <c r="Q104" s="62"/>
      <c r="R104" s="75">
        <f>ROUND($Q$104+$P$104,2)</f>
        <v>0</v>
      </c>
      <c r="S104" s="75">
        <f>ROUND($M$104*$P$104,2)</f>
        <v>0</v>
      </c>
      <c r="T104" s="75">
        <f>ROUND($O$104*$Q$104,2)</f>
        <v>0</v>
      </c>
      <c r="U104" s="75">
        <f>ROUND($T$104+$S$104,2)</f>
        <v>0</v>
      </c>
      <c r="V104" s="69"/>
      <c r="W104" s="62"/>
    </row>
    <row r="105" spans="1:23" s="1" customFormat="1" ht="11.1" customHeight="1" x14ac:dyDescent="0.2"/>
    <row r="106" spans="1:23" s="1" customFormat="1" ht="11.1" customHeight="1" x14ac:dyDescent="0.2">
      <c r="A106" s="18" t="s">
        <v>127</v>
      </c>
    </row>
    <row r="107" spans="1:23" s="1" customFormat="1" ht="11.1" customHeight="1" x14ac:dyDescent="0.2"/>
    <row r="108" spans="1:23" s="1" customFormat="1" ht="11.1" customHeight="1" x14ac:dyDescent="0.2">
      <c r="A108" s="47"/>
      <c r="B108" s="1" t="s">
        <v>128</v>
      </c>
    </row>
    <row r="109" spans="1:23" s="1" customFormat="1" ht="11.1" customHeight="1" x14ac:dyDescent="0.2">
      <c r="A109" s="1" t="s">
        <v>129</v>
      </c>
    </row>
  </sheetData>
  <sheetProtection algorithmName="SHA-512" hashValue="ctb6sBRxgxvKbGZoHK+eaMC9vwQp1e15necAcss+McT91Chwis28GwpOj76o1bUoni+2jN+tyKkTax4z9iBhGg==" saltValue="WhhaqwhzjAxRi4JUUWi3FA==" spinCount="100000" sheet="1" objects="1" scenarios="1" selectLockedCells="1"/>
  <mergeCells count="19"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2025-03-27T08:46:04Z</dcterms:modified>
</cp:coreProperties>
</file>