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Внутр.инжен.сети ТХ13-16\"/>
    </mc:Choice>
  </mc:AlternateContent>
  <xr:revisionPtr revIDLastSave="0" documentId="13_ncr:1_{31FB3DF2-E6A7-46EF-8BD5-EC9887890A0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62" i="1" l="1"/>
  <c r="Q162" i="1"/>
  <c r="N162" i="1"/>
  <c r="S162" i="1" s="1"/>
  <c r="T162" i="1" s="1"/>
  <c r="L162" i="1"/>
  <c r="Q161" i="1"/>
  <c r="N161" i="1"/>
  <c r="S161" i="1" s="1"/>
  <c r="T161" i="1" s="1"/>
  <c r="L161" i="1"/>
  <c r="R161" i="1" s="1"/>
  <c r="R160" i="1"/>
  <c r="Q160" i="1"/>
  <c r="N160" i="1"/>
  <c r="S160" i="1" s="1"/>
  <c r="T160" i="1" s="1"/>
  <c r="L160" i="1"/>
  <c r="S159" i="1"/>
  <c r="T159" i="1" s="1"/>
  <c r="Q159" i="1"/>
  <c r="N159" i="1"/>
  <c r="L159" i="1"/>
  <c r="R159" i="1" s="1"/>
  <c r="R158" i="1"/>
  <c r="Q158" i="1"/>
  <c r="N158" i="1"/>
  <c r="S158" i="1" s="1"/>
  <c r="L158" i="1"/>
  <c r="Q157" i="1"/>
  <c r="L157" i="1"/>
  <c r="R157" i="1" s="1"/>
  <c r="R156" i="1"/>
  <c r="Q156" i="1"/>
  <c r="N156" i="1"/>
  <c r="S156" i="1" s="1"/>
  <c r="L156" i="1"/>
  <c r="Q155" i="1"/>
  <c r="L155" i="1"/>
  <c r="R154" i="1"/>
  <c r="Q154" i="1"/>
  <c r="N154" i="1"/>
  <c r="S154" i="1" s="1"/>
  <c r="T154" i="1" s="1"/>
  <c r="L154" i="1"/>
  <c r="Q153" i="1"/>
  <c r="N153" i="1"/>
  <c r="S153" i="1" s="1"/>
  <c r="T153" i="1" s="1"/>
  <c r="L153" i="1"/>
  <c r="R153" i="1" s="1"/>
  <c r="R152" i="1"/>
  <c r="Q152" i="1"/>
  <c r="N152" i="1"/>
  <c r="S152" i="1" s="1"/>
  <c r="T152" i="1" s="1"/>
  <c r="L152" i="1"/>
  <c r="S151" i="1"/>
  <c r="Q151" i="1"/>
  <c r="N151" i="1"/>
  <c r="L151" i="1"/>
  <c r="R151" i="1" s="1"/>
  <c r="Q144" i="1"/>
  <c r="N144" i="1"/>
  <c r="S144" i="1" s="1"/>
  <c r="L144" i="1"/>
  <c r="R144" i="1" s="1"/>
  <c r="R143" i="1"/>
  <c r="R142" i="1"/>
  <c r="R141" i="1" s="1"/>
  <c r="Q142" i="1"/>
  <c r="N142" i="1"/>
  <c r="S142" i="1" s="1"/>
  <c r="L142" i="1"/>
  <c r="S141" i="1"/>
  <c r="S140" i="1"/>
  <c r="R140" i="1"/>
  <c r="Q140" i="1"/>
  <c r="L140" i="1"/>
  <c r="N140" i="1" s="1"/>
  <c r="Q139" i="1"/>
  <c r="L139" i="1"/>
  <c r="R139" i="1" s="1"/>
  <c r="S138" i="1"/>
  <c r="Q138" i="1"/>
  <c r="L138" i="1"/>
  <c r="N138" i="1" s="1"/>
  <c r="R136" i="1"/>
  <c r="Q136" i="1"/>
  <c r="L136" i="1"/>
  <c r="N136" i="1" s="1"/>
  <c r="S136" i="1" s="1"/>
  <c r="S134" i="1"/>
  <c r="Q134" i="1"/>
  <c r="N134" i="1"/>
  <c r="N133" i="1" s="1"/>
  <c r="L134" i="1"/>
  <c r="R134" i="1" s="1"/>
  <c r="S133" i="1"/>
  <c r="R133" i="1"/>
  <c r="S132" i="1"/>
  <c r="R132" i="1"/>
  <c r="Q129" i="1"/>
  <c r="N129" i="1"/>
  <c r="S129" i="1" s="1"/>
  <c r="T129" i="1" s="1"/>
  <c r="L129" i="1"/>
  <c r="R129" i="1" s="1"/>
  <c r="R128" i="1"/>
  <c r="Q128" i="1"/>
  <c r="L128" i="1"/>
  <c r="N128" i="1" s="1"/>
  <c r="S128" i="1" s="1"/>
  <c r="T128" i="1" s="1"/>
  <c r="S127" i="1"/>
  <c r="T127" i="1" s="1"/>
  <c r="Q127" i="1"/>
  <c r="N127" i="1"/>
  <c r="L127" i="1"/>
  <c r="R127" i="1" s="1"/>
  <c r="S126" i="1"/>
  <c r="R126" i="1"/>
  <c r="R123" i="1" s="1"/>
  <c r="Q126" i="1"/>
  <c r="L126" i="1"/>
  <c r="N126" i="1" s="1"/>
  <c r="Q125" i="1"/>
  <c r="L125" i="1"/>
  <c r="R125" i="1" s="1"/>
  <c r="R124" i="1" s="1"/>
  <c r="Q122" i="1"/>
  <c r="L122" i="1"/>
  <c r="Q119" i="1"/>
  <c r="N119" i="1"/>
  <c r="L119" i="1"/>
  <c r="R119" i="1" s="1"/>
  <c r="R118" i="1"/>
  <c r="R117" i="1"/>
  <c r="R114" i="1" s="1"/>
  <c r="Q117" i="1"/>
  <c r="N117" i="1"/>
  <c r="S117" i="1" s="1"/>
  <c r="L117" i="1"/>
  <c r="R116" i="1"/>
  <c r="R115" i="1"/>
  <c r="Q113" i="1"/>
  <c r="L113" i="1"/>
  <c r="R113" i="1" s="1"/>
  <c r="S112" i="1"/>
  <c r="Q112" i="1"/>
  <c r="L112" i="1"/>
  <c r="N112" i="1" s="1"/>
  <c r="R110" i="1"/>
  <c r="Q110" i="1"/>
  <c r="L110" i="1"/>
  <c r="N110" i="1" s="1"/>
  <c r="S110" i="1" s="1"/>
  <c r="T109" i="1"/>
  <c r="R109" i="1"/>
  <c r="Q109" i="1"/>
  <c r="N109" i="1"/>
  <c r="S109" i="1" s="1"/>
  <c r="L109" i="1"/>
  <c r="R108" i="1"/>
  <c r="Q108" i="1"/>
  <c r="N108" i="1"/>
  <c r="S108" i="1" s="1"/>
  <c r="T108" i="1" s="1"/>
  <c r="L108" i="1"/>
  <c r="R107" i="1"/>
  <c r="T107" i="1" s="1"/>
  <c r="Q107" i="1"/>
  <c r="N107" i="1"/>
  <c r="S107" i="1" s="1"/>
  <c r="L107" i="1"/>
  <c r="T106" i="1"/>
  <c r="Q106" i="1"/>
  <c r="N106" i="1"/>
  <c r="S106" i="1" s="1"/>
  <c r="L106" i="1"/>
  <c r="R106" i="1" s="1"/>
  <c r="R105" i="1"/>
  <c r="Q105" i="1"/>
  <c r="N105" i="1"/>
  <c r="S105" i="1" s="1"/>
  <c r="T105" i="1" s="1"/>
  <c r="L105" i="1"/>
  <c r="Q104" i="1"/>
  <c r="L104" i="1"/>
  <c r="R103" i="1"/>
  <c r="Q103" i="1"/>
  <c r="N103" i="1"/>
  <c r="S103" i="1" s="1"/>
  <c r="T103" i="1" s="1"/>
  <c r="L103" i="1"/>
  <c r="R102" i="1"/>
  <c r="Q102" i="1"/>
  <c r="L102" i="1"/>
  <c r="N102" i="1" s="1"/>
  <c r="S102" i="1" s="1"/>
  <c r="T101" i="1"/>
  <c r="R101" i="1"/>
  <c r="Q101" i="1"/>
  <c r="N101" i="1"/>
  <c r="S101" i="1" s="1"/>
  <c r="L101" i="1"/>
  <c r="R100" i="1"/>
  <c r="Q100" i="1"/>
  <c r="N100" i="1"/>
  <c r="S100" i="1" s="1"/>
  <c r="T100" i="1" s="1"/>
  <c r="L100" i="1"/>
  <c r="R99" i="1"/>
  <c r="T99" i="1" s="1"/>
  <c r="Q99" i="1"/>
  <c r="N99" i="1"/>
  <c r="S99" i="1" s="1"/>
  <c r="L99" i="1"/>
  <c r="T98" i="1"/>
  <c r="Q98" i="1"/>
  <c r="N98" i="1"/>
  <c r="S98" i="1" s="1"/>
  <c r="L98" i="1"/>
  <c r="R98" i="1" s="1"/>
  <c r="R97" i="1"/>
  <c r="Q97" i="1"/>
  <c r="N97" i="1"/>
  <c r="S97" i="1" s="1"/>
  <c r="T97" i="1" s="1"/>
  <c r="L97" i="1"/>
  <c r="R95" i="1"/>
  <c r="Q95" i="1"/>
  <c r="L95" i="1"/>
  <c r="N95" i="1" s="1"/>
  <c r="S95" i="1" s="1"/>
  <c r="T95" i="1" s="1"/>
  <c r="S94" i="1"/>
  <c r="T94" i="1" s="1"/>
  <c r="Q94" i="1"/>
  <c r="N94" i="1"/>
  <c r="L94" i="1"/>
  <c r="R94" i="1" s="1"/>
  <c r="S93" i="1"/>
  <c r="R93" i="1"/>
  <c r="Q93" i="1"/>
  <c r="L93" i="1"/>
  <c r="N93" i="1" s="1"/>
  <c r="Q92" i="1"/>
  <c r="L92" i="1"/>
  <c r="R92" i="1" s="1"/>
  <c r="R90" i="1"/>
  <c r="R89" i="1" s="1"/>
  <c r="Q90" i="1"/>
  <c r="N90" i="1"/>
  <c r="S90" i="1" s="1"/>
  <c r="T90" i="1" s="1"/>
  <c r="T89" i="1" s="1"/>
  <c r="L90" i="1"/>
  <c r="S89" i="1"/>
  <c r="R88" i="1"/>
  <c r="Q88" i="1"/>
  <c r="L88" i="1"/>
  <c r="N88" i="1" s="1"/>
  <c r="S88" i="1" s="1"/>
  <c r="T88" i="1" s="1"/>
  <c r="S87" i="1"/>
  <c r="T87" i="1" s="1"/>
  <c r="Q87" i="1"/>
  <c r="N87" i="1"/>
  <c r="L87" i="1"/>
  <c r="R87" i="1" s="1"/>
  <c r="S86" i="1"/>
  <c r="R86" i="1"/>
  <c r="Q86" i="1"/>
  <c r="L86" i="1"/>
  <c r="N86" i="1" s="1"/>
  <c r="Q85" i="1"/>
  <c r="L85" i="1"/>
  <c r="R85" i="1" s="1"/>
  <c r="S84" i="1"/>
  <c r="Q84" i="1"/>
  <c r="L84" i="1"/>
  <c r="N84" i="1" s="1"/>
  <c r="Q83" i="1"/>
  <c r="L83" i="1"/>
  <c r="R81" i="1"/>
  <c r="T81" i="1" s="1"/>
  <c r="Q81" i="1"/>
  <c r="N81" i="1"/>
  <c r="S81" i="1" s="1"/>
  <c r="L81" i="1"/>
  <c r="T80" i="1"/>
  <c r="Q80" i="1"/>
  <c r="N80" i="1"/>
  <c r="S80" i="1" s="1"/>
  <c r="L80" i="1"/>
  <c r="R80" i="1" s="1"/>
  <c r="R77" i="1"/>
  <c r="R76" i="1" s="1"/>
  <c r="Q77" i="1"/>
  <c r="L77" i="1"/>
  <c r="N77" i="1" s="1"/>
  <c r="S77" i="1" s="1"/>
  <c r="S75" i="1"/>
  <c r="T75" i="1" s="1"/>
  <c r="Q75" i="1"/>
  <c r="N75" i="1"/>
  <c r="L75" i="1"/>
  <c r="R75" i="1" s="1"/>
  <c r="S74" i="1"/>
  <c r="R74" i="1"/>
  <c r="Q74" i="1"/>
  <c r="L74" i="1"/>
  <c r="N74" i="1" s="1"/>
  <c r="Q73" i="1"/>
  <c r="L73" i="1"/>
  <c r="R73" i="1" s="1"/>
  <c r="S72" i="1"/>
  <c r="Q72" i="1"/>
  <c r="L72" i="1"/>
  <c r="N72" i="1" s="1"/>
  <c r="Q71" i="1"/>
  <c r="L71" i="1"/>
  <c r="Q70" i="1"/>
  <c r="L70" i="1"/>
  <c r="Q69" i="1"/>
  <c r="N69" i="1"/>
  <c r="S69" i="1" s="1"/>
  <c r="T69" i="1" s="1"/>
  <c r="L69" i="1"/>
  <c r="R69" i="1" s="1"/>
  <c r="R68" i="1"/>
  <c r="Q68" i="1"/>
  <c r="N68" i="1"/>
  <c r="S68" i="1" s="1"/>
  <c r="L68" i="1"/>
  <c r="Q64" i="1"/>
  <c r="N64" i="1"/>
  <c r="S64" i="1" s="1"/>
  <c r="S63" i="1" s="1"/>
  <c r="L64" i="1"/>
  <c r="R64" i="1" s="1"/>
  <c r="R63" i="1" s="1"/>
  <c r="R62" i="1"/>
  <c r="Q62" i="1"/>
  <c r="N62" i="1"/>
  <c r="S62" i="1" s="1"/>
  <c r="T62" i="1" s="1"/>
  <c r="L62" i="1"/>
  <c r="Q61" i="1"/>
  <c r="L61" i="1"/>
  <c r="Q59" i="1"/>
  <c r="N59" i="1"/>
  <c r="S59" i="1" s="1"/>
  <c r="T59" i="1" s="1"/>
  <c r="L59" i="1"/>
  <c r="R59" i="1" s="1"/>
  <c r="R58" i="1"/>
  <c r="Q58" i="1"/>
  <c r="L58" i="1"/>
  <c r="N58" i="1" s="1"/>
  <c r="S58" i="1" s="1"/>
  <c r="Q56" i="1"/>
  <c r="L56" i="1"/>
  <c r="R55" i="1"/>
  <c r="Q55" i="1"/>
  <c r="N55" i="1"/>
  <c r="S55" i="1" s="1"/>
  <c r="T55" i="1" s="1"/>
  <c r="L55" i="1"/>
  <c r="Q54" i="1"/>
  <c r="L54" i="1"/>
  <c r="T52" i="1"/>
  <c r="Q52" i="1"/>
  <c r="N52" i="1"/>
  <c r="S52" i="1" s="1"/>
  <c r="L52" i="1"/>
  <c r="R52" i="1" s="1"/>
  <c r="R51" i="1"/>
  <c r="Q51" i="1"/>
  <c r="L51" i="1"/>
  <c r="N51" i="1" s="1"/>
  <c r="S51" i="1" s="1"/>
  <c r="Q50" i="1"/>
  <c r="N50" i="1"/>
  <c r="S50" i="1" s="1"/>
  <c r="S49" i="1" s="1"/>
  <c r="L50" i="1"/>
  <c r="R50" i="1" s="1"/>
  <c r="R49" i="1" s="1"/>
  <c r="R48" i="1"/>
  <c r="Q48" i="1"/>
  <c r="N48" i="1"/>
  <c r="S48" i="1" s="1"/>
  <c r="T48" i="1" s="1"/>
  <c r="L48" i="1"/>
  <c r="Q47" i="1"/>
  <c r="L47" i="1"/>
  <c r="Q45" i="1"/>
  <c r="N45" i="1"/>
  <c r="S45" i="1" s="1"/>
  <c r="T45" i="1" s="1"/>
  <c r="L45" i="1"/>
  <c r="R45" i="1" s="1"/>
  <c r="R44" i="1"/>
  <c r="Q44" i="1"/>
  <c r="L44" i="1"/>
  <c r="N44" i="1" s="1"/>
  <c r="S44" i="1" s="1"/>
  <c r="T44" i="1" s="1"/>
  <c r="Q43" i="1"/>
  <c r="N43" i="1"/>
  <c r="S43" i="1" s="1"/>
  <c r="T43" i="1" s="1"/>
  <c r="L43" i="1"/>
  <c r="R43" i="1" s="1"/>
  <c r="R42" i="1"/>
  <c r="Q42" i="1"/>
  <c r="L42" i="1"/>
  <c r="N42" i="1" s="1"/>
  <c r="S42" i="1" s="1"/>
  <c r="Q40" i="1"/>
  <c r="L40" i="1"/>
  <c r="T38" i="1"/>
  <c r="Q38" i="1"/>
  <c r="N38" i="1"/>
  <c r="S38" i="1" s="1"/>
  <c r="L38" i="1"/>
  <c r="R38" i="1" s="1"/>
  <c r="Q35" i="1"/>
  <c r="N35" i="1"/>
  <c r="S35" i="1" s="1"/>
  <c r="T35" i="1" s="1"/>
  <c r="L35" i="1"/>
  <c r="R35" i="1" s="1"/>
  <c r="R34" i="1"/>
  <c r="Q34" i="1"/>
  <c r="L34" i="1"/>
  <c r="N34" i="1" s="1"/>
  <c r="S34" i="1" s="1"/>
  <c r="T34" i="1" s="1"/>
  <c r="T33" i="1"/>
  <c r="Q33" i="1"/>
  <c r="N33" i="1"/>
  <c r="S33" i="1" s="1"/>
  <c r="L33" i="1"/>
  <c r="R33" i="1" s="1"/>
  <c r="R32" i="1"/>
  <c r="R30" i="1" s="1"/>
  <c r="Q32" i="1"/>
  <c r="L32" i="1"/>
  <c r="N32" i="1" s="1"/>
  <c r="S32" i="1" s="1"/>
  <c r="T31" i="1"/>
  <c r="Q31" i="1"/>
  <c r="N31" i="1"/>
  <c r="S31" i="1" s="1"/>
  <c r="L31" i="1"/>
  <c r="R31" i="1" s="1"/>
  <c r="R29" i="1"/>
  <c r="Q29" i="1"/>
  <c r="N29" i="1"/>
  <c r="S29" i="1" s="1"/>
  <c r="T29" i="1" s="1"/>
  <c r="L29" i="1"/>
  <c r="Q28" i="1"/>
  <c r="L28" i="1"/>
  <c r="Q25" i="1"/>
  <c r="N25" i="1"/>
  <c r="S25" i="1" s="1"/>
  <c r="T25" i="1" s="1"/>
  <c r="L25" i="1"/>
  <c r="R25" i="1" s="1"/>
  <c r="R24" i="1"/>
  <c r="Q24" i="1"/>
  <c r="N24" i="1"/>
  <c r="S24" i="1" s="1"/>
  <c r="T24" i="1" s="1"/>
  <c r="L24" i="1"/>
  <c r="S23" i="1"/>
  <c r="T23" i="1" s="1"/>
  <c r="Q23" i="1"/>
  <c r="N23" i="1"/>
  <c r="L23" i="1"/>
  <c r="R23" i="1" s="1"/>
  <c r="R22" i="1"/>
  <c r="T22" i="1" s="1"/>
  <c r="Q22" i="1"/>
  <c r="N22" i="1"/>
  <c r="S22" i="1" s="1"/>
  <c r="L22" i="1"/>
  <c r="Q21" i="1"/>
  <c r="N21" i="1"/>
  <c r="S21" i="1" s="1"/>
  <c r="L21" i="1"/>
  <c r="R21" i="1" s="1"/>
  <c r="R20" i="1"/>
  <c r="Q20" i="1"/>
  <c r="N20" i="1"/>
  <c r="S20" i="1" s="1"/>
  <c r="T20" i="1" s="1"/>
  <c r="L20" i="1"/>
  <c r="Q19" i="1"/>
  <c r="L19" i="1"/>
  <c r="R19" i="1" s="1"/>
  <c r="T21" i="1" l="1"/>
  <c r="R17" i="1"/>
  <c r="R18" i="1"/>
  <c r="N19" i="1"/>
  <c r="S19" i="1" s="1"/>
  <c r="S41" i="1"/>
  <c r="T42" i="1"/>
  <c r="T41" i="1" s="1"/>
  <c r="R56" i="1"/>
  <c r="N56" i="1"/>
  <c r="S56" i="1" s="1"/>
  <c r="S76" i="1"/>
  <c r="T77" i="1"/>
  <c r="T76" i="1" s="1"/>
  <c r="R83" i="1"/>
  <c r="R82" i="1" s="1"/>
  <c r="N83" i="1"/>
  <c r="S83" i="1" s="1"/>
  <c r="T144" i="1"/>
  <c r="T143" i="1" s="1"/>
  <c r="S143" i="1"/>
  <c r="R28" i="1"/>
  <c r="N28" i="1"/>
  <c r="S28" i="1" s="1"/>
  <c r="T32" i="1"/>
  <c r="T30" i="1" s="1"/>
  <c r="T50" i="1"/>
  <c r="T49" i="1" s="1"/>
  <c r="R54" i="1"/>
  <c r="R53" i="1" s="1"/>
  <c r="N54" i="1"/>
  <c r="S54" i="1" s="1"/>
  <c r="S79" i="1"/>
  <c r="T84" i="1"/>
  <c r="R104" i="1"/>
  <c r="N104" i="1"/>
  <c r="S104" i="1" s="1"/>
  <c r="T110" i="1"/>
  <c r="R61" i="1"/>
  <c r="R60" i="1" s="1"/>
  <c r="N61" i="1"/>
  <c r="S61" i="1" s="1"/>
  <c r="T79" i="1"/>
  <c r="R122" i="1"/>
  <c r="N122" i="1"/>
  <c r="S122" i="1" s="1"/>
  <c r="R40" i="1"/>
  <c r="R13" i="1" s="1"/>
  <c r="T148" i="1" s="1"/>
  <c r="N40" i="1"/>
  <c r="S40" i="1" s="1"/>
  <c r="S37" i="1" s="1"/>
  <c r="S57" i="1"/>
  <c r="T58" i="1"/>
  <c r="T57" i="1" s="1"/>
  <c r="N70" i="1"/>
  <c r="S70" i="1" s="1"/>
  <c r="R70" i="1"/>
  <c r="R79" i="1"/>
  <c r="R96" i="1"/>
  <c r="N118" i="1"/>
  <c r="S119" i="1"/>
  <c r="S114" i="1" s="1"/>
  <c r="R135" i="1"/>
  <c r="S30" i="1"/>
  <c r="R41" i="1"/>
  <c r="R47" i="1"/>
  <c r="R46" i="1" s="1"/>
  <c r="N47" i="1"/>
  <c r="S47" i="1" s="1"/>
  <c r="T51" i="1"/>
  <c r="R57" i="1"/>
  <c r="T64" i="1"/>
  <c r="T63" i="1" s="1"/>
  <c r="T68" i="1"/>
  <c r="R71" i="1"/>
  <c r="R67" i="1" s="1"/>
  <c r="N71" i="1"/>
  <c r="S71" i="1" s="1"/>
  <c r="S65" i="1" s="1"/>
  <c r="R91" i="1"/>
  <c r="T102" i="1"/>
  <c r="S116" i="1"/>
  <c r="T117" i="1"/>
  <c r="S115" i="1"/>
  <c r="S135" i="1"/>
  <c r="T136" i="1"/>
  <c r="T135" i="1" s="1"/>
  <c r="R155" i="1"/>
  <c r="R150" i="1" s="1"/>
  <c r="N155" i="1"/>
  <c r="S155" i="1" s="1"/>
  <c r="T155" i="1" s="1"/>
  <c r="T74" i="1"/>
  <c r="T86" i="1"/>
  <c r="T93" i="1"/>
  <c r="T126" i="1"/>
  <c r="T140" i="1"/>
  <c r="N73" i="1"/>
  <c r="S73" i="1" s="1"/>
  <c r="T73" i="1" s="1"/>
  <c r="N85" i="1"/>
  <c r="S85" i="1" s="1"/>
  <c r="T85" i="1" s="1"/>
  <c r="N92" i="1"/>
  <c r="S92" i="1" s="1"/>
  <c r="N113" i="1"/>
  <c r="S113" i="1" s="1"/>
  <c r="T113" i="1" s="1"/>
  <c r="N116" i="1"/>
  <c r="N125" i="1"/>
  <c r="S125" i="1" s="1"/>
  <c r="T134" i="1"/>
  <c r="N139" i="1"/>
  <c r="S139" i="1" s="1"/>
  <c r="T139" i="1" s="1"/>
  <c r="T142" i="1"/>
  <c r="T141" i="1" s="1"/>
  <c r="T151" i="1"/>
  <c r="T156" i="1"/>
  <c r="N157" i="1"/>
  <c r="S157" i="1" s="1"/>
  <c r="T157" i="1" s="1"/>
  <c r="R72" i="1"/>
  <c r="T72" i="1" s="1"/>
  <c r="R84" i="1"/>
  <c r="R112" i="1"/>
  <c r="R111" i="1" s="1"/>
  <c r="S131" i="1"/>
  <c r="R138" i="1"/>
  <c r="R137" i="1" s="1"/>
  <c r="T158" i="1"/>
  <c r="S26" i="1" l="1"/>
  <c r="S27" i="1"/>
  <c r="T28" i="1"/>
  <c r="S137" i="1"/>
  <c r="S111" i="1"/>
  <c r="R14" i="1"/>
  <c r="T133" i="1"/>
  <c r="Q133" i="1" s="1"/>
  <c r="T132" i="1"/>
  <c r="T92" i="1"/>
  <c r="T91" i="1" s="1"/>
  <c r="S91" i="1"/>
  <c r="R65" i="1"/>
  <c r="R66" i="1"/>
  <c r="S120" i="1"/>
  <c r="S121" i="1"/>
  <c r="T122" i="1"/>
  <c r="T104" i="1"/>
  <c r="T96" i="1" s="1"/>
  <c r="S96" i="1"/>
  <c r="R26" i="1"/>
  <c r="R27" i="1"/>
  <c r="T138" i="1"/>
  <c r="T137" i="1" s="1"/>
  <c r="T112" i="1"/>
  <c r="T111" i="1" s="1"/>
  <c r="R39" i="1"/>
  <c r="R37" i="1"/>
  <c r="S18" i="1"/>
  <c r="S14" i="1"/>
  <c r="S13" i="1"/>
  <c r="T147" i="1" s="1"/>
  <c r="S16" i="1"/>
  <c r="T19" i="1"/>
  <c r="S17" i="1"/>
  <c r="S15" i="1"/>
  <c r="R130" i="1"/>
  <c r="R15" i="1"/>
  <c r="S150" i="1"/>
  <c r="T114" i="1"/>
  <c r="T116" i="1"/>
  <c r="Q116" i="1" s="1"/>
  <c r="S66" i="1"/>
  <c r="T119" i="1"/>
  <c r="T118" i="1" s="1"/>
  <c r="Q118" i="1" s="1"/>
  <c r="S118" i="1"/>
  <c r="R78" i="1"/>
  <c r="S60" i="1"/>
  <c r="T61" i="1"/>
  <c r="T60" i="1" s="1"/>
  <c r="S78" i="1"/>
  <c r="T150" i="1"/>
  <c r="S123" i="1"/>
  <c r="T125" i="1"/>
  <c r="S124" i="1"/>
  <c r="S130" i="1"/>
  <c r="T71" i="1"/>
  <c r="S46" i="1"/>
  <c r="T47" i="1"/>
  <c r="T46" i="1" s="1"/>
  <c r="R131" i="1"/>
  <c r="T70" i="1"/>
  <c r="T65" i="1" s="1"/>
  <c r="S67" i="1"/>
  <c r="S39" i="1"/>
  <c r="T40" i="1"/>
  <c r="R121" i="1"/>
  <c r="R120" i="1"/>
  <c r="S53" i="1"/>
  <c r="T54" i="1"/>
  <c r="S36" i="1"/>
  <c r="S82" i="1"/>
  <c r="T83" i="1"/>
  <c r="T56" i="1"/>
  <c r="R36" i="1"/>
  <c r="R16" i="1"/>
  <c r="T27" i="1" l="1"/>
  <c r="T26" i="1"/>
  <c r="T67" i="1"/>
  <c r="T53" i="1"/>
  <c r="T39" i="1"/>
  <c r="T37" i="1"/>
  <c r="T36" i="1"/>
  <c r="T121" i="1"/>
  <c r="T120" i="1"/>
  <c r="T15" i="1"/>
  <c r="T18" i="1"/>
  <c r="T16" i="1"/>
  <c r="T14" i="1"/>
  <c r="T17" i="1"/>
  <c r="T13" i="1"/>
  <c r="T145" i="1" s="1"/>
  <c r="T149" i="1" s="1"/>
  <c r="T130" i="1"/>
  <c r="T66" i="1"/>
  <c r="T82" i="1"/>
  <c r="T78" i="1"/>
  <c r="T124" i="1"/>
  <c r="T123" i="1"/>
  <c r="T115" i="1"/>
  <c r="T131" i="1"/>
</calcChain>
</file>

<file path=xl/sharedStrings.xml><?xml version="1.0" encoding="utf-8"?>
<sst xmlns="http://schemas.openxmlformats.org/spreadsheetml/2006/main" count="374" uniqueCount="223">
  <si>
    <t>Приложение</t>
  </si>
  <si>
    <t>К договору</t>
  </si>
  <si>
    <t>Расшифровка стоимости работ</t>
  </si>
  <si>
    <t>Ритмы Таунхаусы 13-17, Этап 4</t>
  </si>
  <si>
    <t>Внутренние инженерные сети ТХ13-ТХ16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</si>
  <si>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</si>
  <si>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</si>
  <si>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</si>
  <si>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</si>
  <si>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</si>
  <si>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</si>
  <si>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</si>
  <si>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</si>
  <si>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</si>
  <si>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</si>
  <si>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</si>
  <si>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</si>
  <si>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</si>
  <si>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</si>
  <si>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</si>
  <si>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</si>
  <si>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ТХ13</t>
  </si>
  <si>
    <t xml:space="preserve"> ТХ14</t>
  </si>
  <si>
    <t xml:space="preserve"> ТХ15</t>
  </si>
  <si>
    <t xml:space="preserve"> ТХ16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</si>
  <si>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</si>
  <si>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</si>
  <si>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</si>
  <si>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</si>
  <si>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</si>
  <si>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</si>
  <si>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</si>
  <si>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</si>
  <si>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</si>
  <si>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</si>
  <si>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</si>
  <si>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</si>
  <si>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</si>
  <si>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</si>
  <si>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</si>
  <si>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</si>
  <si>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</si>
  <si>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</si>
  <si>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</si>
  <si>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</si>
  <si>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</si>
  <si>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</si>
  <si>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</si>
  <si>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</si>
  <si>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</si>
  <si>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Строительно-монтажные работы</t>
  </si>
  <si>
    <t>Внутренние инженерные сети</t>
  </si>
  <si>
    <t>Устройство внутреннего водоснабжения, канализации</t>
  </si>
  <si>
    <t>Устройство внутреннего водоснабжения (ЭТАЛОН)</t>
  </si>
  <si>
    <t>Водомерный узел</t>
  </si>
  <si>
    <t>Монтаж водомерного узла</t>
  </si>
  <si>
    <t>Муфта переходная компрессионная НР 32-1"</t>
  </si>
  <si>
    <t>шт</t>
  </si>
  <si>
    <t>РТП</t>
  </si>
  <si>
    <t>Кран шаровый латунный ВР НР 1" с полусгоном</t>
  </si>
  <si>
    <t>VALTEC</t>
  </si>
  <si>
    <t>СО: VT.227.N.06</t>
  </si>
  <si>
    <t>Фильтр сетчатый латунный муфтовый ВР 1"</t>
  </si>
  <si>
    <t>СО: VT.192.N.06</t>
  </si>
  <si>
    <t>Редуктор давления поршневой латунный муфтовый 1"</t>
  </si>
  <si>
    <t>СО: VT.086.NH.06</t>
  </si>
  <si>
    <t>Футорка латунная 1"х1/2"</t>
  </si>
  <si>
    <t>СО: VTr.581.N.0604</t>
  </si>
  <si>
    <t>Ниппель латунный резьбовой 1"</t>
  </si>
  <si>
    <t>СО: VTr.582.N.0006</t>
  </si>
  <si>
    <t>Счетчик воды СВК-15ГИ Ду15</t>
  </si>
  <si>
    <t>GERRIDA</t>
  </si>
  <si>
    <t>Система поливочного водоснабжения</t>
  </si>
  <si>
    <t>Монтаж запорно-регулирующей арматуры системы поливочного водоснабжения</t>
  </si>
  <si>
    <t>Кран шаровый латунный ВР 1/2"</t>
  </si>
  <si>
    <t>СО: VT.217.N.04</t>
  </si>
  <si>
    <t>Кран водоразборный со штуцером НР 1/2"</t>
  </si>
  <si>
    <t>Монтаж трубопроводов поливочного водоснабжения</t>
  </si>
  <si>
    <t>Тройник латунный 20-16-20</t>
  </si>
  <si>
    <t>Sanext</t>
  </si>
  <si>
    <t>Труба из сшитого полиэтилена PE-Ха/EVOH PN10 Ø16х2,2</t>
  </si>
  <si>
    <t>м.п.</t>
  </si>
  <si>
    <t>Теплоизоляция вспененный полиэтилен трубка Ø18/4</t>
  </si>
  <si>
    <t>Energoflex</t>
  </si>
  <si>
    <t>Фитинг аксиальный надвижной с накидной гайкой 16х1/2"</t>
  </si>
  <si>
    <t>Угольник латунный 16х16</t>
  </si>
  <si>
    <t>Хозяйственно-питьевой водопровод В1</t>
  </si>
  <si>
    <t>Монтаж трубопроводов хозяйственно-питьевого водопровода В1+</t>
  </si>
  <si>
    <t>Устройство внутриквартирного пожаротушения Балтика</t>
  </si>
  <si>
    <t>Клапаны</t>
  </si>
  <si>
    <t>Пружинный обратный клапан ВР 1/2"</t>
  </si>
  <si>
    <t>СО: VT.161.N.04</t>
  </si>
  <si>
    <t>Краны</t>
  </si>
  <si>
    <t>Кран шаровый латунный с полусгоном ВР 1/2"</t>
  </si>
  <si>
    <t>СО: VT.227.N.04</t>
  </si>
  <si>
    <t>Кран шаровый латунный НР 1/2"</t>
  </si>
  <si>
    <t>СО: VT.219.N.04</t>
  </si>
  <si>
    <t>Монтаж трубопроводов хозяйственно-бытового водопровода (В1) из полипропилена</t>
  </si>
  <si>
    <t>Труба полипропиленовая (стекловолокно) TEBO 20х3,4 SDR 7,4</t>
  </si>
  <si>
    <t>СО: Работы закрываются по факту. В стоимость ФОТ включены необходимые крепежные элементы</t>
  </si>
  <si>
    <t>Труба полипропиленовая (стекловолокно) TEBO 32х4,4 SDR 7,4</t>
  </si>
  <si>
    <t>Монтаж трубопроводов хозяйственно-бытового водопровода (В1) из сшитого полиэтилена</t>
  </si>
  <si>
    <t>Водорозетка аксеальная латунная 16х1/2"</t>
  </si>
  <si>
    <t>Труба из сшитого полиэтилена PE-Ха/EVOH PN10 Ø20х2,8</t>
  </si>
  <si>
    <t>Муфты</t>
  </si>
  <si>
    <t>Муфта ПП комбинированная ВР 32-1/2"</t>
  </si>
  <si>
    <t>Муфта ПП комбинированная НР 32-1/2"</t>
  </si>
  <si>
    <t>Муфта ПП комбинированная ВР 20-1/2"</t>
  </si>
  <si>
    <t>Тройники</t>
  </si>
  <si>
    <t>Тройник ПП 90° Ø32х32х20</t>
  </si>
  <si>
    <t>Тройник ПП комбинированный ВР 32х1/2"х32</t>
  </si>
  <si>
    <t>СО: VTp.732.0.03204</t>
  </si>
  <si>
    <t>Угольники</t>
  </si>
  <si>
    <t>Угольник ПП 90° Ø32</t>
  </si>
  <si>
    <t>Угольник ПП 90° Ø20</t>
  </si>
  <si>
    <t>Фитинги</t>
  </si>
  <si>
    <t>Сгон латунный разъемный "американка" ВР/НР 1/2"</t>
  </si>
  <si>
    <t>СО: VTr.341.N.0004</t>
  </si>
  <si>
    <t>Система канализации (К1, К1н, К2, К2н, К13н)</t>
  </si>
  <si>
    <t>Система хозяйственно-бытовой канализации (К1)</t>
  </si>
  <si>
    <t>Монтаж трубопроводов системы хозяйственно-бытовой канализации (К1)</t>
  </si>
  <si>
    <t>Ревизия ПП Ø100</t>
  </si>
  <si>
    <t>Патрубок компенсационный удвоенной длины ПП Ø100</t>
  </si>
  <si>
    <t>Трап вертикальный с сухим сифоном Ø100</t>
  </si>
  <si>
    <t>СО: Марку трапа уточнить у РП перед закупом</t>
  </si>
  <si>
    <t>Труба канализационная с раструбом Ø110</t>
  </si>
  <si>
    <t>Тройник ПП 87,3° Ø100х100</t>
  </si>
  <si>
    <t>Муфта противопожарная Балтика ПМ-110</t>
  </si>
  <si>
    <t>Заглушка полипропиленовая ПП Ø100</t>
  </si>
  <si>
    <t>Крест одноплоскостной ПП 90° Ø110х110</t>
  </si>
  <si>
    <t>Устройство теплоизоляции трубопроводов системы хозяйственно-бытовой канализации (К1)</t>
  </si>
  <si>
    <t>Теплоизоляция минераловатные цилиндрны ЦКВ 80 1000х133х30</t>
  </si>
  <si>
    <t>АМАКС</t>
  </si>
  <si>
    <t>Устройство внутреннего отопления</t>
  </si>
  <si>
    <t>Изоляция трубопроводов</t>
  </si>
  <si>
    <t>СО: Включая хомуты, кронштейны, дюбели и пр. крепежные элементы, а также пену монтажную</t>
  </si>
  <si>
    <t>Теплоизоляция вспененный полиэтилен трубка Ø22/4</t>
  </si>
  <si>
    <t>Монтаж запорно-регулирующей арматуры</t>
  </si>
  <si>
    <t>Фитинг резьбозажимной Ø20х3/4 евроконус</t>
  </si>
  <si>
    <t>Фитинг резьбозажимной Ø15х3/4 евроконус</t>
  </si>
  <si>
    <t>Кран шаровый латунный ВР/НР 3/4"</t>
  </si>
  <si>
    <t>Термостатическая головка Oasis Pro T200</t>
  </si>
  <si>
    <t>Oasis Pro</t>
  </si>
  <si>
    <t>Узел нижнего подключения UP H (прямая)</t>
  </si>
  <si>
    <t>Узел нижнего подключения UP H (угловая)</t>
  </si>
  <si>
    <t>Монтаж коллектора системы отопления</t>
  </si>
  <si>
    <t>Коллектор латунный с отсекающими кранами под евроконус 1"х3 выхода</t>
  </si>
  <si>
    <t>Монтаж радиаторов стальных</t>
  </si>
  <si>
    <t>Настенный кронштейн  «Oasis Pro»</t>
  </si>
  <si>
    <t>*</t>
  </si>
  <si>
    <t>СО: В ФОТ учесть все крепежные и необходимые для окончания работ элементы</t>
  </si>
  <si>
    <t>Стальной панельный радиатор PN 22-3-04 Универсальное</t>
  </si>
  <si>
    <t>Стальной панельный радиатор PN 22-3-09 Универсальное</t>
  </si>
  <si>
    <t>Стальной панельный радиатор PN 22-3-12 Универсальное</t>
  </si>
  <si>
    <t>Монтаж узла регулирования</t>
  </si>
  <si>
    <t>Насос циркуляционный CRS/TRS 25/6</t>
  </si>
  <si>
    <t>Taen</t>
  </si>
  <si>
    <t>Фильтр магнитный муфтовый ФМ-20РУ</t>
  </si>
  <si>
    <t>СО: ФММ-20 Фильтр магнитный косой 3/4" ВР. VT.192.N.05</t>
  </si>
  <si>
    <t>Бак расширительный WRV-9</t>
  </si>
  <si>
    <t>Wester</t>
  </si>
  <si>
    <t>Котел электрический Скат 6 KR 13</t>
  </si>
  <si>
    <t>СО: Котел электрический одноконтурный Скаm 6(12) (KR 13)</t>
  </si>
  <si>
    <t>Сгон латунный разъемный "американка" ВР/НР 3/4"</t>
  </si>
  <si>
    <t>СО: VTr.341.N.0005, подключение к котлу</t>
  </si>
  <si>
    <t>СО: VT.217.N.05, подключение к котлу</t>
  </si>
  <si>
    <t>Группа безопасности котла 1"</t>
  </si>
  <si>
    <t>HLV</t>
  </si>
  <si>
    <t>Котел газовый Ariston HS c 24FF NG</t>
  </si>
  <si>
    <t>ARISTON</t>
  </si>
  <si>
    <t>Тройник ПП 90° Ø32х32х32</t>
  </si>
  <si>
    <t>Пробка для коллектора НР 1"</t>
  </si>
  <si>
    <t>Муфта ПП комбинированная 32-1" НР</t>
  </si>
  <si>
    <t>Муфта комбинированная разъемная ПП 32х3/4" НР</t>
  </si>
  <si>
    <t>СО: подключение к котлу</t>
  </si>
  <si>
    <t>Труба полипропиленовая (стекловолокно) 32х4,4 SDR 7,4</t>
  </si>
  <si>
    <t>Трубопроводы системы отопления</t>
  </si>
  <si>
    <t>Труба из сшитого полиэтилена PE-Ха/EVOH Ø20х2,0</t>
  </si>
  <si>
    <t>СО: Работы закрываются по факту. В стоимость ФОТ включены необходимые крепежные элемента, а также перфорированная лента</t>
  </si>
  <si>
    <t>Труба из сшитого полиэтилена PE-Ха/EVOH Ø16х2,0</t>
  </si>
  <si>
    <t>Бурение отверстий</t>
  </si>
  <si>
    <t>Бурение отверстий в плитах перекрытий</t>
  </si>
  <si>
    <t>В т.ч. в перегородках. Включая заделку отверстий противопожарной пеной и другими материалами</t>
  </si>
  <si>
    <t xml:space="preserve"> Пробивка отверстий в стенах</t>
  </si>
  <si>
    <t>Монтаж конвекторов</t>
  </si>
  <si>
    <t>Монтаж конвекторов (VITRON)</t>
  </si>
  <si>
    <t>Внутрипольный конвектор с естественной конвекцией ВК.055.300.2600.4ТГ</t>
  </si>
  <si>
    <t>Vitron</t>
  </si>
  <si>
    <t>СО: В ФОТ учесть все крепежные элементы</t>
  </si>
  <si>
    <t>Монтаж трубопроводов системы отопления</t>
  </si>
  <si>
    <t>Монтаж трубопроводов системы отопления из сшитого полиэтилена</t>
  </si>
  <si>
    <t>Тройник переходной PPSU 20х16х20</t>
  </si>
  <si>
    <t>Тройник переходной PPSU 20х16х16</t>
  </si>
  <si>
    <t>Тройник переходной PPSU 20х20х16</t>
  </si>
  <si>
    <t>Тройник переходной PPSU 20х20х20</t>
  </si>
  <si>
    <t>Uponor</t>
  </si>
  <si>
    <t>Угольник латунный 20х20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</si>
  <si>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</si>
  <si>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</si>
  <si>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</si>
  <si>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отверстия в откос под воздуховод Ø133х300мм (глубина)</t>
  </si>
  <si>
    <t>Включая заделку отверстий противопожарной пеной и другими материалами</t>
  </si>
  <si>
    <t>Изоляция воздуховодов огнезащитная</t>
  </si>
  <si>
    <t>Теплоизоляция минераловатные цилиндрны ЦКВ 80 1000х133х60</t>
  </si>
  <si>
    <t>Монтаж воздуховодов из тонколистовой оцинкованной стали</t>
  </si>
  <si>
    <t>Воздуховоды из тонколистовой оцинкованной стали круглого сечения толщиной 0,5 мм Ø125</t>
  </si>
  <si>
    <t>м2</t>
  </si>
  <si>
    <t>СО: В ФОТ учтены болты, гайки, шайбы для соединения воздуховодов, в т.ч. входит монтаж отводов, тройников, переходов и пр. элементов. Включая скотч фольгированный, перфоленту, саморезы, пену монтажную</t>
  </si>
  <si>
    <t>Заглушка из тонколистовой оцинкованной стали Ø125</t>
  </si>
  <si>
    <t>Тройник из тонколистовой оцинкованной стали круглого сечения Ø125х125х125</t>
  </si>
  <si>
    <t>Монтаж клапанов инфильтрации воздуха КИВ-125</t>
  </si>
  <si>
    <t>Клапан инфильтрации воздуха КИВ-125</t>
  </si>
  <si>
    <t>Монтаж решеток</t>
  </si>
  <si>
    <t>Решетка вентиляционная АМР 150х150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</si>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</sst>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2" fontId="1" fillId="5" borderId="5" xfId="0" applyNumberFormat="1" applyFont="1" applyFill="1" applyBorder="1" applyAlignment="1">
      <alignment horizontal="right"/>
    </xf>
    <xf numFmtId="0" fontId="1" fillId="5" borderId="5" xfId="0" applyFont="1" applyFill="1" applyBorder="1" applyAlignment="1">
      <alignment horizontal="right" wrapText="1"/>
    </xf>
    <xf numFmtId="4" fontId="1" fillId="5" borderId="5" xfId="0" applyNumberFormat="1" applyFont="1" applyFill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center"/>
    </xf>
    <xf numFmtId="164" fontId="5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6" fillId="5" borderId="5" xfId="0" applyNumberFormat="1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167"/>
  <sheetViews>
    <sheetView tabSelected="1" topLeftCell="A4" workbookViewId="0"/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1" width="12.5" style="1" customWidth="1"/>
    <col min="12" max="12" width="10.83203125" style="1" customWidth="1"/>
    <col min="13" max="13" width="8" style="1" customWidth="1"/>
    <col min="14" max="14" width="12.1640625" style="1" customWidth="1"/>
    <col min="15" max="15" width="9.6640625" style="1" customWidth="1"/>
    <col min="16" max="16" width="11.33203125" style="1" customWidth="1"/>
    <col min="17" max="17" width="12.83203125" style="1" customWidth="1"/>
    <col min="18" max="19" width="14.1640625" style="1" customWidth="1"/>
    <col min="20" max="20" width="16" style="1" customWidth="1"/>
    <col min="21" max="22" width="36.1640625" style="1" customWidth="1"/>
  </cols>
  <sheetData>
    <row r="1" spans="1:22" s="1" customFormat="1" ht="11.1" hidden="1" customHeight="1" x14ac:dyDescent="0.2"/>
    <row r="2" spans="1:22" s="1" customFormat="1" ht="11.1" hidden="1" customHeight="1" x14ac:dyDescent="0.2"/>
    <row r="3" spans="1:22" s="1" customFormat="1" ht="11.1" hidden="1" customHeight="1" x14ac:dyDescent="0.2"/>
    <row r="4" spans="1:22" s="2" customFormat="1" ht="12.95" customHeight="1" x14ac:dyDescent="0.2">
      <c r="U4" s="2" t="s">
        <v>0</v>
      </c>
    </row>
    <row r="5" spans="1:22" s="2" customFormat="1" ht="12.95" customHeight="1" x14ac:dyDescent="0.2">
      <c r="U5" s="3" t="s">
        <v>1</v>
      </c>
    </row>
    <row r="6" spans="1:22" s="2" customFormat="1" ht="12.95" customHeight="1" x14ac:dyDescent="0.2">
      <c r="A6" s="51" t="s">
        <v>2</v>
      </c>
      <c r="B6" s="51"/>
      <c r="C6" s="51"/>
      <c r="D6" s="51"/>
      <c r="E6" s="51"/>
      <c r="F6" s="51"/>
      <c r="G6" s="51"/>
    </row>
    <row r="7" spans="1:22" s="2" customFormat="1" ht="12.95" customHeight="1" x14ac:dyDescent="0.2">
      <c r="A7" s="52" t="s">
        <v>3</v>
      </c>
      <c r="B7" s="52"/>
      <c r="C7" s="52"/>
      <c r="D7" s="52"/>
      <c r="E7" s="52"/>
      <c r="F7" s="52"/>
      <c r="G7" s="52"/>
    </row>
    <row r="8" spans="1:22" s="2" customFormat="1" ht="12.9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22" s="1" customFormat="1" ht="11.1" customHeight="1" x14ac:dyDescent="0.2"/>
    <row r="10" spans="1:22" s="4" customFormat="1" ht="30" customHeight="1" x14ac:dyDescent="0.2">
      <c r="A10" s="53" t="s">
        <v>5</v>
      </c>
      <c r="B10" s="55" t="s">
        <v>6</v>
      </c>
      <c r="C10" s="53" t="s">
        <v>7</v>
      </c>
      <c r="D10" s="57" t="s">
        <v>8</v>
      </c>
      <c r="E10" s="57" t="s">
        <v>9</v>
      </c>
      <c r="F10" s="57" t="s">
        <v>10</v>
      </c>
      <c r="G10" s="53" t="s">
        <v>11</v>
      </c>
      <c r="H10" s="59" t="s">
        <v>12</v>
      </c>
      <c r="I10" s="59"/>
      <c r="J10" s="59"/>
      <c r="K10" s="59"/>
      <c r="L10" s="55" t="s">
        <v>13</v>
      </c>
      <c r="M10" s="55" t="s">
        <v>14</v>
      </c>
      <c r="N10" s="55" t="s">
        <v>15</v>
      </c>
      <c r="O10" s="59" t="s">
        <v>16</v>
      </c>
      <c r="P10" s="59"/>
      <c r="Q10" s="59"/>
      <c r="R10" s="59" t="s">
        <v>17</v>
      </c>
      <c r="S10" s="59"/>
      <c r="T10" s="55" t="s">
        <v>18</v>
      </c>
      <c r="U10" s="55" t="s">
        <v>19</v>
      </c>
      <c r="V10" s="55" t="s">
        <v>20</v>
      </c>
    </row>
    <row r="11" spans="1:22" s="4" customFormat="1" ht="36.950000000000003" customHeight="1" x14ac:dyDescent="0.2">
      <c r="A11" s="54"/>
      <c r="B11" s="56"/>
      <c r="C11" s="54"/>
      <c r="D11" s="58"/>
      <c r="E11" s="58"/>
      <c r="F11" s="58"/>
      <c r="G11" s="54"/>
      <c r="H11" s="5" t="s">
        <v>21</v>
      </c>
      <c r="I11" s="5" t="s">
        <v>22</v>
      </c>
      <c r="J11" s="5" t="s">
        <v>23</v>
      </c>
      <c r="K11" s="5" t="s">
        <v>24</v>
      </c>
      <c r="L11" s="56"/>
      <c r="M11" s="56"/>
      <c r="N11" s="56"/>
      <c r="O11" s="5" t="s">
        <v>25</v>
      </c>
      <c r="P11" s="5" t="s">
        <v>26</v>
      </c>
      <c r="Q11" s="5" t="s">
        <v>27</v>
      </c>
      <c r="R11" s="5" t="s">
        <v>25</v>
      </c>
      <c r="S11" s="5" t="s">
        <v>26</v>
      </c>
      <c r="T11" s="56"/>
      <c r="U11" s="56"/>
      <c r="V11" s="56"/>
    </row>
    <row r="12" spans="1:22" s="1" customFormat="1" ht="11.1" customHeight="1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37</v>
      </c>
      <c r="K12" s="6" t="s">
        <v>38</v>
      </c>
      <c r="L12" s="6" t="s">
        <v>39</v>
      </c>
      <c r="M12" s="6" t="s">
        <v>40</v>
      </c>
      <c r="N12" s="6" t="s">
        <v>41</v>
      </c>
      <c r="O12" s="6" t="s">
        <v>42</v>
      </c>
      <c r="P12" s="6" t="s">
        <v>43</v>
      </c>
      <c r="Q12" s="6" t="s">
        <v>44</v>
      </c>
      <c r="R12" s="6" t="s">
        <v>45</v>
      </c>
      <c r="S12" s="6" t="s">
        <v>46</v>
      </c>
      <c r="T12" s="6" t="s">
        <v>47</v>
      </c>
      <c r="U12" s="6" t="s">
        <v>48</v>
      </c>
      <c r="V12" s="6" t="s">
        <v>49</v>
      </c>
    </row>
    <row r="13" spans="1:22" s="1" customFormat="1" ht="12" customHeight="1" outlineLevel="1" x14ac:dyDescent="0.2">
      <c r="A13" s="7"/>
      <c r="B13" s="8" t="s">
        <v>50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>
        <f>ROUND($R$19+$R$20+$R$21+$R$22+$R$23+$R$24+$R$25+$R$28+$R$29+$R$31+$R$32+$R$33+$R$34+$R$35+$R$38+$R$40+$R$42+$R$43+$R$44+$R$45+$R$47+$R$48+$R$50+$R$51+$R$52+$R$54+$R$55+$R$56+$R$58+$R$59+$R$61+$R$62+$R$64+$R$68+$R$69+$R$70+$R$71+$R$72+$R$73+$R$74+$R$75+$R$77+$R$80+$R$81+$R$83+$R$84+$R$85+$R$86+$R$87+$R$88+$R$90+$R$92+$R$93+$R$94+$R$95+$R$97+$R$98+$R$99+$R$100+$R$101+$R$102+$R$103+$R$104+$R$105+$R$106+$R$107+$R$108+$R$109+$R$110+$R$112+$R$113+$R$117+$R$119+$R$122+$R$125+$R$126+$R$127+$R$128+$R$129+$R$134+$R$136+$R$138+$R$139+$R$140+$R$142+$R$144,2)</f>
        <v>1796082.2</v>
      </c>
      <c r="S13" s="10">
        <f>ROUND($S$19+$S$20+$S$21+$S$22+$S$23+$S$24+$S$25+$S$28+$S$29+$S$31+$S$32+$S$33+$S$34+$S$35+$S$38+$S$40+$S$42+$S$43+$S$44+$S$45+$S$47+$S$48+$S$50+$S$51+$S$52+$S$54+$S$55+$S$56+$S$58+$S$59+$S$61+$S$62+$S$64+$S$68+$S$69+$S$70+$S$71+$S$72+$S$73+$S$74+$S$75+$S$77+$S$80+$S$81+$S$83+$S$84+$S$85+$S$86+$S$87+$S$88+$S$90+$S$92+$S$93+$S$94+$S$95+$S$97+$S$98+$S$99+$S$100+$S$101+$S$102+$S$103+$S$104+$S$105+$S$106+$S$107+$S$108+$S$109+$S$110+$S$112+$S$113+$S$117+$S$119+$S$122+$S$125+$S$126+$S$127+$S$128+$S$129+$S$134+$S$136+$S$138+$S$139+$S$140+$S$142+$S$144,2)</f>
        <v>3368620.7</v>
      </c>
      <c r="T13" s="10">
        <f>ROUND($T$19+$T$20+$T$21+$T$22+$T$23+$T$24+$T$25+$T$28+$T$29+$T$31+$T$32+$T$33+$T$34+$T$35+$T$38+$T$40+$T$42+$T$43+$T$44+$T$45+$T$47+$T$48+$T$50+$T$51+$T$52+$T$54+$T$55+$T$56+$T$58+$T$59+$T$61+$T$62+$T$64+$T$68+$T$69+$T$70+$T$71+$T$72+$T$73+$T$74+$T$75+$T$77+$T$80+$T$81+$T$83+$T$84+$T$85+$T$86+$T$87+$T$88+$T$90+$T$92+$T$93+$T$94+$T$95+$T$97+$T$98+$T$99+$T$100+$T$101+$T$102+$T$103+$T$104+$T$105+$T$106+$T$107+$T$108+$T$109+$T$110+$T$112+$T$113+$T$117+$T$119+$T$122+$T$125+$T$126+$T$127+$T$128+$T$129+$T$134+$T$136+$T$138+$T$139+$T$140+$T$142+$T$144,2)</f>
        <v>5164702.9000000004</v>
      </c>
      <c r="U13" s="10"/>
      <c r="V13" s="10"/>
    </row>
    <row r="14" spans="1:22" s="1" customFormat="1" ht="12" customHeight="1" outlineLevel="2" x14ac:dyDescent="0.2">
      <c r="A14" s="7"/>
      <c r="B14" s="8" t="s">
        <v>51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>
        <f>ROUND($R$19+$R$20+$R$21+$R$22+$R$23+$R$24+$R$25+$R$28+$R$29+$R$31+$R$32+$R$33+$R$34+$R$35+$R$38+$R$40+$R$42+$R$43+$R$44+$R$45+$R$47+$R$48+$R$50+$R$51+$R$52+$R$54+$R$55+$R$56+$R$58+$R$59+$R$61+$R$62+$R$64+$R$68+$R$69+$R$70+$R$71+$R$72+$R$73+$R$74+$R$75+$R$77+$R$80+$R$81+$R$83+$R$84+$R$85+$R$86+$R$87+$R$88+$R$90+$R$92+$R$93+$R$94+$R$95+$R$97+$R$98+$R$99+$R$100+$R$101+$R$102+$R$103+$R$104+$R$105+$R$106+$R$107+$R$108+$R$109+$R$110+$R$112+$R$113+$R$117+$R$119+$R$122+$R$125+$R$126+$R$127+$R$128+$R$129+$R$134+$R$136+$R$138+$R$139+$R$140+$R$142+$R$144,2)</f>
        <v>1796082.2</v>
      </c>
      <c r="S14" s="10">
        <f>ROUND($S$19+$S$20+$S$21+$S$22+$S$23+$S$24+$S$25+$S$28+$S$29+$S$31+$S$32+$S$33+$S$34+$S$35+$S$38+$S$40+$S$42+$S$43+$S$44+$S$45+$S$47+$S$48+$S$50+$S$51+$S$52+$S$54+$S$55+$S$56+$S$58+$S$59+$S$61+$S$62+$S$64+$S$68+$S$69+$S$70+$S$71+$S$72+$S$73+$S$74+$S$75+$S$77+$S$80+$S$81+$S$83+$S$84+$S$85+$S$86+$S$87+$S$88+$S$90+$S$92+$S$93+$S$94+$S$95+$S$97+$S$98+$S$99+$S$100+$S$101+$S$102+$S$103+$S$104+$S$105+$S$106+$S$107+$S$108+$S$109+$S$110+$S$112+$S$113+$S$117+$S$119+$S$122+$S$125+$S$126+$S$127+$S$128+$S$129+$S$134+$S$136+$S$138+$S$139+$S$140+$S$142+$S$144,2)</f>
        <v>3368620.7</v>
      </c>
      <c r="T14" s="10">
        <f>ROUND($T$19+$T$20+$T$21+$T$22+$T$23+$T$24+$T$25+$T$28+$T$29+$T$31+$T$32+$T$33+$T$34+$T$35+$T$38+$T$40+$T$42+$T$43+$T$44+$T$45+$T$47+$T$48+$T$50+$T$51+$T$52+$T$54+$T$55+$T$56+$T$58+$T$59+$T$61+$T$62+$T$64+$T$68+$T$69+$T$70+$T$71+$T$72+$T$73+$T$74+$T$75+$T$77+$T$80+$T$81+$T$83+$T$84+$T$85+$T$86+$T$87+$T$88+$T$90+$T$92+$T$93+$T$94+$T$95+$T$97+$T$98+$T$99+$T$100+$T$101+$T$102+$T$103+$T$104+$T$105+$T$106+$T$107+$T$108+$T$109+$T$110+$T$112+$T$113+$T$117+$T$119+$T$122+$T$125+$T$126+$T$127+$T$128+$T$129+$T$134+$T$136+$T$138+$T$139+$T$140+$T$142+$T$144,2)</f>
        <v>5164702.9000000004</v>
      </c>
      <c r="U14" s="10"/>
      <c r="V14" s="10"/>
    </row>
    <row r="15" spans="1:22" s="1" customFormat="1" ht="12" customHeight="1" outlineLevel="3" x14ac:dyDescent="0.2">
      <c r="A15" s="7"/>
      <c r="B15" s="8" t="s">
        <v>52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>
        <f>ROUND($R$19+$R$20+$R$21+$R$22+$R$23+$R$24+$R$25+$R$28+$R$29+$R$31+$R$32+$R$33+$R$34+$R$35+$R$38+$R$40+$R$42+$R$43+$R$44+$R$45+$R$47+$R$48+$R$50+$R$51+$R$52+$R$54+$R$55+$R$56+$R$58+$R$59+$R$61+$R$62+$R$64+$R$68+$R$69+$R$70+$R$71+$R$72+$R$73+$R$74+$R$75+$R$77,2)</f>
        <v>240252.85</v>
      </c>
      <c r="S15" s="10">
        <f>ROUND($S$19+$S$20+$S$21+$S$22+$S$23+$S$24+$S$25+$S$28+$S$29+$S$31+$S$32+$S$33+$S$34+$S$35+$S$38+$S$40+$S$42+$S$43+$S$44+$S$45+$S$47+$S$48+$S$50+$S$51+$S$52+$S$54+$S$55+$S$56+$S$58+$S$59+$S$61+$S$62+$S$64+$S$68+$S$69+$S$70+$S$71+$S$72+$S$73+$S$74+$S$75+$S$77,2)</f>
        <v>536627.94999999995</v>
      </c>
      <c r="T15" s="10">
        <f>ROUND($T$19+$T$20+$T$21+$T$22+$T$23+$T$24+$T$25+$T$28+$T$29+$T$31+$T$32+$T$33+$T$34+$T$35+$T$38+$T$40+$T$42+$T$43+$T$44+$T$45+$T$47+$T$48+$T$50+$T$51+$T$52+$T$54+$T$55+$T$56+$T$58+$T$59+$T$61+$T$62+$T$64+$T$68+$T$69+$T$70+$T$71+$T$72+$T$73+$T$74+$T$75+$T$77,2)</f>
        <v>776880.8</v>
      </c>
      <c r="U15" s="10"/>
      <c r="V15" s="10"/>
    </row>
    <row r="16" spans="1:22" s="1" customFormat="1" ht="12" customHeight="1" outlineLevel="4" x14ac:dyDescent="0.2">
      <c r="A16" s="7"/>
      <c r="B16" s="8" t="s">
        <v>53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f>ROUND($R$19+$R$20+$R$21+$R$22+$R$23+$R$24+$R$25+$R$28+$R$29+$R$31+$R$32+$R$33+$R$34+$R$35+$R$38+$R$40+$R$42+$R$43+$R$44+$R$45+$R$47+$R$48+$R$50+$R$51+$R$52+$R$54+$R$55+$R$56+$R$58+$R$59+$R$61+$R$62+$R$64,2)</f>
        <v>149295.85999999999</v>
      </c>
      <c r="S16" s="10">
        <f>ROUND($S$19+$S$20+$S$21+$S$22+$S$23+$S$24+$S$25+$S$28+$S$29+$S$31+$S$32+$S$33+$S$34+$S$35+$S$38+$S$40+$S$42+$S$43+$S$44+$S$45+$S$47+$S$48+$S$50+$S$51+$S$52+$S$54+$S$55+$S$56+$S$58+$S$59+$S$61+$S$62+$S$64,2)</f>
        <v>433443.7</v>
      </c>
      <c r="T16" s="10">
        <f>ROUND($T$19+$T$20+$T$21+$T$22+$T$23+$T$24+$T$25+$T$28+$T$29+$T$31+$T$32+$T$33+$T$34+$T$35+$T$38+$T$40+$T$42+$T$43+$T$44+$T$45+$T$47+$T$48+$T$50+$T$51+$T$52+$T$54+$T$55+$T$56+$T$58+$T$59+$T$61+$T$62+$T$64,2)</f>
        <v>582739.56000000006</v>
      </c>
      <c r="U16" s="10"/>
      <c r="V16" s="10"/>
    </row>
    <row r="17" spans="1:22" s="1" customFormat="1" ht="12" customHeight="1" outlineLevel="5" x14ac:dyDescent="0.2">
      <c r="A17" s="7"/>
      <c r="B17" s="8" t="s">
        <v>54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>
        <f>ROUND($R$19+$R$20+$R$21+$R$22+$R$23+$R$24+$R$25,2)</f>
        <v>26600</v>
      </c>
      <c r="S17" s="10">
        <f>ROUND($S$19+$S$20+$S$21+$S$22+$S$23+$S$24+$S$25,2)</f>
        <v>205200</v>
      </c>
      <c r="T17" s="10">
        <f>ROUND($T$19+$T$20+$T$21+$T$22+$T$23+$T$24+$T$25,2)</f>
        <v>231800</v>
      </c>
      <c r="U17" s="10"/>
      <c r="V17" s="10"/>
    </row>
    <row r="18" spans="1:22" s="1" customFormat="1" ht="12" customHeight="1" outlineLevel="6" x14ac:dyDescent="0.2">
      <c r="A18" s="7"/>
      <c r="B18" s="8" t="s">
        <v>55</v>
      </c>
      <c r="C18" s="9"/>
      <c r="D18" s="9"/>
      <c r="E18" s="9"/>
      <c r="F18" s="9"/>
      <c r="G18" s="9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>
        <f>ROUND($R$19+$R$20+$R$21+$R$22+$R$23+$R$24+$R$25,2)</f>
        <v>26600</v>
      </c>
      <c r="S18" s="10">
        <f>ROUND($S$19+$S$20+$S$21+$S$22+$S$23+$S$24+$S$25,2)</f>
        <v>205200</v>
      </c>
      <c r="T18" s="10">
        <f>ROUND($T$19+$T$20+$T$21+$T$22+$T$23+$T$24+$T$25,2)</f>
        <v>231800</v>
      </c>
      <c r="U18" s="10"/>
      <c r="V18" s="10"/>
    </row>
    <row r="19" spans="1:22" s="1" customFormat="1" ht="11.1" customHeight="1" outlineLevel="7" x14ac:dyDescent="0.2">
      <c r="A19" s="11"/>
      <c r="B19" s="12" t="s">
        <v>56</v>
      </c>
      <c r="C19" s="13" t="s">
        <v>57</v>
      </c>
      <c r="D19" s="13" t="s">
        <v>58</v>
      </c>
      <c r="E19" s="13"/>
      <c r="F19" s="13"/>
      <c r="G19" s="13"/>
      <c r="H19" s="14">
        <v>4</v>
      </c>
      <c r="I19" s="14">
        <v>4</v>
      </c>
      <c r="J19" s="14">
        <v>5</v>
      </c>
      <c r="K19" s="14">
        <v>6</v>
      </c>
      <c r="L19" s="14">
        <f>$H$19+$I$19+$J$19+$K$19</f>
        <v>19</v>
      </c>
      <c r="M19" s="16">
        <v>1</v>
      </c>
      <c r="N19" s="15">
        <f>ROUND($L$19*$M$19,3)</f>
        <v>19</v>
      </c>
      <c r="O19" s="17">
        <v>150</v>
      </c>
      <c r="P19" s="17">
        <v>50</v>
      </c>
      <c r="Q19" s="60">
        <f>ROUND($P$19+$O$19,2)</f>
        <v>200</v>
      </c>
      <c r="R19" s="15">
        <f>ROUND($L$19*$O$19,2)</f>
        <v>2850</v>
      </c>
      <c r="S19" s="15">
        <f>ROUND($N$19*$P$19,2)</f>
        <v>950</v>
      </c>
      <c r="T19" s="15">
        <f>ROUND($S$19+$R$19,2)</f>
        <v>3800</v>
      </c>
      <c r="U19" s="18"/>
      <c r="V19" s="18"/>
    </row>
    <row r="20" spans="1:22" s="1" customFormat="1" ht="11.1" customHeight="1" outlineLevel="7" x14ac:dyDescent="0.2">
      <c r="A20" s="11"/>
      <c r="B20" s="12" t="s">
        <v>59</v>
      </c>
      <c r="C20" s="13" t="s">
        <v>57</v>
      </c>
      <c r="D20" s="13" t="s">
        <v>60</v>
      </c>
      <c r="E20" s="13"/>
      <c r="F20" s="13"/>
      <c r="G20" s="13"/>
      <c r="H20" s="14">
        <v>4</v>
      </c>
      <c r="I20" s="14">
        <v>4</v>
      </c>
      <c r="J20" s="14">
        <v>5</v>
      </c>
      <c r="K20" s="14">
        <v>6</v>
      </c>
      <c r="L20" s="14">
        <f>$H$20+$I$20+$J$20+$K$20</f>
        <v>19</v>
      </c>
      <c r="M20" s="16">
        <v>1</v>
      </c>
      <c r="N20" s="15">
        <f>ROUND($L$20*$M$20,3)</f>
        <v>19</v>
      </c>
      <c r="O20" s="17">
        <v>200</v>
      </c>
      <c r="P20" s="19">
        <v>1700</v>
      </c>
      <c r="Q20" s="61">
        <f>ROUND($P$20+$O$20,2)</f>
        <v>1900</v>
      </c>
      <c r="R20" s="15">
        <f>ROUND($L$20*$O$20,2)</f>
        <v>3800</v>
      </c>
      <c r="S20" s="15">
        <f>ROUND($N$20*$P$20,2)</f>
        <v>32300</v>
      </c>
      <c r="T20" s="15">
        <f>ROUND($S$20+$R$20,2)</f>
        <v>36100</v>
      </c>
      <c r="U20" s="18" t="s">
        <v>61</v>
      </c>
      <c r="V20" s="18"/>
    </row>
    <row r="21" spans="1:22" s="1" customFormat="1" ht="11.1" customHeight="1" outlineLevel="7" x14ac:dyDescent="0.2">
      <c r="A21" s="11"/>
      <c r="B21" s="12" t="s">
        <v>62</v>
      </c>
      <c r="C21" s="13" t="s">
        <v>57</v>
      </c>
      <c r="D21" s="13" t="s">
        <v>60</v>
      </c>
      <c r="E21" s="13"/>
      <c r="F21" s="13"/>
      <c r="G21" s="13"/>
      <c r="H21" s="14">
        <v>4</v>
      </c>
      <c r="I21" s="14">
        <v>4</v>
      </c>
      <c r="J21" s="14">
        <v>5</v>
      </c>
      <c r="K21" s="14">
        <v>6</v>
      </c>
      <c r="L21" s="14">
        <f>$H$21+$I$21+$J$21+$K$21</f>
        <v>19</v>
      </c>
      <c r="M21" s="16">
        <v>1</v>
      </c>
      <c r="N21" s="15">
        <f>ROUND($L$21*$M$21,3)</f>
        <v>19</v>
      </c>
      <c r="O21" s="17">
        <v>200</v>
      </c>
      <c r="P21" s="19">
        <v>1200</v>
      </c>
      <c r="Q21" s="61">
        <f>ROUND($P$21+$O$21,2)</f>
        <v>1400</v>
      </c>
      <c r="R21" s="15">
        <f>ROUND($L$21*$O$21,2)</f>
        <v>3800</v>
      </c>
      <c r="S21" s="15">
        <f>ROUND($N$21*$P$21,2)</f>
        <v>22800</v>
      </c>
      <c r="T21" s="15">
        <f>ROUND($S$21+$R$21,2)</f>
        <v>26600</v>
      </c>
      <c r="U21" s="18" t="s">
        <v>63</v>
      </c>
      <c r="V21" s="18"/>
    </row>
    <row r="22" spans="1:22" s="1" customFormat="1" ht="21.95" customHeight="1" outlineLevel="7" x14ac:dyDescent="0.2">
      <c r="A22" s="11"/>
      <c r="B22" s="12" t="s">
        <v>64</v>
      </c>
      <c r="C22" s="13" t="s">
        <v>57</v>
      </c>
      <c r="D22" s="13" t="s">
        <v>60</v>
      </c>
      <c r="E22" s="13"/>
      <c r="F22" s="13"/>
      <c r="G22" s="13"/>
      <c r="H22" s="14">
        <v>4</v>
      </c>
      <c r="I22" s="14">
        <v>4</v>
      </c>
      <c r="J22" s="14">
        <v>5</v>
      </c>
      <c r="K22" s="14">
        <v>6</v>
      </c>
      <c r="L22" s="14">
        <f>$H$22+$I$22+$J$22+$K$22</f>
        <v>19</v>
      </c>
      <c r="M22" s="16">
        <v>1</v>
      </c>
      <c r="N22" s="15">
        <f>ROUND($L$22*$M$22,3)</f>
        <v>19</v>
      </c>
      <c r="O22" s="17">
        <v>200</v>
      </c>
      <c r="P22" s="19">
        <v>6000</v>
      </c>
      <c r="Q22" s="61">
        <f>ROUND($P$22+$O$22,2)</f>
        <v>6200</v>
      </c>
      <c r="R22" s="15">
        <f>ROUND($L$22*$O$22,2)</f>
        <v>3800</v>
      </c>
      <c r="S22" s="15">
        <f>ROUND($N$22*$P$22,2)</f>
        <v>114000</v>
      </c>
      <c r="T22" s="15">
        <f>ROUND($S$22+$R$22,2)</f>
        <v>117800</v>
      </c>
      <c r="U22" s="18" t="s">
        <v>65</v>
      </c>
      <c r="V22" s="18"/>
    </row>
    <row r="23" spans="1:22" s="1" customFormat="1" ht="11.1" customHeight="1" outlineLevel="7" x14ac:dyDescent="0.2">
      <c r="A23" s="11"/>
      <c r="B23" s="12" t="s">
        <v>66</v>
      </c>
      <c r="C23" s="13" t="s">
        <v>57</v>
      </c>
      <c r="D23" s="13" t="s">
        <v>60</v>
      </c>
      <c r="E23" s="13"/>
      <c r="F23" s="13"/>
      <c r="G23" s="13"/>
      <c r="H23" s="14">
        <v>4</v>
      </c>
      <c r="I23" s="14">
        <v>4</v>
      </c>
      <c r="J23" s="14">
        <v>5</v>
      </c>
      <c r="K23" s="14">
        <v>6</v>
      </c>
      <c r="L23" s="14">
        <f>$H$23+$I$23+$J$23+$K$23</f>
        <v>19</v>
      </c>
      <c r="M23" s="16">
        <v>1</v>
      </c>
      <c r="N23" s="15">
        <f>ROUND($L$23*$M$23,3)</f>
        <v>19</v>
      </c>
      <c r="O23" s="17">
        <v>50</v>
      </c>
      <c r="P23" s="17">
        <v>250</v>
      </c>
      <c r="Q23" s="60">
        <f>ROUND($P$23+$O$23,2)</f>
        <v>300</v>
      </c>
      <c r="R23" s="15">
        <f>ROUND($L$23*$O$23,2)</f>
        <v>950</v>
      </c>
      <c r="S23" s="15">
        <f>ROUND($N$23*$P$23,2)</f>
        <v>4750</v>
      </c>
      <c r="T23" s="15">
        <f>ROUND($S$23+$R$23,2)</f>
        <v>5700</v>
      </c>
      <c r="U23" s="18" t="s">
        <v>67</v>
      </c>
      <c r="V23" s="18"/>
    </row>
    <row r="24" spans="1:22" s="1" customFormat="1" ht="11.1" customHeight="1" outlineLevel="7" x14ac:dyDescent="0.2">
      <c r="A24" s="11"/>
      <c r="B24" s="12" t="s">
        <v>68</v>
      </c>
      <c r="C24" s="13" t="s">
        <v>57</v>
      </c>
      <c r="D24" s="13" t="s">
        <v>60</v>
      </c>
      <c r="E24" s="13"/>
      <c r="F24" s="13"/>
      <c r="G24" s="13"/>
      <c r="H24" s="14">
        <v>4</v>
      </c>
      <c r="I24" s="14">
        <v>4</v>
      </c>
      <c r="J24" s="14">
        <v>5</v>
      </c>
      <c r="K24" s="14">
        <v>6</v>
      </c>
      <c r="L24" s="14">
        <f>$H$24+$I$24+$J$24+$K$24</f>
        <v>19</v>
      </c>
      <c r="M24" s="16">
        <v>1</v>
      </c>
      <c r="N24" s="15">
        <f>ROUND($L$24*$M$24,3)</f>
        <v>19</v>
      </c>
      <c r="O24" s="17">
        <v>50</v>
      </c>
      <c r="P24" s="17">
        <v>600</v>
      </c>
      <c r="Q24" s="60">
        <f>ROUND($P$24+$O$24,2)</f>
        <v>650</v>
      </c>
      <c r="R24" s="15">
        <f>ROUND($L$24*$O$24,2)</f>
        <v>950</v>
      </c>
      <c r="S24" s="15">
        <f>ROUND($N$24*$P$24,2)</f>
        <v>11400</v>
      </c>
      <c r="T24" s="15">
        <f>ROUND($S$24+$R$24,2)</f>
        <v>12350</v>
      </c>
      <c r="U24" s="18" t="s">
        <v>69</v>
      </c>
      <c r="V24" s="18"/>
    </row>
    <row r="25" spans="1:22" s="1" customFormat="1" ht="11.1" customHeight="1" outlineLevel="7" x14ac:dyDescent="0.2">
      <c r="A25" s="11"/>
      <c r="B25" s="12" t="s">
        <v>70</v>
      </c>
      <c r="C25" s="13" t="s">
        <v>57</v>
      </c>
      <c r="D25" s="13" t="s">
        <v>71</v>
      </c>
      <c r="E25" s="13"/>
      <c r="F25" s="13"/>
      <c r="G25" s="13"/>
      <c r="H25" s="14">
        <v>4</v>
      </c>
      <c r="I25" s="14">
        <v>4</v>
      </c>
      <c r="J25" s="14">
        <v>5</v>
      </c>
      <c r="K25" s="14">
        <v>6</v>
      </c>
      <c r="L25" s="14">
        <f>$H$25+$I$25+$J$25+$K$25</f>
        <v>19</v>
      </c>
      <c r="M25" s="16">
        <v>1</v>
      </c>
      <c r="N25" s="15">
        <f>ROUND($L$25*$M$25,3)</f>
        <v>19</v>
      </c>
      <c r="O25" s="17">
        <v>550</v>
      </c>
      <c r="P25" s="19">
        <v>1000</v>
      </c>
      <c r="Q25" s="61">
        <f>ROUND($P$25+$O$25,2)</f>
        <v>1550</v>
      </c>
      <c r="R25" s="15">
        <f>ROUND($L$25*$O$25,2)</f>
        <v>10450</v>
      </c>
      <c r="S25" s="15">
        <f>ROUND($N$25*$P$25,2)</f>
        <v>19000</v>
      </c>
      <c r="T25" s="15">
        <f>ROUND($S$25+$R$25,2)</f>
        <v>29450</v>
      </c>
      <c r="U25" s="18"/>
      <c r="V25" s="18"/>
    </row>
    <row r="26" spans="1:22" s="1" customFormat="1" ht="12" customHeight="1" outlineLevel="5" x14ac:dyDescent="0.2">
      <c r="A26" s="7"/>
      <c r="B26" s="8" t="s">
        <v>72</v>
      </c>
      <c r="C26" s="9"/>
      <c r="D26" s="9"/>
      <c r="E26" s="9"/>
      <c r="F26" s="9"/>
      <c r="G26" s="9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>
        <f>ROUND($R$28+$R$29+$R$31+$R$32+$R$33+$R$34+$R$35,2)</f>
        <v>32079.98</v>
      </c>
      <c r="S26" s="10">
        <f>ROUND($S$28+$S$29+$S$31+$S$32+$S$33+$S$34+$S$35,2)</f>
        <v>55231.86</v>
      </c>
      <c r="T26" s="10">
        <f>ROUND($T$28+$T$29+$T$31+$T$32+$T$33+$T$34+$T$35,2)</f>
        <v>87311.84</v>
      </c>
      <c r="U26" s="10"/>
      <c r="V26" s="10"/>
    </row>
    <row r="27" spans="1:22" s="1" customFormat="1" ht="12" customHeight="1" outlineLevel="6" x14ac:dyDescent="0.2">
      <c r="A27" s="7"/>
      <c r="B27" s="8" t="s">
        <v>73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>
        <f>ROUND($R$28+$R$29,2)</f>
        <v>7600</v>
      </c>
      <c r="S27" s="10">
        <f>ROUND($S$28+$S$29,2)</f>
        <v>10260</v>
      </c>
      <c r="T27" s="10">
        <f>ROUND($T$28+$T$29,2)</f>
        <v>17860</v>
      </c>
      <c r="U27" s="10"/>
      <c r="V27" s="10"/>
    </row>
    <row r="28" spans="1:22" s="1" customFormat="1" ht="11.1" customHeight="1" outlineLevel="7" x14ac:dyDescent="0.2">
      <c r="A28" s="11"/>
      <c r="B28" s="12" t="s">
        <v>74</v>
      </c>
      <c r="C28" s="13" t="s">
        <v>57</v>
      </c>
      <c r="D28" s="13" t="s">
        <v>60</v>
      </c>
      <c r="E28" s="13"/>
      <c r="F28" s="13"/>
      <c r="G28" s="13"/>
      <c r="H28" s="14">
        <v>4</v>
      </c>
      <c r="I28" s="14">
        <v>4</v>
      </c>
      <c r="J28" s="14">
        <v>5</v>
      </c>
      <c r="K28" s="14">
        <v>6</v>
      </c>
      <c r="L28" s="14">
        <f>$H$28+$I$28+$J$28+$K$28</f>
        <v>19</v>
      </c>
      <c r="M28" s="16">
        <v>1</v>
      </c>
      <c r="N28" s="15">
        <f>ROUND($L$28*$M$28,3)</f>
        <v>19</v>
      </c>
      <c r="O28" s="17">
        <v>200</v>
      </c>
      <c r="P28" s="20"/>
      <c r="Q28" s="60">
        <f>ROUND($P$28+$O$28,2)</f>
        <v>200</v>
      </c>
      <c r="R28" s="15">
        <f>ROUND($L$28*$O$28,2)</f>
        <v>3800</v>
      </c>
      <c r="S28" s="15">
        <f>ROUND($N$28*$P$28,2)</f>
        <v>0</v>
      </c>
      <c r="T28" s="15">
        <f>ROUND($S$28+$R$28,2)</f>
        <v>3800</v>
      </c>
      <c r="U28" s="18" t="s">
        <v>75</v>
      </c>
      <c r="V28" s="18"/>
    </row>
    <row r="29" spans="1:22" s="1" customFormat="1" ht="11.1" customHeight="1" outlineLevel="7" x14ac:dyDescent="0.2">
      <c r="A29" s="11"/>
      <c r="B29" s="12" t="s">
        <v>76</v>
      </c>
      <c r="C29" s="13" t="s">
        <v>57</v>
      </c>
      <c r="D29" s="13"/>
      <c r="E29" s="13"/>
      <c r="F29" s="13"/>
      <c r="G29" s="13"/>
      <c r="H29" s="14">
        <v>4</v>
      </c>
      <c r="I29" s="14">
        <v>4</v>
      </c>
      <c r="J29" s="14">
        <v>5</v>
      </c>
      <c r="K29" s="14">
        <v>6</v>
      </c>
      <c r="L29" s="14">
        <f>$H$29+$I$29+$J$29+$K$29</f>
        <v>19</v>
      </c>
      <c r="M29" s="16">
        <v>1</v>
      </c>
      <c r="N29" s="15">
        <f>ROUND($L$29*$M$29,3)</f>
        <v>19</v>
      </c>
      <c r="O29" s="17">
        <v>200</v>
      </c>
      <c r="P29" s="17">
        <v>540</v>
      </c>
      <c r="Q29" s="60">
        <f>ROUND($P$29+$O$29,2)</f>
        <v>740</v>
      </c>
      <c r="R29" s="15">
        <f>ROUND($L$29*$O$29,2)</f>
        <v>3800</v>
      </c>
      <c r="S29" s="15">
        <f>ROUND($N$29*$P$29,2)</f>
        <v>10260</v>
      </c>
      <c r="T29" s="15">
        <f>ROUND($S$29+$R$29,2)</f>
        <v>14060</v>
      </c>
      <c r="U29" s="18"/>
      <c r="V29" s="18"/>
    </row>
    <row r="30" spans="1:22" s="1" customFormat="1" ht="12" customHeight="1" outlineLevel="6" x14ac:dyDescent="0.2">
      <c r="A30" s="7"/>
      <c r="B30" s="8" t="s">
        <v>77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>
        <f>ROUND($R$31+$R$32+$R$33+$R$34+$R$35,2)</f>
        <v>24479.98</v>
      </c>
      <c r="S30" s="10">
        <f>ROUND($S$31+$S$32+$S$33+$S$34+$S$35,2)</f>
        <v>44971.86</v>
      </c>
      <c r="T30" s="10">
        <f>ROUND($T$31+$T$32+$T$33+$T$34+$T$35,2)</f>
        <v>69451.839999999997</v>
      </c>
      <c r="U30" s="10"/>
      <c r="V30" s="10"/>
    </row>
    <row r="31" spans="1:22" s="1" customFormat="1" ht="11.1" customHeight="1" outlineLevel="7" x14ac:dyDescent="0.2">
      <c r="A31" s="11"/>
      <c r="B31" s="12" t="s">
        <v>78</v>
      </c>
      <c r="C31" s="13" t="s">
        <v>57</v>
      </c>
      <c r="D31" s="13" t="s">
        <v>79</v>
      </c>
      <c r="E31" s="13"/>
      <c r="F31" s="13"/>
      <c r="G31" s="13"/>
      <c r="H31" s="14">
        <v>4</v>
      </c>
      <c r="I31" s="14">
        <v>4</v>
      </c>
      <c r="J31" s="14">
        <v>5</v>
      </c>
      <c r="K31" s="14">
        <v>6</v>
      </c>
      <c r="L31" s="14">
        <f>$H$31+$I$31+$J$31+$K$31</f>
        <v>19</v>
      </c>
      <c r="M31" s="16">
        <v>1</v>
      </c>
      <c r="N31" s="15">
        <f>ROUND($L$31*$M$31,3)</f>
        <v>19</v>
      </c>
      <c r="O31" s="17">
        <v>50</v>
      </c>
      <c r="P31" s="17">
        <v>483.18</v>
      </c>
      <c r="Q31" s="60">
        <f>ROUND($P$31+$O$31,2)</f>
        <v>533.17999999999995</v>
      </c>
      <c r="R31" s="15">
        <f>ROUND($L$31*$O$31,2)</f>
        <v>950</v>
      </c>
      <c r="S31" s="15">
        <f>ROUND($N$31*$P$31,2)</f>
        <v>9180.42</v>
      </c>
      <c r="T31" s="15">
        <f>ROUND($S$31+$R$31,2)</f>
        <v>10130.42</v>
      </c>
      <c r="U31" s="18"/>
      <c r="V31" s="18"/>
    </row>
    <row r="32" spans="1:22" s="1" customFormat="1" ht="21.95" customHeight="1" outlineLevel="7" x14ac:dyDescent="0.2">
      <c r="A32" s="11"/>
      <c r="B32" s="12" t="s">
        <v>80</v>
      </c>
      <c r="C32" s="13" t="s">
        <v>81</v>
      </c>
      <c r="D32" s="13" t="s">
        <v>79</v>
      </c>
      <c r="E32" s="13"/>
      <c r="F32" s="13"/>
      <c r="G32" s="13"/>
      <c r="H32" s="14">
        <v>16</v>
      </c>
      <c r="I32" s="14">
        <v>16</v>
      </c>
      <c r="J32" s="14">
        <v>20</v>
      </c>
      <c r="K32" s="14">
        <v>24</v>
      </c>
      <c r="L32" s="14">
        <f>$H$32+$I$32+$J$32+$K$32</f>
        <v>76</v>
      </c>
      <c r="M32" s="16">
        <v>1</v>
      </c>
      <c r="N32" s="15">
        <f>ROUND($L$32*$M$32,3)</f>
        <v>76</v>
      </c>
      <c r="O32" s="17">
        <v>170</v>
      </c>
      <c r="P32" s="17">
        <v>74.94</v>
      </c>
      <c r="Q32" s="60">
        <f>ROUND($P$32+$O$32,2)</f>
        <v>244.94</v>
      </c>
      <c r="R32" s="15">
        <f>ROUND($L$32*$O$32,2)</f>
        <v>12920</v>
      </c>
      <c r="S32" s="15">
        <f>ROUND($N$32*$P$32,2)</f>
        <v>5695.44</v>
      </c>
      <c r="T32" s="15">
        <f>ROUND($S$32+$R$32,2)</f>
        <v>18615.439999999999</v>
      </c>
      <c r="U32" s="18"/>
      <c r="V32" s="18"/>
    </row>
    <row r="33" spans="1:22" s="1" customFormat="1" ht="21.95" customHeight="1" outlineLevel="7" x14ac:dyDescent="0.2">
      <c r="A33" s="11"/>
      <c r="B33" s="12" t="s">
        <v>82</v>
      </c>
      <c r="C33" s="13" t="s">
        <v>81</v>
      </c>
      <c r="D33" s="13" t="s">
        <v>83</v>
      </c>
      <c r="E33" s="13"/>
      <c r="F33" s="13"/>
      <c r="G33" s="13"/>
      <c r="H33" s="14">
        <v>16</v>
      </c>
      <c r="I33" s="14">
        <v>16</v>
      </c>
      <c r="J33" s="14">
        <v>20</v>
      </c>
      <c r="K33" s="14">
        <v>24</v>
      </c>
      <c r="L33" s="14">
        <f>$H$33+$I$33+$J$33+$K$33</f>
        <v>76</v>
      </c>
      <c r="M33" s="16">
        <v>1</v>
      </c>
      <c r="N33" s="15">
        <f>ROUND($L$33*$M$33,3)</f>
        <v>76</v>
      </c>
      <c r="O33" s="17">
        <v>70</v>
      </c>
      <c r="P33" s="17">
        <v>24</v>
      </c>
      <c r="Q33" s="60">
        <f>ROUND($P$33+$O$33,2)</f>
        <v>94</v>
      </c>
      <c r="R33" s="15">
        <f>ROUND($L$33*$O$33,2)</f>
        <v>5320</v>
      </c>
      <c r="S33" s="15">
        <f>ROUND($N$33*$P$33,2)</f>
        <v>1824</v>
      </c>
      <c r="T33" s="15">
        <f>ROUND($S$33+$R$33,2)</f>
        <v>7144</v>
      </c>
      <c r="U33" s="18"/>
      <c r="V33" s="18"/>
    </row>
    <row r="34" spans="1:22" s="1" customFormat="1" ht="21.95" customHeight="1" outlineLevel="7" x14ac:dyDescent="0.2">
      <c r="A34" s="11"/>
      <c r="B34" s="12" t="s">
        <v>84</v>
      </c>
      <c r="C34" s="13" t="s">
        <v>57</v>
      </c>
      <c r="D34" s="13"/>
      <c r="E34" s="13"/>
      <c r="F34" s="13"/>
      <c r="G34" s="13"/>
      <c r="H34" s="14">
        <v>12</v>
      </c>
      <c r="I34" s="14">
        <v>12</v>
      </c>
      <c r="J34" s="14">
        <v>15</v>
      </c>
      <c r="K34" s="14">
        <v>18</v>
      </c>
      <c r="L34" s="14">
        <f>$H$34+$I$34+$J$34+$K$34</f>
        <v>57</v>
      </c>
      <c r="M34" s="16">
        <v>1</v>
      </c>
      <c r="N34" s="15">
        <f>ROUND($L$34*$M$34,3)</f>
        <v>57</v>
      </c>
      <c r="O34" s="17">
        <v>26.14</v>
      </c>
      <c r="P34" s="17">
        <v>320</v>
      </c>
      <c r="Q34" s="60">
        <f>ROUND($P$34+$O$34,2)</f>
        <v>346.14</v>
      </c>
      <c r="R34" s="15">
        <f>ROUND($L$34*$O$34,2)</f>
        <v>1489.98</v>
      </c>
      <c r="S34" s="15">
        <f>ROUND($N$34*$P$34,2)</f>
        <v>18240</v>
      </c>
      <c r="T34" s="15">
        <f>ROUND($S$34+$R$34,2)</f>
        <v>19729.98</v>
      </c>
      <c r="U34" s="18"/>
      <c r="V34" s="18"/>
    </row>
    <row r="35" spans="1:22" s="1" customFormat="1" ht="11.1" customHeight="1" outlineLevel="7" x14ac:dyDescent="0.2">
      <c r="A35" s="11"/>
      <c r="B35" s="12" t="s">
        <v>85</v>
      </c>
      <c r="C35" s="13" t="s">
        <v>57</v>
      </c>
      <c r="D35" s="13" t="s">
        <v>60</v>
      </c>
      <c r="E35" s="13"/>
      <c r="F35" s="13"/>
      <c r="G35" s="13"/>
      <c r="H35" s="14">
        <v>16</v>
      </c>
      <c r="I35" s="14">
        <v>16</v>
      </c>
      <c r="J35" s="14">
        <v>20</v>
      </c>
      <c r="K35" s="14">
        <v>24</v>
      </c>
      <c r="L35" s="14">
        <f>$H$35+$I$35+$J$35+$K$35</f>
        <v>76</v>
      </c>
      <c r="M35" s="16">
        <v>1</v>
      </c>
      <c r="N35" s="15">
        <f>ROUND($L$35*$M$35,3)</f>
        <v>76</v>
      </c>
      <c r="O35" s="17">
        <v>50</v>
      </c>
      <c r="P35" s="17">
        <v>132</v>
      </c>
      <c r="Q35" s="60">
        <f>ROUND($P$35+$O$35,2)</f>
        <v>182</v>
      </c>
      <c r="R35" s="15">
        <f>ROUND($L$35*$O$35,2)</f>
        <v>3800</v>
      </c>
      <c r="S35" s="15">
        <f>ROUND($N$35*$P$35,2)</f>
        <v>10032</v>
      </c>
      <c r="T35" s="15">
        <f>ROUND($S$35+$R$35,2)</f>
        <v>13832</v>
      </c>
      <c r="U35" s="18"/>
      <c r="V35" s="18"/>
    </row>
    <row r="36" spans="1:22" s="1" customFormat="1" ht="12" customHeight="1" outlineLevel="5" x14ac:dyDescent="0.2">
      <c r="A36" s="7"/>
      <c r="B36" s="8" t="s">
        <v>86</v>
      </c>
      <c r="C36" s="9"/>
      <c r="D36" s="9"/>
      <c r="E36" s="9"/>
      <c r="F36" s="9"/>
      <c r="G36" s="9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>
        <f>ROUND($R$38+$R$40+$R$42+$R$43+$R$44+$R$45+$R$47+$R$48+$R$50+$R$51+$R$52+$R$54+$R$55+$R$56+$R$58+$R$59+$R$61+$R$62+$R$64,2)</f>
        <v>90615.88</v>
      </c>
      <c r="S36" s="10">
        <f>ROUND($S$38+$S$40+$S$42+$S$43+$S$44+$S$45+$S$47+$S$48+$S$50+$S$51+$S$52+$S$54+$S$55+$S$56+$S$58+$S$59+$S$61+$S$62+$S$64,2)</f>
        <v>173011.84</v>
      </c>
      <c r="T36" s="10">
        <f>ROUND($T$38+$T$40+$T$42+$T$43+$T$44+$T$45+$T$47+$T$48+$T$50+$T$51+$T$52+$T$54+$T$55+$T$56+$T$58+$T$59+$T$61+$T$62+$T$64,2)</f>
        <v>263627.71999999997</v>
      </c>
      <c r="U36" s="10"/>
      <c r="V36" s="10"/>
    </row>
    <row r="37" spans="1:22" s="1" customFormat="1" ht="12" customHeight="1" outlineLevel="6" x14ac:dyDescent="0.2">
      <c r="A37" s="7"/>
      <c r="B37" s="8" t="s">
        <v>87</v>
      </c>
      <c r="C37" s="9"/>
      <c r="D37" s="9"/>
      <c r="E37" s="9"/>
      <c r="F37" s="9"/>
      <c r="G37" s="9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>
        <f>ROUND($R$38+$R$40+$R$42+$R$43+$R$44+$R$45+$R$47+$R$48+$R$50+$R$51+$R$52+$R$54+$R$55+$R$56+$R$58+$R$59+$R$61+$R$62+$R$64,2)</f>
        <v>90615.88</v>
      </c>
      <c r="S37" s="10">
        <f>ROUND($S$38+$S$40+$S$42+$S$43+$S$44+$S$45+$S$47+$S$48+$S$50+$S$51+$S$52+$S$54+$S$55+$S$56+$S$58+$S$59+$S$61+$S$62+$S$64,2)</f>
        <v>173011.84</v>
      </c>
      <c r="T37" s="10">
        <f>ROUND($T$38+$T$40+$T$42+$T$43+$T$44+$T$45+$T$47+$T$48+$T$50+$T$51+$T$52+$T$54+$T$55+$T$56+$T$58+$T$59+$T$61+$T$62+$T$64,2)</f>
        <v>263627.71999999997</v>
      </c>
      <c r="U37" s="10"/>
      <c r="V37" s="10"/>
    </row>
    <row r="38" spans="1:22" s="1" customFormat="1" ht="21.95" customHeight="1" outlineLevel="7" x14ac:dyDescent="0.2">
      <c r="A38" s="11"/>
      <c r="B38" s="12" t="s">
        <v>88</v>
      </c>
      <c r="C38" s="13" t="s">
        <v>57</v>
      </c>
      <c r="D38" s="13"/>
      <c r="E38" s="13"/>
      <c r="F38" s="13"/>
      <c r="G38" s="13"/>
      <c r="H38" s="14">
        <v>4</v>
      </c>
      <c r="I38" s="14">
        <v>4</v>
      </c>
      <c r="J38" s="14">
        <v>5</v>
      </c>
      <c r="K38" s="14">
        <v>6</v>
      </c>
      <c r="L38" s="14">
        <f>$H$38+$I$38+$J$38+$K$38</f>
        <v>19</v>
      </c>
      <c r="M38" s="16">
        <v>1</v>
      </c>
      <c r="N38" s="15">
        <f>ROUND($L$38*$M$38,3)</f>
        <v>19</v>
      </c>
      <c r="O38" s="17">
        <v>200</v>
      </c>
      <c r="P38" s="19">
        <v>1100</v>
      </c>
      <c r="Q38" s="61">
        <f>ROUND($P$38+$O$38,2)</f>
        <v>1300</v>
      </c>
      <c r="R38" s="15">
        <f>ROUND($L$38*$O$38,2)</f>
        <v>3800</v>
      </c>
      <c r="S38" s="15">
        <f>ROUND($N$38*$P$38,2)</f>
        <v>20900</v>
      </c>
      <c r="T38" s="15">
        <f>ROUND($S$38+$R$38,2)</f>
        <v>24700</v>
      </c>
      <c r="U38" s="18"/>
      <c r="V38" s="18"/>
    </row>
    <row r="39" spans="1:22" s="1" customFormat="1" ht="12" customHeight="1" outlineLevel="7" x14ac:dyDescent="0.2">
      <c r="A39" s="7"/>
      <c r="B39" s="8" t="s">
        <v>89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>
        <f>ROUND($R$40,2)</f>
        <v>3800</v>
      </c>
      <c r="S39" s="10">
        <f>ROUND($S$40,2)</f>
        <v>7600</v>
      </c>
      <c r="T39" s="10">
        <f>ROUND($T$40,2)</f>
        <v>11400</v>
      </c>
      <c r="U39" s="10"/>
      <c r="V39" s="10"/>
    </row>
    <row r="40" spans="1:22" s="1" customFormat="1" ht="11.1" customHeight="1" outlineLevel="7" x14ac:dyDescent="0.2">
      <c r="A40" s="11"/>
      <c r="B40" s="12" t="s">
        <v>90</v>
      </c>
      <c r="C40" s="13" t="s">
        <v>57</v>
      </c>
      <c r="D40" s="13" t="s">
        <v>60</v>
      </c>
      <c r="E40" s="13"/>
      <c r="F40" s="13"/>
      <c r="G40" s="13"/>
      <c r="H40" s="14">
        <v>4</v>
      </c>
      <c r="I40" s="14">
        <v>4</v>
      </c>
      <c r="J40" s="14">
        <v>5</v>
      </c>
      <c r="K40" s="14">
        <v>6</v>
      </c>
      <c r="L40" s="14">
        <f>$H$40+$I$40+$J$40+$K$40</f>
        <v>19</v>
      </c>
      <c r="M40" s="16">
        <v>1</v>
      </c>
      <c r="N40" s="15">
        <f>ROUND($L$40*$M$40,3)</f>
        <v>19</v>
      </c>
      <c r="O40" s="17">
        <v>200</v>
      </c>
      <c r="P40" s="17">
        <v>400</v>
      </c>
      <c r="Q40" s="60">
        <f>ROUND($P$40+$O$40,2)</f>
        <v>600</v>
      </c>
      <c r="R40" s="15">
        <f>ROUND($L$40*$O$40,2)</f>
        <v>3800</v>
      </c>
      <c r="S40" s="15">
        <f>ROUND($N$40*$P$40,2)</f>
        <v>7600</v>
      </c>
      <c r="T40" s="15">
        <f>ROUND($S$40+$R$40,2)</f>
        <v>11400</v>
      </c>
      <c r="U40" s="18" t="s">
        <v>91</v>
      </c>
      <c r="V40" s="18"/>
    </row>
    <row r="41" spans="1:22" s="1" customFormat="1" ht="12" customHeight="1" outlineLevel="7" x14ac:dyDescent="0.2">
      <c r="A41" s="7"/>
      <c r="B41" s="8" t="s">
        <v>92</v>
      </c>
      <c r="C41" s="9"/>
      <c r="D41" s="9"/>
      <c r="E41" s="9"/>
      <c r="F41" s="9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>
        <f>ROUND($R$42+$R$43+$R$44+$R$45,2)</f>
        <v>22800</v>
      </c>
      <c r="S41" s="10">
        <f>ROUND($S$42+$S$43+$S$44+$S$45,2)</f>
        <v>57000</v>
      </c>
      <c r="T41" s="10">
        <f>ROUND($T$42+$T$43+$T$44+$T$45,2)</f>
        <v>79800</v>
      </c>
      <c r="U41" s="10"/>
      <c r="V41" s="10"/>
    </row>
    <row r="42" spans="1:22" s="1" customFormat="1" ht="11.1" customHeight="1" outlineLevel="7" x14ac:dyDescent="0.2">
      <c r="A42" s="11"/>
      <c r="B42" s="12" t="s">
        <v>93</v>
      </c>
      <c r="C42" s="13" t="s">
        <v>57</v>
      </c>
      <c r="D42" s="13" t="s">
        <v>60</v>
      </c>
      <c r="E42" s="13"/>
      <c r="F42" s="13"/>
      <c r="G42" s="13"/>
      <c r="H42" s="14">
        <v>4</v>
      </c>
      <c r="I42" s="14">
        <v>4</v>
      </c>
      <c r="J42" s="14">
        <v>5</v>
      </c>
      <c r="K42" s="14">
        <v>6</v>
      </c>
      <c r="L42" s="14">
        <f>$H$42+$I$42+$J$42+$K$42</f>
        <v>19</v>
      </c>
      <c r="M42" s="16">
        <v>1</v>
      </c>
      <c r="N42" s="15">
        <f>ROUND($L$42*$M$42,3)</f>
        <v>19</v>
      </c>
      <c r="O42" s="17">
        <v>200</v>
      </c>
      <c r="P42" s="17">
        <v>300</v>
      </c>
      <c r="Q42" s="60">
        <f>ROUND($P$42+$O$42,2)</f>
        <v>500</v>
      </c>
      <c r="R42" s="15">
        <f>ROUND($L$42*$O$42,2)</f>
        <v>3800</v>
      </c>
      <c r="S42" s="15">
        <f>ROUND($N$42*$P$42,2)</f>
        <v>5700</v>
      </c>
      <c r="T42" s="15">
        <f>ROUND($S$42+$R$42,2)</f>
        <v>9500</v>
      </c>
      <c r="U42" s="18" t="s">
        <v>94</v>
      </c>
      <c r="V42" s="18"/>
    </row>
    <row r="43" spans="1:22" s="1" customFormat="1" ht="11.1" customHeight="1" outlineLevel="7" x14ac:dyDescent="0.2">
      <c r="A43" s="11"/>
      <c r="B43" s="12" t="s">
        <v>95</v>
      </c>
      <c r="C43" s="13" t="s">
        <v>57</v>
      </c>
      <c r="D43" s="13"/>
      <c r="E43" s="13"/>
      <c r="F43" s="13"/>
      <c r="G43" s="13"/>
      <c r="H43" s="14">
        <v>12</v>
      </c>
      <c r="I43" s="14">
        <v>12</v>
      </c>
      <c r="J43" s="14">
        <v>15</v>
      </c>
      <c r="K43" s="14">
        <v>18</v>
      </c>
      <c r="L43" s="14">
        <f>$H$43+$I$43+$J$43+$K$43</f>
        <v>57</v>
      </c>
      <c r="M43" s="16">
        <v>1</v>
      </c>
      <c r="N43" s="15">
        <f>ROUND($L$43*$M$43,3)</f>
        <v>57</v>
      </c>
      <c r="O43" s="17">
        <v>200</v>
      </c>
      <c r="P43" s="17">
        <v>540</v>
      </c>
      <c r="Q43" s="60">
        <f>ROUND($P$43+$O$43,2)</f>
        <v>740</v>
      </c>
      <c r="R43" s="15">
        <f>ROUND($L$43*$O$43,2)</f>
        <v>11400</v>
      </c>
      <c r="S43" s="15">
        <f>ROUND($N$43*$P$43,2)</f>
        <v>30780</v>
      </c>
      <c r="T43" s="15">
        <f>ROUND($S$43+$R$43,2)</f>
        <v>42180</v>
      </c>
      <c r="U43" s="18" t="s">
        <v>96</v>
      </c>
      <c r="V43" s="18"/>
    </row>
    <row r="44" spans="1:22" s="1" customFormat="1" ht="11.1" customHeight="1" outlineLevel="7" x14ac:dyDescent="0.2">
      <c r="A44" s="11"/>
      <c r="B44" s="12" t="s">
        <v>74</v>
      </c>
      <c r="C44" s="13" t="s">
        <v>57</v>
      </c>
      <c r="D44" s="13"/>
      <c r="E44" s="13"/>
      <c r="F44" s="13"/>
      <c r="G44" s="13"/>
      <c r="H44" s="14">
        <v>4</v>
      </c>
      <c r="I44" s="14">
        <v>4</v>
      </c>
      <c r="J44" s="14">
        <v>5</v>
      </c>
      <c r="K44" s="14">
        <v>6</v>
      </c>
      <c r="L44" s="14">
        <f>$H$44+$I$44+$J$44+$K$44</f>
        <v>19</v>
      </c>
      <c r="M44" s="16">
        <v>1</v>
      </c>
      <c r="N44" s="15">
        <f>ROUND($L$44*$M$44,3)</f>
        <v>19</v>
      </c>
      <c r="O44" s="17">
        <v>200</v>
      </c>
      <c r="P44" s="17">
        <v>540</v>
      </c>
      <c r="Q44" s="60">
        <f>ROUND($P$44+$O$44,2)</f>
        <v>740</v>
      </c>
      <c r="R44" s="15">
        <f>ROUND($L$44*$O$44,2)</f>
        <v>3800</v>
      </c>
      <c r="S44" s="15">
        <f>ROUND($N$44*$P$44,2)</f>
        <v>10260</v>
      </c>
      <c r="T44" s="15">
        <f>ROUND($S$44+$R$44,2)</f>
        <v>14060</v>
      </c>
      <c r="U44" s="18" t="s">
        <v>96</v>
      </c>
      <c r="V44" s="18"/>
    </row>
    <row r="45" spans="1:22" s="1" customFormat="1" ht="11.1" customHeight="1" outlineLevel="7" x14ac:dyDescent="0.2">
      <c r="A45" s="11"/>
      <c r="B45" s="12" t="s">
        <v>76</v>
      </c>
      <c r="C45" s="13" t="s">
        <v>57</v>
      </c>
      <c r="D45" s="13"/>
      <c r="E45" s="13"/>
      <c r="F45" s="13"/>
      <c r="G45" s="13"/>
      <c r="H45" s="14">
        <v>4</v>
      </c>
      <c r="I45" s="14">
        <v>4</v>
      </c>
      <c r="J45" s="14">
        <v>5</v>
      </c>
      <c r="K45" s="14">
        <v>6</v>
      </c>
      <c r="L45" s="14">
        <f>$H$45+$I$45+$J$45+$K$45</f>
        <v>19</v>
      </c>
      <c r="M45" s="16">
        <v>1</v>
      </c>
      <c r="N45" s="15">
        <f>ROUND($L$45*$M$45,3)</f>
        <v>19</v>
      </c>
      <c r="O45" s="17">
        <v>200</v>
      </c>
      <c r="P45" s="17">
        <v>540</v>
      </c>
      <c r="Q45" s="60">
        <f>ROUND($P$45+$O$45,2)</f>
        <v>740</v>
      </c>
      <c r="R45" s="15">
        <f>ROUND($L$45*$O$45,2)</f>
        <v>3800</v>
      </c>
      <c r="S45" s="15">
        <f>ROUND($N$45*$P$45,2)</f>
        <v>10260</v>
      </c>
      <c r="T45" s="15">
        <f>ROUND($S$45+$R$45,2)</f>
        <v>14060</v>
      </c>
      <c r="U45" s="18"/>
      <c r="V45" s="18"/>
    </row>
    <row r="46" spans="1:22" s="1" customFormat="1" ht="12" customHeight="1" outlineLevel="7" x14ac:dyDescent="0.2">
      <c r="A46" s="7"/>
      <c r="B46" s="8" t="s">
        <v>97</v>
      </c>
      <c r="C46" s="9"/>
      <c r="D46" s="9"/>
      <c r="E46" s="9"/>
      <c r="F46" s="9"/>
      <c r="G46" s="9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>
        <f>ROUND($R$47+$R$48,2)</f>
        <v>19380</v>
      </c>
      <c r="S46" s="10">
        <f>ROUND($S$47+$S$48,2)</f>
        <v>14250</v>
      </c>
      <c r="T46" s="10">
        <f>ROUND($T$47+$T$48,2)</f>
        <v>33630</v>
      </c>
      <c r="U46" s="10"/>
      <c r="V46" s="10"/>
    </row>
    <row r="47" spans="1:22" s="1" customFormat="1" ht="33" customHeight="1" outlineLevel="7" x14ac:dyDescent="0.2">
      <c r="A47" s="11"/>
      <c r="B47" s="12" t="s">
        <v>98</v>
      </c>
      <c r="C47" s="13" t="s">
        <v>81</v>
      </c>
      <c r="D47" s="13"/>
      <c r="E47" s="13"/>
      <c r="F47" s="13"/>
      <c r="G47" s="13"/>
      <c r="H47" s="14">
        <v>12</v>
      </c>
      <c r="I47" s="14">
        <v>12</v>
      </c>
      <c r="J47" s="14">
        <v>15</v>
      </c>
      <c r="K47" s="14">
        <v>18</v>
      </c>
      <c r="L47" s="14">
        <f>$H$47+$I$47+$J$47+$K$47</f>
        <v>57</v>
      </c>
      <c r="M47" s="16">
        <v>1</v>
      </c>
      <c r="N47" s="15">
        <f>ROUND($L$47*$M$47,3)</f>
        <v>57</v>
      </c>
      <c r="O47" s="17">
        <v>170</v>
      </c>
      <c r="P47" s="17">
        <v>68</v>
      </c>
      <c r="Q47" s="60">
        <f>ROUND($P$47+$O$47,2)</f>
        <v>238</v>
      </c>
      <c r="R47" s="15">
        <f>ROUND($L$47*$O$47,2)</f>
        <v>9690</v>
      </c>
      <c r="S47" s="15">
        <f>ROUND($N$47*$P$47,2)</f>
        <v>3876</v>
      </c>
      <c r="T47" s="15">
        <f>ROUND($S$47+$R$47,2)</f>
        <v>13566</v>
      </c>
      <c r="U47" s="18" t="s">
        <v>99</v>
      </c>
      <c r="V47" s="18"/>
    </row>
    <row r="48" spans="1:22" s="1" customFormat="1" ht="33" customHeight="1" outlineLevel="7" x14ac:dyDescent="0.2">
      <c r="A48" s="11"/>
      <c r="B48" s="12" t="s">
        <v>100</v>
      </c>
      <c r="C48" s="13" t="s">
        <v>81</v>
      </c>
      <c r="D48" s="13"/>
      <c r="E48" s="13"/>
      <c r="F48" s="13"/>
      <c r="G48" s="13"/>
      <c r="H48" s="14">
        <v>12</v>
      </c>
      <c r="I48" s="14">
        <v>12</v>
      </c>
      <c r="J48" s="14">
        <v>15</v>
      </c>
      <c r="K48" s="14">
        <v>18</v>
      </c>
      <c r="L48" s="14">
        <f>$H$48+$I$48+$J$48+$K$48</f>
        <v>57</v>
      </c>
      <c r="M48" s="16">
        <v>1</v>
      </c>
      <c r="N48" s="15">
        <f>ROUND($L$48*$M$48,3)</f>
        <v>57</v>
      </c>
      <c r="O48" s="17">
        <v>170</v>
      </c>
      <c r="P48" s="17">
        <v>182</v>
      </c>
      <c r="Q48" s="60">
        <f>ROUND($P$48+$O$48,2)</f>
        <v>352</v>
      </c>
      <c r="R48" s="15">
        <f>ROUND($L$48*$O$48,2)</f>
        <v>9690</v>
      </c>
      <c r="S48" s="15">
        <f>ROUND($N$48*$P$48,2)</f>
        <v>10374</v>
      </c>
      <c r="T48" s="15">
        <f>ROUND($S$48+$R$48,2)</f>
        <v>20064</v>
      </c>
      <c r="U48" s="18" t="s">
        <v>99</v>
      </c>
      <c r="V48" s="18"/>
    </row>
    <row r="49" spans="1:22" s="1" customFormat="1" ht="12" customHeight="1" outlineLevel="7" x14ac:dyDescent="0.2">
      <c r="A49" s="7"/>
      <c r="B49" s="8" t="s">
        <v>101</v>
      </c>
      <c r="C49" s="9"/>
      <c r="D49" s="9"/>
      <c r="E49" s="9"/>
      <c r="F49" s="9"/>
      <c r="G49" s="9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>
        <f>ROUND($R$50+$R$51+$R$52,2)</f>
        <v>17185.88</v>
      </c>
      <c r="S49" s="10">
        <f>ROUND($S$50+$S$51+$S$52,2)</f>
        <v>60920.84</v>
      </c>
      <c r="T49" s="10">
        <f>ROUND($T$50+$T$51+$T$52,2)</f>
        <v>78106.720000000001</v>
      </c>
      <c r="U49" s="10"/>
      <c r="V49" s="10"/>
    </row>
    <row r="50" spans="1:22" s="1" customFormat="1" ht="11.1" customHeight="1" outlineLevel="7" x14ac:dyDescent="0.2">
      <c r="A50" s="11"/>
      <c r="B50" s="12" t="s">
        <v>102</v>
      </c>
      <c r="C50" s="13" t="s">
        <v>57</v>
      </c>
      <c r="D50" s="13" t="s">
        <v>60</v>
      </c>
      <c r="E50" s="13"/>
      <c r="F50" s="13"/>
      <c r="G50" s="13"/>
      <c r="H50" s="14">
        <v>8</v>
      </c>
      <c r="I50" s="14">
        <v>8</v>
      </c>
      <c r="J50" s="14">
        <v>10</v>
      </c>
      <c r="K50" s="14">
        <v>12</v>
      </c>
      <c r="L50" s="14">
        <f>$H$50+$I$50+$J$50+$K$50</f>
        <v>38</v>
      </c>
      <c r="M50" s="16">
        <v>1</v>
      </c>
      <c r="N50" s="15">
        <f>ROUND($L$50*$M$50,3)</f>
        <v>38</v>
      </c>
      <c r="O50" s="17">
        <v>52.26</v>
      </c>
      <c r="P50" s="17">
        <v>550</v>
      </c>
      <c r="Q50" s="60">
        <f>ROUND($P$50+$O$50,2)</f>
        <v>602.26</v>
      </c>
      <c r="R50" s="15">
        <f>ROUND($L$50*$O$50,2)</f>
        <v>1985.88</v>
      </c>
      <c r="S50" s="15">
        <f>ROUND($N$50*$P$50,2)</f>
        <v>20900</v>
      </c>
      <c r="T50" s="15">
        <f>ROUND($S$50+$R$50,2)</f>
        <v>22885.88</v>
      </c>
      <c r="U50" s="18"/>
      <c r="V50" s="18"/>
    </row>
    <row r="51" spans="1:22" s="1" customFormat="1" ht="21.95" customHeight="1" outlineLevel="7" x14ac:dyDescent="0.2">
      <c r="A51" s="11"/>
      <c r="B51" s="12" t="s">
        <v>103</v>
      </c>
      <c r="C51" s="13" t="s">
        <v>81</v>
      </c>
      <c r="D51" s="13" t="s">
        <v>79</v>
      </c>
      <c r="E51" s="13"/>
      <c r="F51" s="13"/>
      <c r="G51" s="13"/>
      <c r="H51" s="14">
        <v>40</v>
      </c>
      <c r="I51" s="14">
        <v>40</v>
      </c>
      <c r="J51" s="14">
        <v>50</v>
      </c>
      <c r="K51" s="14">
        <v>60</v>
      </c>
      <c r="L51" s="14">
        <f>$H$51+$I$51+$J$51+$K$51</f>
        <v>190</v>
      </c>
      <c r="M51" s="16">
        <v>1</v>
      </c>
      <c r="N51" s="15">
        <f>ROUND($L$51*$M$51,3)</f>
        <v>190</v>
      </c>
      <c r="O51" s="17">
        <v>70</v>
      </c>
      <c r="P51" s="17">
        <v>114</v>
      </c>
      <c r="Q51" s="60">
        <f>ROUND($P$51+$O$51,2)</f>
        <v>184</v>
      </c>
      <c r="R51" s="15">
        <f>ROUND($L$51*$O$51,2)</f>
        <v>13300</v>
      </c>
      <c r="S51" s="15">
        <f>ROUND($N$51*$P$51,2)</f>
        <v>21660</v>
      </c>
      <c r="T51" s="15">
        <f>ROUND($S$51+$R$51,2)</f>
        <v>34960</v>
      </c>
      <c r="U51" s="18"/>
      <c r="V51" s="18"/>
    </row>
    <row r="52" spans="1:22" s="1" customFormat="1" ht="11.1" customHeight="1" outlineLevel="7" x14ac:dyDescent="0.2">
      <c r="A52" s="11"/>
      <c r="B52" s="12" t="s">
        <v>78</v>
      </c>
      <c r="C52" s="13" t="s">
        <v>57</v>
      </c>
      <c r="D52" s="13" t="s">
        <v>79</v>
      </c>
      <c r="E52" s="13"/>
      <c r="F52" s="13"/>
      <c r="G52" s="13"/>
      <c r="H52" s="14">
        <v>8</v>
      </c>
      <c r="I52" s="14">
        <v>8</v>
      </c>
      <c r="J52" s="14">
        <v>10</v>
      </c>
      <c r="K52" s="14">
        <v>12</v>
      </c>
      <c r="L52" s="14">
        <f>$H$52+$I$52+$J$52+$K$52</f>
        <v>38</v>
      </c>
      <c r="M52" s="16">
        <v>1</v>
      </c>
      <c r="N52" s="15">
        <f>ROUND($L$52*$M$52,3)</f>
        <v>38</v>
      </c>
      <c r="O52" s="17">
        <v>50</v>
      </c>
      <c r="P52" s="17">
        <v>483.18</v>
      </c>
      <c r="Q52" s="60">
        <f>ROUND($P$52+$O$52,2)</f>
        <v>533.17999999999995</v>
      </c>
      <c r="R52" s="15">
        <f>ROUND($L$52*$O$52,2)</f>
        <v>1900</v>
      </c>
      <c r="S52" s="15">
        <f>ROUND($N$52*$P$52,2)</f>
        <v>18360.84</v>
      </c>
      <c r="T52" s="15">
        <f>ROUND($S$52+$R$52,2)</f>
        <v>20260.84</v>
      </c>
      <c r="U52" s="18"/>
      <c r="V52" s="18"/>
    </row>
    <row r="53" spans="1:22" s="1" customFormat="1" ht="12" customHeight="1" outlineLevel="7" x14ac:dyDescent="0.2">
      <c r="A53" s="7"/>
      <c r="B53" s="8" t="s">
        <v>104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>
        <f>ROUND($R$54+$R$55+$R$56,2)</f>
        <v>14250</v>
      </c>
      <c r="S53" s="10">
        <f>ROUND($S$54+$S$55+$S$56,2)</f>
        <v>9880</v>
      </c>
      <c r="T53" s="10">
        <f>ROUND($T$54+$T$55+$T$56,2)</f>
        <v>24130</v>
      </c>
      <c r="U53" s="10"/>
      <c r="V53" s="10"/>
    </row>
    <row r="54" spans="1:22" s="1" customFormat="1" ht="11.1" customHeight="1" outlineLevel="7" x14ac:dyDescent="0.2">
      <c r="A54" s="11"/>
      <c r="B54" s="12" t="s">
        <v>105</v>
      </c>
      <c r="C54" s="13" t="s">
        <v>57</v>
      </c>
      <c r="D54" s="13"/>
      <c r="E54" s="13"/>
      <c r="F54" s="13"/>
      <c r="G54" s="13"/>
      <c r="H54" s="14">
        <v>4</v>
      </c>
      <c r="I54" s="14">
        <v>4</v>
      </c>
      <c r="J54" s="14">
        <v>5</v>
      </c>
      <c r="K54" s="14">
        <v>6</v>
      </c>
      <c r="L54" s="14">
        <f>$H$54+$I$54+$J$54+$K$54</f>
        <v>19</v>
      </c>
      <c r="M54" s="16">
        <v>1</v>
      </c>
      <c r="N54" s="15">
        <f>ROUND($L$54*$M$54,3)</f>
        <v>19</v>
      </c>
      <c r="O54" s="17">
        <v>150</v>
      </c>
      <c r="P54" s="17">
        <v>120</v>
      </c>
      <c r="Q54" s="60">
        <f>ROUND($P$54+$O$54,2)</f>
        <v>270</v>
      </c>
      <c r="R54" s="15">
        <f>ROUND($L$54*$O$54,2)</f>
        <v>2850</v>
      </c>
      <c r="S54" s="15">
        <f>ROUND($N$54*$P$54,2)</f>
        <v>2280</v>
      </c>
      <c r="T54" s="15">
        <f>ROUND($S$54+$R$54,2)</f>
        <v>5130</v>
      </c>
      <c r="U54" s="18"/>
      <c r="V54" s="18"/>
    </row>
    <row r="55" spans="1:22" s="1" customFormat="1" ht="11.1" customHeight="1" outlineLevel="7" x14ac:dyDescent="0.2">
      <c r="A55" s="11"/>
      <c r="B55" s="12" t="s">
        <v>106</v>
      </c>
      <c r="C55" s="13" t="s">
        <v>57</v>
      </c>
      <c r="D55" s="13"/>
      <c r="E55" s="13"/>
      <c r="F55" s="13"/>
      <c r="G55" s="13"/>
      <c r="H55" s="14">
        <v>8</v>
      </c>
      <c r="I55" s="14">
        <v>8</v>
      </c>
      <c r="J55" s="14">
        <v>10</v>
      </c>
      <c r="K55" s="14">
        <v>12</v>
      </c>
      <c r="L55" s="14">
        <f>$H$55+$I$55+$J$55+$K$55</f>
        <v>38</v>
      </c>
      <c r="M55" s="16">
        <v>1</v>
      </c>
      <c r="N55" s="15">
        <f>ROUND($L$55*$M$55,3)</f>
        <v>38</v>
      </c>
      <c r="O55" s="17">
        <v>150</v>
      </c>
      <c r="P55" s="17">
        <v>120</v>
      </c>
      <c r="Q55" s="60">
        <f>ROUND($P$55+$O$55,2)</f>
        <v>270</v>
      </c>
      <c r="R55" s="15">
        <f>ROUND($L$55*$O$55,2)</f>
        <v>5700</v>
      </c>
      <c r="S55" s="15">
        <f>ROUND($N$55*$P$55,2)</f>
        <v>4560</v>
      </c>
      <c r="T55" s="15">
        <f>ROUND($S$55+$R$55,2)</f>
        <v>10260</v>
      </c>
      <c r="U55" s="18"/>
      <c r="V55" s="18"/>
    </row>
    <row r="56" spans="1:22" s="1" customFormat="1" ht="11.1" customHeight="1" outlineLevel="7" x14ac:dyDescent="0.2">
      <c r="A56" s="11"/>
      <c r="B56" s="12" t="s">
        <v>107</v>
      </c>
      <c r="C56" s="13" t="s">
        <v>57</v>
      </c>
      <c r="D56" s="13"/>
      <c r="E56" s="13"/>
      <c r="F56" s="13"/>
      <c r="G56" s="13"/>
      <c r="H56" s="14">
        <v>8</v>
      </c>
      <c r="I56" s="14">
        <v>8</v>
      </c>
      <c r="J56" s="14">
        <v>10</v>
      </c>
      <c r="K56" s="14">
        <v>12</v>
      </c>
      <c r="L56" s="14">
        <f>$H$56+$I$56+$J$56+$K$56</f>
        <v>38</v>
      </c>
      <c r="M56" s="16">
        <v>1</v>
      </c>
      <c r="N56" s="15">
        <f>ROUND($L$56*$M$56,3)</f>
        <v>38</v>
      </c>
      <c r="O56" s="17">
        <v>150</v>
      </c>
      <c r="P56" s="17">
        <v>80</v>
      </c>
      <c r="Q56" s="60">
        <f>ROUND($P$56+$O$56,2)</f>
        <v>230</v>
      </c>
      <c r="R56" s="15">
        <f>ROUND($L$56*$O$56,2)</f>
        <v>5700</v>
      </c>
      <c r="S56" s="15">
        <f>ROUND($N$56*$P$56,2)</f>
        <v>3040</v>
      </c>
      <c r="T56" s="15">
        <f>ROUND($S$56+$R$56,2)</f>
        <v>8740</v>
      </c>
      <c r="U56" s="18"/>
      <c r="V56" s="18"/>
    </row>
    <row r="57" spans="1:22" s="1" customFormat="1" ht="12" customHeight="1" outlineLevel="7" x14ac:dyDescent="0.2">
      <c r="A57" s="7"/>
      <c r="B57" s="8" t="s">
        <v>108</v>
      </c>
      <c r="C57" s="9"/>
      <c r="D57" s="9"/>
      <c r="E57" s="9"/>
      <c r="F57" s="9"/>
      <c r="G57" s="9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>
        <f>ROUND($R$58+$R$59,2)</f>
        <v>1900</v>
      </c>
      <c r="S57" s="10">
        <f>ROUND($S$58+$S$59,2)</f>
        <v>931</v>
      </c>
      <c r="T57" s="10">
        <f>ROUND($T$58+$T$59,2)</f>
        <v>2831</v>
      </c>
      <c r="U57" s="10"/>
      <c r="V57" s="10"/>
    </row>
    <row r="58" spans="1:22" s="1" customFormat="1" ht="11.1" customHeight="1" outlineLevel="7" x14ac:dyDescent="0.2">
      <c r="A58" s="11"/>
      <c r="B58" s="12" t="s">
        <v>109</v>
      </c>
      <c r="C58" s="13" t="s">
        <v>57</v>
      </c>
      <c r="D58" s="13"/>
      <c r="E58" s="13"/>
      <c r="F58" s="13"/>
      <c r="G58" s="13"/>
      <c r="H58" s="14">
        <v>4</v>
      </c>
      <c r="I58" s="14">
        <v>4</v>
      </c>
      <c r="J58" s="14">
        <v>5</v>
      </c>
      <c r="K58" s="14">
        <v>6</v>
      </c>
      <c r="L58" s="14">
        <f>$H$58+$I$58+$J$58+$K$58</f>
        <v>19</v>
      </c>
      <c r="M58" s="16">
        <v>1</v>
      </c>
      <c r="N58" s="15">
        <f>ROUND($L$58*$M$58,3)</f>
        <v>19</v>
      </c>
      <c r="O58" s="17">
        <v>50</v>
      </c>
      <c r="P58" s="17">
        <v>49</v>
      </c>
      <c r="Q58" s="60">
        <f>ROUND($P$58+$O$58,2)</f>
        <v>99</v>
      </c>
      <c r="R58" s="15">
        <f>ROUND($L$58*$O$58,2)</f>
        <v>950</v>
      </c>
      <c r="S58" s="15">
        <f>ROUND($N$58*$P$58,2)</f>
        <v>931</v>
      </c>
      <c r="T58" s="15">
        <f>ROUND($S$58+$R$58,2)</f>
        <v>1881</v>
      </c>
      <c r="U58" s="18"/>
      <c r="V58" s="18"/>
    </row>
    <row r="59" spans="1:22" s="1" customFormat="1" ht="11.1" customHeight="1" outlineLevel="7" x14ac:dyDescent="0.2">
      <c r="A59" s="11"/>
      <c r="B59" s="12" t="s">
        <v>110</v>
      </c>
      <c r="C59" s="13" t="s">
        <v>57</v>
      </c>
      <c r="D59" s="13" t="s">
        <v>60</v>
      </c>
      <c r="E59" s="13"/>
      <c r="F59" s="13"/>
      <c r="G59" s="13"/>
      <c r="H59" s="14">
        <v>4</v>
      </c>
      <c r="I59" s="14">
        <v>4</v>
      </c>
      <c r="J59" s="14">
        <v>5</v>
      </c>
      <c r="K59" s="14">
        <v>6</v>
      </c>
      <c r="L59" s="14">
        <f>$H$59+$I$59+$J$59+$K$59</f>
        <v>19</v>
      </c>
      <c r="M59" s="16">
        <v>1</v>
      </c>
      <c r="N59" s="15">
        <f>ROUND($L$59*$M$59,3)</f>
        <v>19</v>
      </c>
      <c r="O59" s="17">
        <v>50</v>
      </c>
      <c r="P59" s="20"/>
      <c r="Q59" s="60">
        <f>ROUND($P$59+$O$59,2)</f>
        <v>50</v>
      </c>
      <c r="R59" s="15">
        <f>ROUND($L$59*$O$59,2)</f>
        <v>950</v>
      </c>
      <c r="S59" s="15">
        <f>ROUND($N$59*$P$59,2)</f>
        <v>0</v>
      </c>
      <c r="T59" s="15">
        <f>ROUND($S$59+$R$59,2)</f>
        <v>950</v>
      </c>
      <c r="U59" s="18" t="s">
        <v>111</v>
      </c>
      <c r="V59" s="18"/>
    </row>
    <row r="60" spans="1:22" s="1" customFormat="1" ht="12" customHeight="1" outlineLevel="7" x14ac:dyDescent="0.2">
      <c r="A60" s="7"/>
      <c r="B60" s="8" t="s">
        <v>112</v>
      </c>
      <c r="C60" s="9"/>
      <c r="D60" s="9"/>
      <c r="E60" s="9"/>
      <c r="F60" s="9"/>
      <c r="G60" s="9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>
        <f>ROUND($R$61+$R$62,2)</f>
        <v>6550</v>
      </c>
      <c r="S60" s="10">
        <f>ROUND($S$61+$S$62,2)</f>
        <v>1530</v>
      </c>
      <c r="T60" s="10">
        <f>ROUND($T$61+$T$62,2)</f>
        <v>8080</v>
      </c>
      <c r="U60" s="10"/>
      <c r="V60" s="10"/>
    </row>
    <row r="61" spans="1:22" s="1" customFormat="1" ht="11.1" customHeight="1" outlineLevel="7" x14ac:dyDescent="0.2">
      <c r="A61" s="11"/>
      <c r="B61" s="12" t="s">
        <v>113</v>
      </c>
      <c r="C61" s="13" t="s">
        <v>57</v>
      </c>
      <c r="D61" s="13"/>
      <c r="E61" s="13"/>
      <c r="F61" s="13"/>
      <c r="G61" s="13"/>
      <c r="H61" s="14">
        <v>12</v>
      </c>
      <c r="I61" s="14">
        <v>12</v>
      </c>
      <c r="J61" s="14">
        <v>15</v>
      </c>
      <c r="K61" s="14">
        <v>16</v>
      </c>
      <c r="L61" s="14">
        <f>$H$61+$I$61+$J$61+$K$61</f>
        <v>55</v>
      </c>
      <c r="M61" s="16">
        <v>1</v>
      </c>
      <c r="N61" s="15">
        <f>ROUND($L$61*$M$61,3)</f>
        <v>55</v>
      </c>
      <c r="O61" s="17">
        <v>50</v>
      </c>
      <c r="P61" s="17">
        <v>14</v>
      </c>
      <c r="Q61" s="60">
        <f>ROUND($P$61+$O$61,2)</f>
        <v>64</v>
      </c>
      <c r="R61" s="15">
        <f>ROUND($L$61*$O$61,2)</f>
        <v>2750</v>
      </c>
      <c r="S61" s="15">
        <f>ROUND($N$61*$P$61,2)</f>
        <v>770</v>
      </c>
      <c r="T61" s="15">
        <f>ROUND($S$61+$R$61,2)</f>
        <v>3520</v>
      </c>
      <c r="U61" s="18"/>
      <c r="V61" s="18"/>
    </row>
    <row r="62" spans="1:22" s="1" customFormat="1" ht="11.1" customHeight="1" outlineLevel="7" x14ac:dyDescent="0.2">
      <c r="A62" s="11"/>
      <c r="B62" s="12" t="s">
        <v>114</v>
      </c>
      <c r="C62" s="13" t="s">
        <v>57</v>
      </c>
      <c r="D62" s="13"/>
      <c r="E62" s="13"/>
      <c r="F62" s="13"/>
      <c r="G62" s="13"/>
      <c r="H62" s="14">
        <v>16</v>
      </c>
      <c r="I62" s="14">
        <v>16</v>
      </c>
      <c r="J62" s="14">
        <v>20</v>
      </c>
      <c r="K62" s="14">
        <v>24</v>
      </c>
      <c r="L62" s="14">
        <f>$H$62+$I$62+$J$62+$K$62</f>
        <v>76</v>
      </c>
      <c r="M62" s="16">
        <v>1</v>
      </c>
      <c r="N62" s="15">
        <f>ROUND($L$62*$M$62,3)</f>
        <v>76</v>
      </c>
      <c r="O62" s="17">
        <v>50</v>
      </c>
      <c r="P62" s="17">
        <v>10</v>
      </c>
      <c r="Q62" s="60">
        <f>ROUND($P$62+$O$62,2)</f>
        <v>60</v>
      </c>
      <c r="R62" s="15">
        <f>ROUND($L$62*$O$62,2)</f>
        <v>3800</v>
      </c>
      <c r="S62" s="15">
        <f>ROUND($N$62*$P$62,2)</f>
        <v>760</v>
      </c>
      <c r="T62" s="15">
        <f>ROUND($S$62+$R$62,2)</f>
        <v>4560</v>
      </c>
      <c r="U62" s="18"/>
      <c r="V62" s="18"/>
    </row>
    <row r="63" spans="1:22" s="1" customFormat="1" ht="12" customHeight="1" outlineLevel="7" x14ac:dyDescent="0.2">
      <c r="A63" s="7"/>
      <c r="B63" s="8" t="s">
        <v>115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>
        <f>ROUND($R$64,2)</f>
        <v>950</v>
      </c>
      <c r="S63" s="10">
        <f>ROUND($S$64,2)</f>
        <v>0</v>
      </c>
      <c r="T63" s="10">
        <f>ROUND($T$64,2)</f>
        <v>950</v>
      </c>
      <c r="U63" s="10"/>
      <c r="V63" s="10"/>
    </row>
    <row r="64" spans="1:22" s="1" customFormat="1" ht="21.95" customHeight="1" outlineLevel="7" x14ac:dyDescent="0.2">
      <c r="A64" s="11"/>
      <c r="B64" s="12" t="s">
        <v>116</v>
      </c>
      <c r="C64" s="13" t="s">
        <v>57</v>
      </c>
      <c r="D64" s="13" t="s">
        <v>60</v>
      </c>
      <c r="E64" s="13"/>
      <c r="F64" s="13"/>
      <c r="G64" s="13"/>
      <c r="H64" s="14">
        <v>4</v>
      </c>
      <c r="I64" s="14">
        <v>4</v>
      </c>
      <c r="J64" s="14">
        <v>5</v>
      </c>
      <c r="K64" s="14">
        <v>6</v>
      </c>
      <c r="L64" s="14">
        <f>$H$64+$I$64+$J$64+$K$64</f>
        <v>19</v>
      </c>
      <c r="M64" s="16">
        <v>1</v>
      </c>
      <c r="N64" s="15">
        <f>ROUND($L$64*$M$64,3)</f>
        <v>19</v>
      </c>
      <c r="O64" s="17">
        <v>50</v>
      </c>
      <c r="P64" s="20"/>
      <c r="Q64" s="60">
        <f>ROUND($P$64+$O$64,2)</f>
        <v>50</v>
      </c>
      <c r="R64" s="15">
        <f>ROUND($L$64*$O$64,2)</f>
        <v>950</v>
      </c>
      <c r="S64" s="15">
        <f>ROUND($N$64*$P$64,2)</f>
        <v>0</v>
      </c>
      <c r="T64" s="15">
        <f>ROUND($S$64+$R$64,2)</f>
        <v>950</v>
      </c>
      <c r="U64" s="18" t="s">
        <v>117</v>
      </c>
      <c r="V64" s="18"/>
    </row>
    <row r="65" spans="1:22" s="1" customFormat="1" ht="12" customHeight="1" outlineLevel="4" x14ac:dyDescent="0.2">
      <c r="A65" s="7"/>
      <c r="B65" s="8" t="s">
        <v>118</v>
      </c>
      <c r="C65" s="9"/>
      <c r="D65" s="9"/>
      <c r="E65" s="9"/>
      <c r="F65" s="9"/>
      <c r="G65" s="9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>
        <f>ROUND($R$68+$R$69+$R$70+$R$71+$R$72+$R$73+$R$74+$R$75+$R$77,2)</f>
        <v>90956.99</v>
      </c>
      <c r="S65" s="10">
        <f>ROUND($S$68+$S$69+$S$70+$S$71+$S$72+$S$73+$S$74+$S$75+$S$77,2)</f>
        <v>103184.25</v>
      </c>
      <c r="T65" s="10">
        <f>ROUND($T$68+$T$69+$T$70+$T$71+$T$72+$T$73+$T$74+$T$75+$T$77,2)</f>
        <v>194141.24</v>
      </c>
      <c r="U65" s="10"/>
      <c r="V65" s="10"/>
    </row>
    <row r="66" spans="1:22" s="1" customFormat="1" ht="12" customHeight="1" outlineLevel="5" x14ac:dyDescent="0.2">
      <c r="A66" s="7"/>
      <c r="B66" s="8" t="s">
        <v>119</v>
      </c>
      <c r="C66" s="9"/>
      <c r="D66" s="9"/>
      <c r="E66" s="9"/>
      <c r="F66" s="9"/>
      <c r="G66" s="9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>
        <f>ROUND($R$68+$R$69+$R$70+$R$71+$R$72+$R$73+$R$74+$R$75+$R$77,2)</f>
        <v>90956.99</v>
      </c>
      <c r="S66" s="10">
        <f>ROUND($S$68+$S$69+$S$70+$S$71+$S$72+$S$73+$S$74+$S$75+$S$77,2)</f>
        <v>103184.25</v>
      </c>
      <c r="T66" s="10">
        <f>ROUND($T$68+$T$69+$T$70+$T$71+$T$72+$T$73+$T$74+$T$75+$T$77,2)</f>
        <v>194141.24</v>
      </c>
      <c r="U66" s="10"/>
      <c r="V66" s="10"/>
    </row>
    <row r="67" spans="1:22" s="1" customFormat="1" ht="12" customHeight="1" outlineLevel="6" x14ac:dyDescent="0.2">
      <c r="A67" s="7"/>
      <c r="B67" s="8" t="s">
        <v>120</v>
      </c>
      <c r="C67" s="9"/>
      <c r="D67" s="9"/>
      <c r="E67" s="9"/>
      <c r="F67" s="9"/>
      <c r="G67" s="9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>
        <f>ROUND($R$68+$R$69+$R$70+$R$71+$R$72+$R$73+$R$74+$R$75,2)</f>
        <v>84644.24</v>
      </c>
      <c r="S67" s="10">
        <f>ROUND($S$68+$S$69+$S$70+$S$71+$S$72+$S$73+$S$74+$S$75,2)</f>
        <v>92853</v>
      </c>
      <c r="T67" s="10">
        <f>ROUND($T$68+$T$69+$T$70+$T$71+$T$72+$T$73+$T$74+$T$75,2)</f>
        <v>177497.24</v>
      </c>
      <c r="U67" s="10"/>
      <c r="V67" s="10"/>
    </row>
    <row r="68" spans="1:22" s="1" customFormat="1" ht="11.1" customHeight="1" outlineLevel="7" x14ac:dyDescent="0.2">
      <c r="A68" s="11"/>
      <c r="B68" s="12" t="s">
        <v>121</v>
      </c>
      <c r="C68" s="13" t="s">
        <v>57</v>
      </c>
      <c r="D68" s="13"/>
      <c r="E68" s="13"/>
      <c r="F68" s="13"/>
      <c r="G68" s="13"/>
      <c r="H68" s="14">
        <v>8</v>
      </c>
      <c r="I68" s="14">
        <v>8</v>
      </c>
      <c r="J68" s="14">
        <v>10</v>
      </c>
      <c r="K68" s="14">
        <v>12</v>
      </c>
      <c r="L68" s="14">
        <f>$H$68+$I$68+$J$68+$K$68</f>
        <v>38</v>
      </c>
      <c r="M68" s="16">
        <v>1</v>
      </c>
      <c r="N68" s="15">
        <f>ROUND($L$68*$M$68,3)</f>
        <v>38</v>
      </c>
      <c r="O68" s="17">
        <v>70</v>
      </c>
      <c r="P68" s="17">
        <v>320</v>
      </c>
      <c r="Q68" s="60">
        <f>ROUND($P$68+$O$68,2)</f>
        <v>390</v>
      </c>
      <c r="R68" s="15">
        <f>ROUND($L$68*$O$68,2)</f>
        <v>2660</v>
      </c>
      <c r="S68" s="15">
        <f>ROUND($N$68*$P$68,2)</f>
        <v>12160</v>
      </c>
      <c r="T68" s="15">
        <f>ROUND($S$68+$R$68,2)</f>
        <v>14820</v>
      </c>
      <c r="U68" s="18"/>
      <c r="V68" s="18"/>
    </row>
    <row r="69" spans="1:22" s="1" customFormat="1" ht="21.95" customHeight="1" outlineLevel="7" x14ac:dyDescent="0.2">
      <c r="A69" s="11"/>
      <c r="B69" s="12" t="s">
        <v>122</v>
      </c>
      <c r="C69" s="13" t="s">
        <v>57</v>
      </c>
      <c r="D69" s="13"/>
      <c r="E69" s="13"/>
      <c r="F69" s="13"/>
      <c r="G69" s="13"/>
      <c r="H69" s="14">
        <v>8</v>
      </c>
      <c r="I69" s="14">
        <v>8</v>
      </c>
      <c r="J69" s="14">
        <v>10</v>
      </c>
      <c r="K69" s="14">
        <v>12</v>
      </c>
      <c r="L69" s="14">
        <f>$H$69+$I$69+$J$69+$K$69</f>
        <v>38</v>
      </c>
      <c r="M69" s="16">
        <v>1</v>
      </c>
      <c r="N69" s="15">
        <f>ROUND($L$69*$M$69,3)</f>
        <v>38</v>
      </c>
      <c r="O69" s="17">
        <v>150</v>
      </c>
      <c r="P69" s="17">
        <v>120</v>
      </c>
      <c r="Q69" s="60">
        <f>ROUND($P$69+$O$69,2)</f>
        <v>270</v>
      </c>
      <c r="R69" s="15">
        <f>ROUND($L$69*$O$69,2)</f>
        <v>5700</v>
      </c>
      <c r="S69" s="15">
        <f>ROUND($N$69*$P$69,2)</f>
        <v>4560</v>
      </c>
      <c r="T69" s="15">
        <f>ROUND($S$69+$R$69,2)</f>
        <v>10260</v>
      </c>
      <c r="U69" s="18"/>
      <c r="V69" s="18"/>
    </row>
    <row r="70" spans="1:22" s="1" customFormat="1" ht="21.95" customHeight="1" outlineLevel="7" x14ac:dyDescent="0.2">
      <c r="A70" s="11"/>
      <c r="B70" s="12" t="s">
        <v>123</v>
      </c>
      <c r="C70" s="13" t="s">
        <v>57</v>
      </c>
      <c r="D70" s="13"/>
      <c r="E70" s="13"/>
      <c r="F70" s="13"/>
      <c r="G70" s="13"/>
      <c r="H70" s="14">
        <v>4</v>
      </c>
      <c r="I70" s="14">
        <v>4</v>
      </c>
      <c r="J70" s="14">
        <v>5</v>
      </c>
      <c r="K70" s="14">
        <v>6</v>
      </c>
      <c r="L70" s="14">
        <f>$H$70+$I$70+$J$70+$K$70</f>
        <v>19</v>
      </c>
      <c r="M70" s="16">
        <v>1</v>
      </c>
      <c r="N70" s="15">
        <f>ROUND($L$70*$M$70,3)</f>
        <v>19</v>
      </c>
      <c r="O70" s="17">
        <v>801.8</v>
      </c>
      <c r="P70" s="17">
        <v>350</v>
      </c>
      <c r="Q70" s="60">
        <f>ROUND($P$70+$O$70,2)</f>
        <v>1151.8</v>
      </c>
      <c r="R70" s="15">
        <f>ROUND($L$70*$O$70,2)</f>
        <v>15234.2</v>
      </c>
      <c r="S70" s="15">
        <f>ROUND($N$70*$P$70,2)</f>
        <v>6650</v>
      </c>
      <c r="T70" s="15">
        <f>ROUND($S$70+$R$70,2)</f>
        <v>21884.2</v>
      </c>
      <c r="U70" s="18" t="s">
        <v>124</v>
      </c>
      <c r="V70" s="18"/>
    </row>
    <row r="71" spans="1:22" s="1" customFormat="1" ht="33" customHeight="1" outlineLevel="7" x14ac:dyDescent="0.2">
      <c r="A71" s="11"/>
      <c r="B71" s="12" t="s">
        <v>125</v>
      </c>
      <c r="C71" s="13" t="s">
        <v>81</v>
      </c>
      <c r="D71" s="13"/>
      <c r="E71" s="13"/>
      <c r="F71" s="13"/>
      <c r="G71" s="13"/>
      <c r="H71" s="14">
        <v>28</v>
      </c>
      <c r="I71" s="14">
        <v>28</v>
      </c>
      <c r="J71" s="14">
        <v>35</v>
      </c>
      <c r="K71" s="14">
        <v>42</v>
      </c>
      <c r="L71" s="14">
        <f>$H$71+$I$71+$J$71+$K$71</f>
        <v>133</v>
      </c>
      <c r="M71" s="16">
        <v>1</v>
      </c>
      <c r="N71" s="15">
        <f>ROUND($L$71*$M$71,3)</f>
        <v>133</v>
      </c>
      <c r="O71" s="17">
        <v>390.35</v>
      </c>
      <c r="P71" s="17">
        <v>395</v>
      </c>
      <c r="Q71" s="60">
        <f>ROUND($P$71+$O$71,2)</f>
        <v>785.35</v>
      </c>
      <c r="R71" s="15">
        <f>ROUND($L$71*$O$71,2)</f>
        <v>51916.55</v>
      </c>
      <c r="S71" s="15">
        <f>ROUND($N$71*$P$71,2)</f>
        <v>52535</v>
      </c>
      <c r="T71" s="15">
        <f>ROUND($S$71+$R$71,2)</f>
        <v>104451.55</v>
      </c>
      <c r="U71" s="18" t="s">
        <v>99</v>
      </c>
      <c r="V71" s="18"/>
    </row>
    <row r="72" spans="1:22" s="1" customFormat="1" ht="11.1" customHeight="1" outlineLevel="7" x14ac:dyDescent="0.2">
      <c r="A72" s="11"/>
      <c r="B72" s="12" t="s">
        <v>126</v>
      </c>
      <c r="C72" s="13" t="s">
        <v>57</v>
      </c>
      <c r="D72" s="13"/>
      <c r="E72" s="13"/>
      <c r="F72" s="13"/>
      <c r="G72" s="13"/>
      <c r="H72" s="14">
        <v>4</v>
      </c>
      <c r="I72" s="14">
        <v>4</v>
      </c>
      <c r="J72" s="14">
        <v>5</v>
      </c>
      <c r="K72" s="14">
        <v>6</v>
      </c>
      <c r="L72" s="14">
        <f>$H$72+$I$72+$J$72+$K$72</f>
        <v>19</v>
      </c>
      <c r="M72" s="16">
        <v>1</v>
      </c>
      <c r="N72" s="15">
        <f>ROUND($L$72*$M$72,3)</f>
        <v>19</v>
      </c>
      <c r="O72" s="17">
        <v>50</v>
      </c>
      <c r="P72" s="17">
        <v>200</v>
      </c>
      <c r="Q72" s="60">
        <f>ROUND($P$72+$O$72,2)</f>
        <v>250</v>
      </c>
      <c r="R72" s="15">
        <f>ROUND($L$72*$O$72,2)</f>
        <v>950</v>
      </c>
      <c r="S72" s="15">
        <f>ROUND($N$72*$P$72,2)</f>
        <v>3800</v>
      </c>
      <c r="T72" s="15">
        <f>ROUND($S$72+$R$72,2)</f>
        <v>4750</v>
      </c>
      <c r="U72" s="18"/>
      <c r="V72" s="18"/>
    </row>
    <row r="73" spans="1:22" s="1" customFormat="1" ht="11.1" customHeight="1" outlineLevel="7" x14ac:dyDescent="0.2">
      <c r="A73" s="11"/>
      <c r="B73" s="12" t="s">
        <v>127</v>
      </c>
      <c r="C73" s="13" t="s">
        <v>57</v>
      </c>
      <c r="D73" s="13"/>
      <c r="E73" s="13"/>
      <c r="F73" s="13"/>
      <c r="G73" s="13"/>
      <c r="H73" s="14">
        <v>8</v>
      </c>
      <c r="I73" s="14">
        <v>8</v>
      </c>
      <c r="J73" s="14">
        <v>10</v>
      </c>
      <c r="K73" s="14">
        <v>12</v>
      </c>
      <c r="L73" s="14">
        <f>$H$73+$I$73+$J$73+$K$73</f>
        <v>38</v>
      </c>
      <c r="M73" s="16">
        <v>1</v>
      </c>
      <c r="N73" s="15">
        <f>ROUND($L$73*$M$73,3)</f>
        <v>38</v>
      </c>
      <c r="O73" s="17">
        <v>150</v>
      </c>
      <c r="P73" s="17">
        <v>156</v>
      </c>
      <c r="Q73" s="60">
        <f>ROUND($P$73+$O$73,2)</f>
        <v>306</v>
      </c>
      <c r="R73" s="15">
        <f>ROUND($L$73*$O$73,2)</f>
        <v>5700</v>
      </c>
      <c r="S73" s="15">
        <f>ROUND($N$73*$P$73,2)</f>
        <v>5928</v>
      </c>
      <c r="T73" s="15">
        <f>ROUND($S$73+$R$73,2)</f>
        <v>11628</v>
      </c>
      <c r="U73" s="18"/>
      <c r="V73" s="18"/>
    </row>
    <row r="74" spans="1:22" s="1" customFormat="1" ht="11.1" customHeight="1" outlineLevel="7" x14ac:dyDescent="0.2">
      <c r="A74" s="11"/>
      <c r="B74" s="12" t="s">
        <v>128</v>
      </c>
      <c r="C74" s="13" t="s">
        <v>57</v>
      </c>
      <c r="D74" s="13"/>
      <c r="E74" s="13"/>
      <c r="F74" s="13"/>
      <c r="G74" s="13"/>
      <c r="H74" s="14">
        <v>8</v>
      </c>
      <c r="I74" s="14">
        <v>8</v>
      </c>
      <c r="J74" s="14">
        <v>10</v>
      </c>
      <c r="K74" s="14">
        <v>12</v>
      </c>
      <c r="L74" s="14">
        <f>$H$74+$I$74+$J$74+$K$74</f>
        <v>38</v>
      </c>
      <c r="M74" s="16">
        <v>1</v>
      </c>
      <c r="N74" s="15">
        <f>ROUND($L$74*$M$74,3)</f>
        <v>38</v>
      </c>
      <c r="O74" s="17">
        <v>26.14</v>
      </c>
      <c r="P74" s="17">
        <v>50</v>
      </c>
      <c r="Q74" s="60">
        <f>ROUND($P$74+$O$74,2)</f>
        <v>76.14</v>
      </c>
      <c r="R74" s="15">
        <f>ROUND($L$74*$O$74,2)</f>
        <v>993.32</v>
      </c>
      <c r="S74" s="15">
        <f>ROUND($N$74*$P$74,2)</f>
        <v>1900</v>
      </c>
      <c r="T74" s="15">
        <f>ROUND($S$74+$R$74,2)</f>
        <v>2893.32</v>
      </c>
      <c r="U74" s="18"/>
      <c r="V74" s="18"/>
    </row>
    <row r="75" spans="1:22" s="1" customFormat="1" ht="11.1" customHeight="1" outlineLevel="7" x14ac:dyDescent="0.2">
      <c r="A75" s="11"/>
      <c r="B75" s="12" t="s">
        <v>129</v>
      </c>
      <c r="C75" s="13" t="s">
        <v>57</v>
      </c>
      <c r="D75" s="13"/>
      <c r="E75" s="13"/>
      <c r="F75" s="13"/>
      <c r="G75" s="13"/>
      <c r="H75" s="14">
        <v>4</v>
      </c>
      <c r="I75" s="14">
        <v>4</v>
      </c>
      <c r="J75" s="14">
        <v>5</v>
      </c>
      <c r="K75" s="14">
        <v>6</v>
      </c>
      <c r="L75" s="14">
        <f>$H$75+$I$75+$J$75+$K$75</f>
        <v>19</v>
      </c>
      <c r="M75" s="16">
        <v>1</v>
      </c>
      <c r="N75" s="15">
        <f>ROUND($L$75*$M$75,3)</f>
        <v>19</v>
      </c>
      <c r="O75" s="17">
        <v>78.430000000000007</v>
      </c>
      <c r="P75" s="17">
        <v>280</v>
      </c>
      <c r="Q75" s="60">
        <f>ROUND($P$75+$O$75,2)</f>
        <v>358.43</v>
      </c>
      <c r="R75" s="15">
        <f>ROUND($L$75*$O$75,2)</f>
        <v>1490.17</v>
      </c>
      <c r="S75" s="15">
        <f>ROUND($N$75*$P$75,2)</f>
        <v>5320</v>
      </c>
      <c r="T75" s="15">
        <f>ROUND($S$75+$R$75,2)</f>
        <v>6810.17</v>
      </c>
      <c r="U75" s="18"/>
      <c r="V75" s="18"/>
    </row>
    <row r="76" spans="1:22" s="1" customFormat="1" ht="12" customHeight="1" outlineLevel="6" x14ac:dyDescent="0.2">
      <c r="A76" s="7"/>
      <c r="B76" s="8" t="s">
        <v>130</v>
      </c>
      <c r="C76" s="9"/>
      <c r="D76" s="9"/>
      <c r="E76" s="9"/>
      <c r="F76" s="9"/>
      <c r="G76" s="9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>
        <f>ROUND($R$77,2)</f>
        <v>6312.75</v>
      </c>
      <c r="S76" s="10">
        <f>ROUND($S$77,2)</f>
        <v>10331.25</v>
      </c>
      <c r="T76" s="10">
        <f>ROUND($T$77,2)</f>
        <v>16644</v>
      </c>
      <c r="U76" s="10"/>
      <c r="V76" s="10"/>
    </row>
    <row r="77" spans="1:22" s="1" customFormat="1" ht="21.95" customHeight="1" outlineLevel="7" x14ac:dyDescent="0.2">
      <c r="A77" s="11"/>
      <c r="B77" s="12" t="s">
        <v>131</v>
      </c>
      <c r="C77" s="13" t="s">
        <v>81</v>
      </c>
      <c r="D77" s="13" t="s">
        <v>132</v>
      </c>
      <c r="E77" s="13"/>
      <c r="F77" s="13"/>
      <c r="G77" s="13"/>
      <c r="H77" s="14">
        <v>3</v>
      </c>
      <c r="I77" s="14">
        <v>3</v>
      </c>
      <c r="J77" s="14">
        <v>3.75</v>
      </c>
      <c r="K77" s="14">
        <v>4.5</v>
      </c>
      <c r="L77" s="14">
        <f>$H$77+$I$77+$J$77+$K$77</f>
        <v>14.25</v>
      </c>
      <c r="M77" s="16">
        <v>1</v>
      </c>
      <c r="N77" s="15">
        <f>ROUND($L$77*$M$77,3)</f>
        <v>14.25</v>
      </c>
      <c r="O77" s="17">
        <v>443</v>
      </c>
      <c r="P77" s="17">
        <v>725</v>
      </c>
      <c r="Q77" s="60">
        <f>ROUND($P$77+$O$77,2)</f>
        <v>1168</v>
      </c>
      <c r="R77" s="15">
        <f>ROUND($L$77*$O$77,2)</f>
        <v>6312.75</v>
      </c>
      <c r="S77" s="15">
        <f>ROUND($N$77*$P$77,2)</f>
        <v>10331.25</v>
      </c>
      <c r="T77" s="15">
        <f>ROUND($S$77+$R$77,2)</f>
        <v>16644</v>
      </c>
      <c r="U77" s="18"/>
      <c r="V77" s="18"/>
    </row>
    <row r="78" spans="1:22" s="1" customFormat="1" ht="12" customHeight="1" outlineLevel="3" x14ac:dyDescent="0.2">
      <c r="A78" s="7"/>
      <c r="B78" s="8" t="s">
        <v>133</v>
      </c>
      <c r="C78" s="9"/>
      <c r="D78" s="9"/>
      <c r="E78" s="9"/>
      <c r="F78" s="9"/>
      <c r="G78" s="9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>
        <f>ROUND($R$80+$R$81+$R$83+$R$84+$R$85+$R$86+$R$87+$R$88+$R$90+$R$92+$R$93+$R$94+$R$95+$R$97+$R$98+$R$99+$R$100+$R$101+$R$102+$R$103+$R$104+$R$105+$R$106+$R$107+$R$108+$R$109+$R$110+$R$112+$R$113+$R$117+$R$119+$R$122+$R$125+$R$126+$R$127+$R$128+$R$129,2)</f>
        <v>1388586.5</v>
      </c>
      <c r="S78" s="10">
        <f>ROUND($S$80+$S$81+$S$83+$S$84+$S$85+$S$86+$S$87+$S$88+$S$90+$S$92+$S$93+$S$94+$S$95+$S$97+$S$98+$S$99+$S$100+$S$101+$S$102+$S$103+$S$104+$S$105+$S$106+$S$107+$S$108+$S$109+$S$110+$S$112+$S$113+$S$117+$S$119+$S$122+$S$125+$S$126+$S$127+$S$128+$S$129,2)</f>
        <v>2566938.9500000002</v>
      </c>
      <c r="T78" s="10">
        <f>ROUND($T$80+$T$81+$T$83+$T$84+$T$85+$T$86+$T$87+$T$88+$T$90+$T$92+$T$93+$T$94+$T$95+$T$97+$T$98+$T$99+$T$100+$T$101+$T$102+$T$103+$T$104+$T$105+$T$106+$T$107+$T$108+$T$109+$T$110+$T$112+$T$113+$T$117+$T$119+$T$122+$T$125+$T$126+$T$127+$T$128+$T$129,2)</f>
        <v>3955525.45</v>
      </c>
      <c r="U78" s="10"/>
      <c r="V78" s="10"/>
    </row>
    <row r="79" spans="1:22" s="1" customFormat="1" ht="12" customHeight="1" outlineLevel="4" x14ac:dyDescent="0.2">
      <c r="A79" s="7"/>
      <c r="B79" s="8" t="s">
        <v>134</v>
      </c>
      <c r="C79" s="9"/>
      <c r="D79" s="9"/>
      <c r="E79" s="9"/>
      <c r="F79" s="9"/>
      <c r="G79" s="9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>
        <f>ROUND($R$80+$R$81,2)</f>
        <v>119700</v>
      </c>
      <c r="S79" s="10">
        <f>ROUND($S$80+$S$81,2)</f>
        <v>42940</v>
      </c>
      <c r="T79" s="10">
        <f>ROUND($T$80+$T$81,2)</f>
        <v>162640</v>
      </c>
      <c r="U79" s="10"/>
      <c r="V79" s="10"/>
    </row>
    <row r="80" spans="1:22" s="1" customFormat="1" ht="33" customHeight="1" outlineLevel="5" x14ac:dyDescent="0.2">
      <c r="A80" s="11"/>
      <c r="B80" s="12" t="s">
        <v>82</v>
      </c>
      <c r="C80" s="13" t="s">
        <v>81</v>
      </c>
      <c r="D80" s="13" t="s">
        <v>83</v>
      </c>
      <c r="E80" s="13"/>
      <c r="F80" s="13"/>
      <c r="G80" s="13"/>
      <c r="H80" s="14">
        <v>160</v>
      </c>
      <c r="I80" s="14">
        <v>160</v>
      </c>
      <c r="J80" s="14">
        <v>200</v>
      </c>
      <c r="K80" s="14">
        <v>240</v>
      </c>
      <c r="L80" s="14">
        <f>$H$80+$I$80+$J$80+$K$80</f>
        <v>760</v>
      </c>
      <c r="M80" s="16">
        <v>1</v>
      </c>
      <c r="N80" s="15">
        <f>ROUND($L$80*$M$80,3)</f>
        <v>760</v>
      </c>
      <c r="O80" s="17">
        <v>70</v>
      </c>
      <c r="P80" s="17">
        <v>24</v>
      </c>
      <c r="Q80" s="60">
        <f>ROUND($P$80+$O$80,2)</f>
        <v>94</v>
      </c>
      <c r="R80" s="15">
        <f>ROUND($L$80*$O$80,2)</f>
        <v>53200</v>
      </c>
      <c r="S80" s="15">
        <f>ROUND($N$80*$P$80,2)</f>
        <v>18240</v>
      </c>
      <c r="T80" s="15">
        <f>ROUND($S$80+$R$80,2)</f>
        <v>71440</v>
      </c>
      <c r="U80" s="18" t="s">
        <v>135</v>
      </c>
      <c r="V80" s="18"/>
    </row>
    <row r="81" spans="1:22" s="1" customFormat="1" ht="33" customHeight="1" outlineLevel="5" x14ac:dyDescent="0.2">
      <c r="A81" s="11"/>
      <c r="B81" s="12" t="s">
        <v>136</v>
      </c>
      <c r="C81" s="13" t="s">
        <v>81</v>
      </c>
      <c r="D81" s="13" t="s">
        <v>83</v>
      </c>
      <c r="E81" s="13"/>
      <c r="F81" s="13"/>
      <c r="G81" s="13"/>
      <c r="H81" s="14">
        <v>200</v>
      </c>
      <c r="I81" s="14">
        <v>200</v>
      </c>
      <c r="J81" s="14">
        <v>250</v>
      </c>
      <c r="K81" s="14">
        <v>300</v>
      </c>
      <c r="L81" s="14">
        <f>$H$81+$I$81+$J$81+$K$81</f>
        <v>950</v>
      </c>
      <c r="M81" s="16">
        <v>1</v>
      </c>
      <c r="N81" s="15">
        <f>ROUND($L$81*$M$81,3)</f>
        <v>950</v>
      </c>
      <c r="O81" s="17">
        <v>70</v>
      </c>
      <c r="P81" s="17">
        <v>26</v>
      </c>
      <c r="Q81" s="60">
        <f>ROUND($P$81+$O$81,2)</f>
        <v>96</v>
      </c>
      <c r="R81" s="15">
        <f>ROUND($L$81*$O$81,2)</f>
        <v>66500</v>
      </c>
      <c r="S81" s="15">
        <f>ROUND($N$81*$P$81,2)</f>
        <v>24700</v>
      </c>
      <c r="T81" s="15">
        <f>ROUND($S$81+$R$81,2)</f>
        <v>91200</v>
      </c>
      <c r="U81" s="18" t="s">
        <v>135</v>
      </c>
      <c r="V81" s="18"/>
    </row>
    <row r="82" spans="1:22" s="1" customFormat="1" ht="12" customHeight="1" outlineLevel="4" x14ac:dyDescent="0.2">
      <c r="A82" s="7"/>
      <c r="B82" s="8" t="s">
        <v>137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>
        <f>ROUND($R$83+$R$84+$R$85+$R$86+$R$87+$R$88,2)</f>
        <v>113962</v>
      </c>
      <c r="S82" s="10">
        <f>ROUND($S$83+$S$84+$S$85+$S$86+$S$87+$S$88,2)</f>
        <v>351424</v>
      </c>
      <c r="T82" s="10">
        <f>ROUND($T$83+$T$84+$T$85+$T$86+$T$87+$T$88,2)</f>
        <v>465386</v>
      </c>
      <c r="U82" s="10"/>
      <c r="V82" s="10"/>
    </row>
    <row r="83" spans="1:22" s="1" customFormat="1" ht="11.1" customHeight="1" outlineLevel="5" x14ac:dyDescent="0.2">
      <c r="A83" s="11"/>
      <c r="B83" s="12" t="s">
        <v>138</v>
      </c>
      <c r="C83" s="13" t="s">
        <v>57</v>
      </c>
      <c r="D83" s="13" t="s">
        <v>79</v>
      </c>
      <c r="E83" s="13"/>
      <c r="F83" s="13"/>
      <c r="G83" s="13"/>
      <c r="H83" s="14">
        <v>16</v>
      </c>
      <c r="I83" s="14">
        <v>16</v>
      </c>
      <c r="J83" s="14">
        <v>20</v>
      </c>
      <c r="K83" s="14">
        <v>24</v>
      </c>
      <c r="L83" s="14">
        <f>$H$83+$I$83+$J$83+$K$83</f>
        <v>76</v>
      </c>
      <c r="M83" s="16">
        <v>1</v>
      </c>
      <c r="N83" s="15">
        <f>ROUND($L$83*$M$83,3)</f>
        <v>76</v>
      </c>
      <c r="O83" s="17">
        <v>26.14</v>
      </c>
      <c r="P83" s="17">
        <v>410</v>
      </c>
      <c r="Q83" s="60">
        <f>ROUND($P$83+$O$83,2)</f>
        <v>436.14</v>
      </c>
      <c r="R83" s="15">
        <f>ROUND($L$83*$O$83,2)</f>
        <v>1986.64</v>
      </c>
      <c r="S83" s="15">
        <f>ROUND($N$83*$P$83,2)</f>
        <v>31160</v>
      </c>
      <c r="T83" s="15">
        <f>ROUND($S$83+$R$83,2)</f>
        <v>33146.639999999999</v>
      </c>
      <c r="U83" s="18"/>
      <c r="V83" s="18"/>
    </row>
    <row r="84" spans="1:22" s="1" customFormat="1" ht="11.1" customHeight="1" outlineLevel="5" x14ac:dyDescent="0.2">
      <c r="A84" s="11"/>
      <c r="B84" s="12" t="s">
        <v>139</v>
      </c>
      <c r="C84" s="13" t="s">
        <v>57</v>
      </c>
      <c r="D84" s="13" t="s">
        <v>79</v>
      </c>
      <c r="E84" s="13"/>
      <c r="F84" s="13"/>
      <c r="G84" s="13"/>
      <c r="H84" s="14">
        <v>64</v>
      </c>
      <c r="I84" s="14">
        <v>64</v>
      </c>
      <c r="J84" s="14">
        <v>80</v>
      </c>
      <c r="K84" s="14">
        <v>96</v>
      </c>
      <c r="L84" s="14">
        <f>$H$84+$I$84+$J$84+$K$84</f>
        <v>304</v>
      </c>
      <c r="M84" s="16">
        <v>1</v>
      </c>
      <c r="N84" s="15">
        <f>ROUND($L$84*$M$84,3)</f>
        <v>304</v>
      </c>
      <c r="O84" s="17">
        <v>26.14</v>
      </c>
      <c r="P84" s="17">
        <v>270</v>
      </c>
      <c r="Q84" s="60">
        <f>ROUND($P$84+$O$84,2)</f>
        <v>296.14</v>
      </c>
      <c r="R84" s="15">
        <f>ROUND($L$84*$O$84,2)</f>
        <v>7946.56</v>
      </c>
      <c r="S84" s="15">
        <f>ROUND($N$84*$P$84,2)</f>
        <v>82080</v>
      </c>
      <c r="T84" s="15">
        <f>ROUND($S$84+$R$84,2)</f>
        <v>90026.559999999998</v>
      </c>
      <c r="U84" s="18"/>
      <c r="V84" s="18"/>
    </row>
    <row r="85" spans="1:22" s="1" customFormat="1" ht="11.1" customHeight="1" outlineLevel="5" x14ac:dyDescent="0.2">
      <c r="A85" s="11"/>
      <c r="B85" s="12" t="s">
        <v>140</v>
      </c>
      <c r="C85" s="13" t="s">
        <v>57</v>
      </c>
      <c r="D85" s="13"/>
      <c r="E85" s="13"/>
      <c r="F85" s="13"/>
      <c r="G85" s="13"/>
      <c r="H85" s="14">
        <v>44</v>
      </c>
      <c r="I85" s="14">
        <v>44</v>
      </c>
      <c r="J85" s="14">
        <v>55</v>
      </c>
      <c r="K85" s="14">
        <v>66</v>
      </c>
      <c r="L85" s="14">
        <f>$H$85+$I$85+$J$85+$K$85</f>
        <v>209</v>
      </c>
      <c r="M85" s="16">
        <v>1</v>
      </c>
      <c r="N85" s="15">
        <f>ROUND($L$85*$M$85,3)</f>
        <v>209</v>
      </c>
      <c r="O85" s="17">
        <v>200</v>
      </c>
      <c r="P85" s="17">
        <v>400</v>
      </c>
      <c r="Q85" s="60">
        <f>ROUND($P$85+$O$85,2)</f>
        <v>600</v>
      </c>
      <c r="R85" s="15">
        <f>ROUND($L$85*$O$85,2)</f>
        <v>41800</v>
      </c>
      <c r="S85" s="15">
        <f>ROUND($N$85*$P$85,2)</f>
        <v>83600</v>
      </c>
      <c r="T85" s="15">
        <f>ROUND($S$85+$R$85,2)</f>
        <v>125400</v>
      </c>
      <c r="U85" s="18"/>
      <c r="V85" s="18"/>
    </row>
    <row r="86" spans="1:22" s="1" customFormat="1" ht="11.1" customHeight="1" outlineLevel="5" x14ac:dyDescent="0.2">
      <c r="A86" s="11"/>
      <c r="B86" s="12" t="s">
        <v>141</v>
      </c>
      <c r="C86" s="13" t="s">
        <v>57</v>
      </c>
      <c r="D86" s="13" t="s">
        <v>142</v>
      </c>
      <c r="E86" s="13"/>
      <c r="F86" s="13"/>
      <c r="G86" s="13"/>
      <c r="H86" s="14">
        <v>32</v>
      </c>
      <c r="I86" s="14">
        <v>32</v>
      </c>
      <c r="J86" s="14">
        <v>40</v>
      </c>
      <c r="K86" s="14">
        <v>48</v>
      </c>
      <c r="L86" s="14">
        <f>$H$86+$I$86+$J$86+$K$86</f>
        <v>152</v>
      </c>
      <c r="M86" s="16">
        <v>1</v>
      </c>
      <c r="N86" s="15">
        <f>ROUND($L$86*$M$86,3)</f>
        <v>152</v>
      </c>
      <c r="O86" s="17">
        <v>148</v>
      </c>
      <c r="P86" s="17">
        <v>364</v>
      </c>
      <c r="Q86" s="60">
        <f>ROUND($P$86+$O$86,2)</f>
        <v>512</v>
      </c>
      <c r="R86" s="15">
        <f>ROUND($L$86*$O$86,2)</f>
        <v>22496</v>
      </c>
      <c r="S86" s="15">
        <f>ROUND($N$86*$P$86,2)</f>
        <v>55328</v>
      </c>
      <c r="T86" s="15">
        <f>ROUND($S$86+$R$86,2)</f>
        <v>77824</v>
      </c>
      <c r="U86" s="18"/>
      <c r="V86" s="18"/>
    </row>
    <row r="87" spans="1:22" s="1" customFormat="1" ht="11.1" customHeight="1" outlineLevel="5" x14ac:dyDescent="0.2">
      <c r="A87" s="11"/>
      <c r="B87" s="12" t="s">
        <v>143</v>
      </c>
      <c r="C87" s="13" t="s">
        <v>57</v>
      </c>
      <c r="D87" s="13" t="s">
        <v>142</v>
      </c>
      <c r="E87" s="13"/>
      <c r="F87" s="13"/>
      <c r="G87" s="13"/>
      <c r="H87" s="14">
        <v>8</v>
      </c>
      <c r="I87" s="14">
        <v>8</v>
      </c>
      <c r="J87" s="14">
        <v>10</v>
      </c>
      <c r="K87" s="14">
        <v>12</v>
      </c>
      <c r="L87" s="14">
        <f>$H$87+$I$87+$J$87+$K$87</f>
        <v>38</v>
      </c>
      <c r="M87" s="16">
        <v>1</v>
      </c>
      <c r="N87" s="15">
        <f>ROUND($L$87*$M$87,3)</f>
        <v>38</v>
      </c>
      <c r="O87" s="17">
        <v>261.39999999999998</v>
      </c>
      <c r="P87" s="17">
        <v>653</v>
      </c>
      <c r="Q87" s="60">
        <f>ROUND($P$87+$O$87,2)</f>
        <v>914.4</v>
      </c>
      <c r="R87" s="15">
        <f>ROUND($L$87*$O$87,2)</f>
        <v>9933.2000000000007</v>
      </c>
      <c r="S87" s="15">
        <f>ROUND($N$87*$P$87,2)</f>
        <v>24814</v>
      </c>
      <c r="T87" s="15">
        <f>ROUND($S$87+$R$87,2)</f>
        <v>34747.199999999997</v>
      </c>
      <c r="U87" s="18"/>
      <c r="V87" s="18"/>
    </row>
    <row r="88" spans="1:22" s="1" customFormat="1" ht="11.1" customHeight="1" outlineLevel="5" x14ac:dyDescent="0.2">
      <c r="A88" s="11"/>
      <c r="B88" s="12" t="s">
        <v>144</v>
      </c>
      <c r="C88" s="13" t="s">
        <v>57</v>
      </c>
      <c r="D88" s="13" t="s">
        <v>142</v>
      </c>
      <c r="E88" s="13"/>
      <c r="F88" s="13"/>
      <c r="G88" s="13"/>
      <c r="H88" s="14">
        <v>24</v>
      </c>
      <c r="I88" s="14">
        <v>24</v>
      </c>
      <c r="J88" s="14">
        <v>30</v>
      </c>
      <c r="K88" s="14">
        <v>36</v>
      </c>
      <c r="L88" s="14">
        <f>$H$88+$I$88+$J$88+$K$88</f>
        <v>114</v>
      </c>
      <c r="M88" s="16">
        <v>1</v>
      </c>
      <c r="N88" s="15">
        <f>ROUND($L$88*$M$88,3)</f>
        <v>114</v>
      </c>
      <c r="O88" s="17">
        <v>261.39999999999998</v>
      </c>
      <c r="P88" s="17">
        <v>653</v>
      </c>
      <c r="Q88" s="60">
        <f>ROUND($P$88+$O$88,2)</f>
        <v>914.4</v>
      </c>
      <c r="R88" s="15">
        <f>ROUND($L$88*$O$88,2)</f>
        <v>29799.599999999999</v>
      </c>
      <c r="S88" s="15">
        <f>ROUND($N$88*$P$88,2)</f>
        <v>74442</v>
      </c>
      <c r="T88" s="15">
        <f>ROUND($S$88+$R$88,2)</f>
        <v>104241.60000000001</v>
      </c>
      <c r="U88" s="18"/>
      <c r="V88" s="18"/>
    </row>
    <row r="89" spans="1:22" s="1" customFormat="1" ht="12" customHeight="1" outlineLevel="4" x14ac:dyDescent="0.2">
      <c r="A89" s="7"/>
      <c r="B89" s="8" t="s">
        <v>145</v>
      </c>
      <c r="C89" s="9"/>
      <c r="D89" s="9"/>
      <c r="E89" s="9"/>
      <c r="F89" s="9"/>
      <c r="G89" s="9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>
        <f>ROUND($R$90,2)</f>
        <v>68153</v>
      </c>
      <c r="S89" s="10">
        <f>ROUND($S$90,2)</f>
        <v>68400</v>
      </c>
      <c r="T89" s="10">
        <f>ROUND($T$90,2)</f>
        <v>136553</v>
      </c>
      <c r="U89" s="10"/>
      <c r="V89" s="10"/>
    </row>
    <row r="90" spans="1:22" s="1" customFormat="1" ht="21.95" customHeight="1" outlineLevel="5" x14ac:dyDescent="0.2">
      <c r="A90" s="11"/>
      <c r="B90" s="12" t="s">
        <v>146</v>
      </c>
      <c r="C90" s="13" t="s">
        <v>57</v>
      </c>
      <c r="D90" s="13" t="s">
        <v>60</v>
      </c>
      <c r="E90" s="13"/>
      <c r="F90" s="13"/>
      <c r="G90" s="13"/>
      <c r="H90" s="14">
        <v>8</v>
      </c>
      <c r="I90" s="14">
        <v>8</v>
      </c>
      <c r="J90" s="14">
        <v>10</v>
      </c>
      <c r="K90" s="14">
        <v>12</v>
      </c>
      <c r="L90" s="14">
        <f>$H$90+$I$90+$J$90+$K$90</f>
        <v>38</v>
      </c>
      <c r="M90" s="16">
        <v>1</v>
      </c>
      <c r="N90" s="15">
        <f>ROUND($L$90*$M$90,3)</f>
        <v>38</v>
      </c>
      <c r="O90" s="19">
        <v>1793.5</v>
      </c>
      <c r="P90" s="19">
        <v>1800</v>
      </c>
      <c r="Q90" s="61">
        <f>ROUND($P$90+$O$90,2)</f>
        <v>3593.5</v>
      </c>
      <c r="R90" s="15">
        <f>ROUND($L$90*$O$90,2)</f>
        <v>68153</v>
      </c>
      <c r="S90" s="15">
        <f>ROUND($N$90*$P$90,2)</f>
        <v>68400</v>
      </c>
      <c r="T90" s="15">
        <f>ROUND($S$90+$R$90,2)</f>
        <v>136553</v>
      </c>
      <c r="U90" s="18"/>
      <c r="V90" s="18"/>
    </row>
    <row r="91" spans="1:22" s="1" customFormat="1" ht="12" customHeight="1" outlineLevel="4" x14ac:dyDescent="0.2">
      <c r="A91" s="7"/>
      <c r="B91" s="8" t="s">
        <v>147</v>
      </c>
      <c r="C91" s="9"/>
      <c r="D91" s="9"/>
      <c r="E91" s="9"/>
      <c r="F91" s="9"/>
      <c r="G91" s="9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>
        <f>ROUND($R$92+$R$93+$R$94+$R$95,2)</f>
        <v>258400</v>
      </c>
      <c r="S91" s="10">
        <f>ROUND($S$92+$S$93+$S$94+$S$95,2)</f>
        <v>0</v>
      </c>
      <c r="T91" s="10">
        <f>ROUND($T$92+$T$93+$T$94+$T$95,2)</f>
        <v>258400</v>
      </c>
      <c r="U91" s="10"/>
      <c r="V91" s="10"/>
    </row>
    <row r="92" spans="1:22" s="1" customFormat="1" ht="33" customHeight="1" outlineLevel="5" x14ac:dyDescent="0.2">
      <c r="A92" s="11"/>
      <c r="B92" s="12" t="s">
        <v>148</v>
      </c>
      <c r="C92" s="13" t="s">
        <v>57</v>
      </c>
      <c r="D92" s="13" t="s">
        <v>142</v>
      </c>
      <c r="E92" s="13" t="s">
        <v>149</v>
      </c>
      <c r="F92" s="13"/>
      <c r="G92" s="13"/>
      <c r="H92" s="14">
        <v>32</v>
      </c>
      <c r="I92" s="14">
        <v>32</v>
      </c>
      <c r="J92" s="14">
        <v>40</v>
      </c>
      <c r="K92" s="14">
        <v>48</v>
      </c>
      <c r="L92" s="14">
        <f>$H$92+$I$92+$J$92+$K$92</f>
        <v>152</v>
      </c>
      <c r="M92" s="16">
        <v>1</v>
      </c>
      <c r="N92" s="15">
        <f>ROUND($L$92*$M$92,3)</f>
        <v>152</v>
      </c>
      <c r="O92" s="20"/>
      <c r="P92" s="20"/>
      <c r="Q92" s="15">
        <f>ROUND($P$92+$O$92,2)</f>
        <v>0</v>
      </c>
      <c r="R92" s="15">
        <f>ROUND($L$92*$O$92,2)</f>
        <v>0</v>
      </c>
      <c r="S92" s="15">
        <f>ROUND($N$92*$P$92,2)</f>
        <v>0</v>
      </c>
      <c r="T92" s="15">
        <f>ROUND($S$92+$R$92,2)</f>
        <v>0</v>
      </c>
      <c r="U92" s="18" t="s">
        <v>150</v>
      </c>
      <c r="V92" s="18"/>
    </row>
    <row r="93" spans="1:22" s="1" customFormat="1" ht="33" customHeight="1" outlineLevel="5" x14ac:dyDescent="0.2">
      <c r="A93" s="11"/>
      <c r="B93" s="12" t="s">
        <v>151</v>
      </c>
      <c r="C93" s="13" t="s">
        <v>57</v>
      </c>
      <c r="D93" s="13" t="s">
        <v>142</v>
      </c>
      <c r="E93" s="13" t="s">
        <v>149</v>
      </c>
      <c r="F93" s="13"/>
      <c r="G93" s="13"/>
      <c r="H93" s="14">
        <v>8</v>
      </c>
      <c r="I93" s="14">
        <v>8</v>
      </c>
      <c r="J93" s="14">
        <v>10</v>
      </c>
      <c r="K93" s="14">
        <v>12</v>
      </c>
      <c r="L93" s="14">
        <f>$H$93+$I$93+$J$93+$K$93</f>
        <v>38</v>
      </c>
      <c r="M93" s="16">
        <v>1</v>
      </c>
      <c r="N93" s="15">
        <f>ROUND($L$93*$M$93,3)</f>
        <v>38</v>
      </c>
      <c r="O93" s="19">
        <v>1700</v>
      </c>
      <c r="P93" s="20"/>
      <c r="Q93" s="61">
        <f>ROUND($P$93+$O$93,2)</f>
        <v>1700</v>
      </c>
      <c r="R93" s="15">
        <f>ROUND($L$93*$O$93,2)</f>
        <v>64600</v>
      </c>
      <c r="S93" s="15">
        <f>ROUND($N$93*$P$93,2)</f>
        <v>0</v>
      </c>
      <c r="T93" s="15">
        <f>ROUND($S$93+$R$93,2)</f>
        <v>64600</v>
      </c>
      <c r="U93" s="18" t="s">
        <v>150</v>
      </c>
      <c r="V93" s="18"/>
    </row>
    <row r="94" spans="1:22" s="1" customFormat="1" ht="33" customHeight="1" outlineLevel="5" x14ac:dyDescent="0.2">
      <c r="A94" s="11"/>
      <c r="B94" s="12" t="s">
        <v>152</v>
      </c>
      <c r="C94" s="13" t="s">
        <v>57</v>
      </c>
      <c r="D94" s="13" t="s">
        <v>142</v>
      </c>
      <c r="E94" s="13" t="s">
        <v>149</v>
      </c>
      <c r="F94" s="13"/>
      <c r="G94" s="13"/>
      <c r="H94" s="14">
        <v>7</v>
      </c>
      <c r="I94" s="14">
        <v>7</v>
      </c>
      <c r="J94" s="14">
        <v>9</v>
      </c>
      <c r="K94" s="14">
        <v>11</v>
      </c>
      <c r="L94" s="14">
        <f>$H$94+$I$94+$J$94+$K$94</f>
        <v>34</v>
      </c>
      <c r="M94" s="16">
        <v>1</v>
      </c>
      <c r="N94" s="15">
        <f>ROUND($L$94*$M$94,3)</f>
        <v>34</v>
      </c>
      <c r="O94" s="19">
        <v>1700</v>
      </c>
      <c r="P94" s="20"/>
      <c r="Q94" s="61">
        <f>ROUND($P$94+$O$94,2)</f>
        <v>1700</v>
      </c>
      <c r="R94" s="15">
        <f>ROUND($L$94*$O$94,2)</f>
        <v>57800</v>
      </c>
      <c r="S94" s="15">
        <f>ROUND($N$94*$P$94,2)</f>
        <v>0</v>
      </c>
      <c r="T94" s="15">
        <f>ROUND($S$94+$R$94,2)</f>
        <v>57800</v>
      </c>
      <c r="U94" s="18" t="s">
        <v>150</v>
      </c>
      <c r="V94" s="18"/>
    </row>
    <row r="95" spans="1:22" s="1" customFormat="1" ht="33" customHeight="1" outlineLevel="5" x14ac:dyDescent="0.2">
      <c r="A95" s="11"/>
      <c r="B95" s="12" t="s">
        <v>153</v>
      </c>
      <c r="C95" s="13" t="s">
        <v>57</v>
      </c>
      <c r="D95" s="13" t="s">
        <v>142</v>
      </c>
      <c r="E95" s="13" t="s">
        <v>149</v>
      </c>
      <c r="F95" s="13"/>
      <c r="G95" s="13"/>
      <c r="H95" s="14">
        <v>17</v>
      </c>
      <c r="I95" s="14">
        <v>17</v>
      </c>
      <c r="J95" s="14">
        <v>21</v>
      </c>
      <c r="K95" s="14">
        <v>25</v>
      </c>
      <c r="L95" s="14">
        <f>$H$95+$I$95+$J$95+$K$95</f>
        <v>80</v>
      </c>
      <c r="M95" s="16">
        <v>1</v>
      </c>
      <c r="N95" s="15">
        <f>ROUND($L$95*$M$95,3)</f>
        <v>80</v>
      </c>
      <c r="O95" s="19">
        <v>1700</v>
      </c>
      <c r="P95" s="20"/>
      <c r="Q95" s="61">
        <f>ROUND($P$95+$O$95,2)</f>
        <v>1700</v>
      </c>
      <c r="R95" s="15">
        <f>ROUND($L$95*$O$95,2)</f>
        <v>136000</v>
      </c>
      <c r="S95" s="15">
        <f>ROUND($N$95*$P$95,2)</f>
        <v>0</v>
      </c>
      <c r="T95" s="15">
        <f>ROUND($S$95+$R$95,2)</f>
        <v>136000</v>
      </c>
      <c r="U95" s="18" t="s">
        <v>150</v>
      </c>
      <c r="V95" s="18"/>
    </row>
    <row r="96" spans="1:22" s="1" customFormat="1" ht="12" customHeight="1" outlineLevel="4" x14ac:dyDescent="0.2">
      <c r="A96" s="7"/>
      <c r="B96" s="8" t="s">
        <v>154</v>
      </c>
      <c r="C96" s="9"/>
      <c r="D96" s="9"/>
      <c r="E96" s="9"/>
      <c r="F96" s="9"/>
      <c r="G96" s="9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>
        <f>ROUND($R$97+$R$98+$R$99+$R$100+$R$101+$R$102+$R$103+$R$104+$R$105+$R$106+$R$107+$R$108+$R$109+$R$110,2)</f>
        <v>445664</v>
      </c>
      <c r="S96" s="10">
        <f>ROUND($S$97+$S$98+$S$99+$S$100+$S$101+$S$102+$S$103+$S$104+$S$105+$S$106+$S$107+$S$108+$S$109+$S$110,2)</f>
        <v>272327</v>
      </c>
      <c r="T96" s="10">
        <f>ROUND($T$97+$T$98+$T$99+$T$100+$T$101+$T$102+$T$103+$T$104+$T$105+$T$106+$T$107+$T$108+$T$109+$T$110,2)</f>
        <v>717991</v>
      </c>
      <c r="U96" s="10"/>
      <c r="V96" s="10"/>
    </row>
    <row r="97" spans="1:22" s="1" customFormat="1" ht="33" customHeight="1" outlineLevel="5" x14ac:dyDescent="0.2">
      <c r="A97" s="11"/>
      <c r="B97" s="12" t="s">
        <v>155</v>
      </c>
      <c r="C97" s="13" t="s">
        <v>57</v>
      </c>
      <c r="D97" s="13" t="s">
        <v>156</v>
      </c>
      <c r="E97" s="13"/>
      <c r="F97" s="13"/>
      <c r="G97" s="13"/>
      <c r="H97" s="14">
        <v>4</v>
      </c>
      <c r="I97" s="14">
        <v>4</v>
      </c>
      <c r="J97" s="14">
        <v>5</v>
      </c>
      <c r="K97" s="14">
        <v>6</v>
      </c>
      <c r="L97" s="14">
        <f>$H$97+$I$97+$J$97+$K$97</f>
        <v>19</v>
      </c>
      <c r="M97" s="16">
        <v>1</v>
      </c>
      <c r="N97" s="15">
        <f>ROUND($L$97*$M$97,3)</f>
        <v>19</v>
      </c>
      <c r="O97" s="19">
        <v>4220</v>
      </c>
      <c r="P97" s="19">
        <v>2600</v>
      </c>
      <c r="Q97" s="61">
        <f>ROUND($P$97+$O$97,2)</f>
        <v>6820</v>
      </c>
      <c r="R97" s="15">
        <f>ROUND($L$97*$O$97,2)</f>
        <v>80180</v>
      </c>
      <c r="S97" s="15">
        <f>ROUND($N$97*$P$97,2)</f>
        <v>49400</v>
      </c>
      <c r="T97" s="15">
        <f>ROUND($S$97+$R$97,2)</f>
        <v>129580</v>
      </c>
      <c r="U97" s="18" t="s">
        <v>150</v>
      </c>
      <c r="V97" s="18"/>
    </row>
    <row r="98" spans="1:22" s="1" customFormat="1" ht="21.95" customHeight="1" outlineLevel="5" x14ac:dyDescent="0.2">
      <c r="A98" s="11"/>
      <c r="B98" s="12" t="s">
        <v>157</v>
      </c>
      <c r="C98" s="13" t="s">
        <v>57</v>
      </c>
      <c r="D98" s="13"/>
      <c r="E98" s="13"/>
      <c r="F98" s="13"/>
      <c r="G98" s="13"/>
      <c r="H98" s="14">
        <v>4</v>
      </c>
      <c r="I98" s="14">
        <v>4</v>
      </c>
      <c r="J98" s="14">
        <v>5</v>
      </c>
      <c r="K98" s="14">
        <v>6</v>
      </c>
      <c r="L98" s="14">
        <f>$H$98+$I$98+$J$98+$K$98</f>
        <v>19</v>
      </c>
      <c r="M98" s="16">
        <v>1</v>
      </c>
      <c r="N98" s="15">
        <f>ROUND($L$98*$M$98,3)</f>
        <v>19</v>
      </c>
      <c r="O98" s="17">
        <v>200</v>
      </c>
      <c r="P98" s="17">
        <v>933</v>
      </c>
      <c r="Q98" s="60">
        <f>ROUND($P$98+$O$98,2)</f>
        <v>1133</v>
      </c>
      <c r="R98" s="15">
        <f>ROUND($L$98*$O$98,2)</f>
        <v>3800</v>
      </c>
      <c r="S98" s="15">
        <f>ROUND($N$98*$P$98,2)</f>
        <v>17727</v>
      </c>
      <c r="T98" s="15">
        <f>ROUND($S$98+$R$98,2)</f>
        <v>21527</v>
      </c>
      <c r="U98" s="18" t="s">
        <v>158</v>
      </c>
      <c r="V98" s="18"/>
    </row>
    <row r="99" spans="1:22" s="1" customFormat="1" ht="33" customHeight="1" outlineLevel="5" x14ac:dyDescent="0.2">
      <c r="A99" s="11"/>
      <c r="B99" s="12" t="s">
        <v>159</v>
      </c>
      <c r="C99" s="13" t="s">
        <v>57</v>
      </c>
      <c r="D99" s="13" t="s">
        <v>160</v>
      </c>
      <c r="E99" s="13"/>
      <c r="F99" s="13"/>
      <c r="G99" s="13"/>
      <c r="H99" s="14">
        <v>4</v>
      </c>
      <c r="I99" s="14">
        <v>4</v>
      </c>
      <c r="J99" s="14">
        <v>5</v>
      </c>
      <c r="K99" s="14">
        <v>6</v>
      </c>
      <c r="L99" s="14">
        <f>$H$99+$I$99+$J$99+$K$99</f>
        <v>19</v>
      </c>
      <c r="M99" s="16">
        <v>1</v>
      </c>
      <c r="N99" s="15">
        <f>ROUND($L$99*$M$99,3)</f>
        <v>19</v>
      </c>
      <c r="O99" s="19">
        <v>3376</v>
      </c>
      <c r="P99" s="19">
        <v>2500</v>
      </c>
      <c r="Q99" s="61">
        <f>ROUND($P$99+$O$99,2)</f>
        <v>5876</v>
      </c>
      <c r="R99" s="15">
        <f>ROUND($L$99*$O$99,2)</f>
        <v>64144</v>
      </c>
      <c r="S99" s="15">
        <f>ROUND($N$99*$P$99,2)</f>
        <v>47500</v>
      </c>
      <c r="T99" s="15">
        <f>ROUND($S$99+$R$99,2)</f>
        <v>111644</v>
      </c>
      <c r="U99" s="18" t="s">
        <v>150</v>
      </c>
      <c r="V99" s="18"/>
    </row>
    <row r="100" spans="1:22" s="1" customFormat="1" ht="21.95" customHeight="1" outlineLevel="5" x14ac:dyDescent="0.2">
      <c r="A100" s="11"/>
      <c r="B100" s="12" t="s">
        <v>161</v>
      </c>
      <c r="C100" s="13" t="s">
        <v>57</v>
      </c>
      <c r="D100" s="13" t="s">
        <v>60</v>
      </c>
      <c r="E100" s="13" t="s">
        <v>149</v>
      </c>
      <c r="F100" s="13"/>
      <c r="G100" s="13"/>
      <c r="H100" s="14">
        <v>4</v>
      </c>
      <c r="I100" s="14">
        <v>4</v>
      </c>
      <c r="J100" s="14">
        <v>5</v>
      </c>
      <c r="K100" s="14">
        <v>6</v>
      </c>
      <c r="L100" s="14">
        <f>$H$100+$I$100+$J$100+$K$100</f>
        <v>19</v>
      </c>
      <c r="M100" s="16">
        <v>1</v>
      </c>
      <c r="N100" s="15">
        <f>ROUND($L$100*$M$100,3)</f>
        <v>19</v>
      </c>
      <c r="O100" s="19">
        <v>6000</v>
      </c>
      <c r="P100" s="20"/>
      <c r="Q100" s="61">
        <f>ROUND($P$100+$O$100,2)</f>
        <v>6000</v>
      </c>
      <c r="R100" s="15">
        <f>ROUND($L$100*$O$100,2)</f>
        <v>114000</v>
      </c>
      <c r="S100" s="15">
        <f>ROUND($N$100*$P$100,2)</f>
        <v>0</v>
      </c>
      <c r="T100" s="15">
        <f>ROUND($S$100+$R$100,2)</f>
        <v>114000</v>
      </c>
      <c r="U100" s="18" t="s">
        <v>162</v>
      </c>
      <c r="V100" s="18"/>
    </row>
    <row r="101" spans="1:22" s="1" customFormat="1" ht="21.95" customHeight="1" outlineLevel="5" x14ac:dyDescent="0.2">
      <c r="A101" s="11"/>
      <c r="B101" s="12" t="s">
        <v>163</v>
      </c>
      <c r="C101" s="13" t="s">
        <v>57</v>
      </c>
      <c r="D101" s="13" t="s">
        <v>60</v>
      </c>
      <c r="E101" s="13"/>
      <c r="F101" s="13"/>
      <c r="G101" s="13"/>
      <c r="H101" s="14">
        <v>16</v>
      </c>
      <c r="I101" s="14">
        <v>16</v>
      </c>
      <c r="J101" s="14">
        <v>20</v>
      </c>
      <c r="K101" s="14">
        <v>24</v>
      </c>
      <c r="L101" s="14">
        <f>$H$101+$I$101+$J$101+$K$101</f>
        <v>76</v>
      </c>
      <c r="M101" s="16">
        <v>1</v>
      </c>
      <c r="N101" s="15">
        <f>ROUND($L$101*$M$101,3)</f>
        <v>76</v>
      </c>
      <c r="O101" s="17">
        <v>50</v>
      </c>
      <c r="P101" s="17">
        <v>400</v>
      </c>
      <c r="Q101" s="60">
        <f>ROUND($P$101+$O$101,2)</f>
        <v>450</v>
      </c>
      <c r="R101" s="15">
        <f>ROUND($L$101*$O$101,2)</f>
        <v>3800</v>
      </c>
      <c r="S101" s="15">
        <f>ROUND($N$101*$P$101,2)</f>
        <v>30400</v>
      </c>
      <c r="T101" s="15">
        <f>ROUND($S$101+$R$101,2)</f>
        <v>34200</v>
      </c>
      <c r="U101" s="18" t="s">
        <v>164</v>
      </c>
      <c r="V101" s="18"/>
    </row>
    <row r="102" spans="1:22" s="1" customFormat="1" ht="11.1" customHeight="1" outlineLevel="5" x14ac:dyDescent="0.2">
      <c r="A102" s="11"/>
      <c r="B102" s="12" t="s">
        <v>140</v>
      </c>
      <c r="C102" s="13" t="s">
        <v>57</v>
      </c>
      <c r="D102" s="13" t="s">
        <v>60</v>
      </c>
      <c r="E102" s="13"/>
      <c r="F102" s="13"/>
      <c r="G102" s="13"/>
      <c r="H102" s="15"/>
      <c r="I102" s="15"/>
      <c r="J102" s="15"/>
      <c r="K102" s="15"/>
      <c r="L102" s="15">
        <f>$H$102+$I$102+$J$102+$K$102</f>
        <v>0</v>
      </c>
      <c r="M102" s="16">
        <v>1</v>
      </c>
      <c r="N102" s="15">
        <f>ROUND($L$102*$M$102,3)</f>
        <v>0</v>
      </c>
      <c r="O102" s="17">
        <v>200</v>
      </c>
      <c r="P102" s="19">
        <v>1700</v>
      </c>
      <c r="Q102" s="61">
        <f>ROUND($P$102+$O$102,2)</f>
        <v>1900</v>
      </c>
      <c r="R102" s="15">
        <f>ROUND($L$102*$O$102,2)</f>
        <v>0</v>
      </c>
      <c r="S102" s="15">
        <f>ROUND($N$102*$P$102,2)</f>
        <v>0</v>
      </c>
      <c r="T102" s="15">
        <f>ROUND($S$102+$R$102,2)</f>
        <v>0</v>
      </c>
      <c r="U102" s="18" t="s">
        <v>165</v>
      </c>
      <c r="V102" s="18"/>
    </row>
    <row r="103" spans="1:22" s="1" customFormat="1" ht="11.1" customHeight="1" outlineLevel="5" x14ac:dyDescent="0.2">
      <c r="A103" s="11"/>
      <c r="B103" s="12" t="s">
        <v>166</v>
      </c>
      <c r="C103" s="13" t="s">
        <v>57</v>
      </c>
      <c r="D103" s="13" t="s">
        <v>167</v>
      </c>
      <c r="E103" s="13"/>
      <c r="F103" s="13"/>
      <c r="G103" s="13"/>
      <c r="H103" s="14">
        <v>4</v>
      </c>
      <c r="I103" s="14">
        <v>4</v>
      </c>
      <c r="J103" s="14">
        <v>5</v>
      </c>
      <c r="K103" s="14">
        <v>6</v>
      </c>
      <c r="L103" s="14">
        <f>$H$103+$I$103+$J$103+$K$103</f>
        <v>19</v>
      </c>
      <c r="M103" s="16">
        <v>1</v>
      </c>
      <c r="N103" s="15">
        <f>ROUND($L$103*$M$103,3)</f>
        <v>19</v>
      </c>
      <c r="O103" s="20"/>
      <c r="P103" s="19">
        <v>1300</v>
      </c>
      <c r="Q103" s="61">
        <f>ROUND($P$103+$O$103,2)</f>
        <v>1300</v>
      </c>
      <c r="R103" s="15">
        <f>ROUND($L$103*$O$103,2)</f>
        <v>0</v>
      </c>
      <c r="S103" s="15">
        <f>ROUND($N$103*$P$103,2)</f>
        <v>24700</v>
      </c>
      <c r="T103" s="15">
        <f>ROUND($S$103+$R$103,2)</f>
        <v>24700</v>
      </c>
      <c r="U103" s="18"/>
      <c r="V103" s="18"/>
    </row>
    <row r="104" spans="1:22" s="1" customFormat="1" ht="33" customHeight="1" outlineLevel="5" x14ac:dyDescent="0.2">
      <c r="A104" s="11"/>
      <c r="B104" s="12" t="s">
        <v>168</v>
      </c>
      <c r="C104" s="13" t="s">
        <v>57</v>
      </c>
      <c r="D104" s="13" t="s">
        <v>169</v>
      </c>
      <c r="E104" s="13" t="s">
        <v>149</v>
      </c>
      <c r="F104" s="13"/>
      <c r="G104" s="13"/>
      <c r="H104" s="14">
        <v>4</v>
      </c>
      <c r="I104" s="14">
        <v>4</v>
      </c>
      <c r="J104" s="14">
        <v>5</v>
      </c>
      <c r="K104" s="14">
        <v>6</v>
      </c>
      <c r="L104" s="14">
        <f>$H$104+$I$104+$J$104+$K$104</f>
        <v>19</v>
      </c>
      <c r="M104" s="16">
        <v>1</v>
      </c>
      <c r="N104" s="15">
        <f>ROUND($L$104*$M$104,3)</f>
        <v>19</v>
      </c>
      <c r="O104" s="19">
        <v>6000</v>
      </c>
      <c r="P104" s="20"/>
      <c r="Q104" s="61">
        <f>ROUND($P$104+$O$104,2)</f>
        <v>6000</v>
      </c>
      <c r="R104" s="15">
        <f>ROUND($L$104*$O$104,2)</f>
        <v>114000</v>
      </c>
      <c r="S104" s="15">
        <f>ROUND($N$104*$P$104,2)</f>
        <v>0</v>
      </c>
      <c r="T104" s="15">
        <f>ROUND($S$104+$R$104,2)</f>
        <v>114000</v>
      </c>
      <c r="U104" s="18" t="s">
        <v>150</v>
      </c>
      <c r="V104" s="18"/>
    </row>
    <row r="105" spans="1:22" s="1" customFormat="1" ht="11.1" customHeight="1" outlineLevel="5" x14ac:dyDescent="0.2">
      <c r="A105" s="11"/>
      <c r="B105" s="12" t="s">
        <v>170</v>
      </c>
      <c r="C105" s="13" t="s">
        <v>57</v>
      </c>
      <c r="D105" s="13"/>
      <c r="E105" s="13"/>
      <c r="F105" s="13"/>
      <c r="G105" s="13"/>
      <c r="H105" s="14">
        <v>16</v>
      </c>
      <c r="I105" s="14">
        <v>16</v>
      </c>
      <c r="J105" s="14">
        <v>20</v>
      </c>
      <c r="K105" s="14">
        <v>24</v>
      </c>
      <c r="L105" s="14">
        <f>$H$105+$I$105+$J$105+$K$105</f>
        <v>76</v>
      </c>
      <c r="M105" s="16">
        <v>1</v>
      </c>
      <c r="N105" s="15">
        <f>ROUND($L$105*$M$105,3)</f>
        <v>76</v>
      </c>
      <c r="O105" s="17">
        <v>50</v>
      </c>
      <c r="P105" s="17">
        <v>100</v>
      </c>
      <c r="Q105" s="60">
        <f>ROUND($P$105+$O$105,2)</f>
        <v>150</v>
      </c>
      <c r="R105" s="15">
        <f>ROUND($L$105*$O$105,2)</f>
        <v>3800</v>
      </c>
      <c r="S105" s="15">
        <f>ROUND($N$105*$P$105,2)</f>
        <v>7600</v>
      </c>
      <c r="T105" s="15">
        <f>ROUND($S$105+$R$105,2)</f>
        <v>11400</v>
      </c>
      <c r="U105" s="18"/>
      <c r="V105" s="18"/>
    </row>
    <row r="106" spans="1:22" s="1" customFormat="1" ht="11.1" customHeight="1" outlineLevel="5" x14ac:dyDescent="0.2">
      <c r="A106" s="11"/>
      <c r="B106" s="12" t="s">
        <v>171</v>
      </c>
      <c r="C106" s="13" t="s">
        <v>57</v>
      </c>
      <c r="D106" s="13"/>
      <c r="E106" s="13"/>
      <c r="F106" s="13"/>
      <c r="G106" s="13"/>
      <c r="H106" s="14">
        <v>8</v>
      </c>
      <c r="I106" s="14">
        <v>8</v>
      </c>
      <c r="J106" s="14">
        <v>10</v>
      </c>
      <c r="K106" s="14">
        <v>12</v>
      </c>
      <c r="L106" s="14">
        <f>$H$106+$I$106+$J$106+$K$106</f>
        <v>38</v>
      </c>
      <c r="M106" s="16">
        <v>1</v>
      </c>
      <c r="N106" s="15">
        <f>ROUND($L$106*$M$106,3)</f>
        <v>38</v>
      </c>
      <c r="O106" s="20"/>
      <c r="P106" s="20"/>
      <c r="Q106" s="15">
        <f>ROUND($P$106+$O$106,2)</f>
        <v>0</v>
      </c>
      <c r="R106" s="15">
        <f>ROUND($L$106*$O$106,2)</f>
        <v>0</v>
      </c>
      <c r="S106" s="15">
        <f>ROUND($N$106*$P$106,2)</f>
        <v>0</v>
      </c>
      <c r="T106" s="15">
        <f>ROUND($S$106+$R$106,2)</f>
        <v>0</v>
      </c>
      <c r="U106" s="18"/>
      <c r="V106" s="18"/>
    </row>
    <row r="107" spans="1:22" s="1" customFormat="1" ht="11.1" customHeight="1" outlineLevel="5" x14ac:dyDescent="0.2">
      <c r="A107" s="11"/>
      <c r="B107" s="12" t="s">
        <v>113</v>
      </c>
      <c r="C107" s="13" t="s">
        <v>57</v>
      </c>
      <c r="D107" s="13"/>
      <c r="E107" s="13"/>
      <c r="F107" s="13"/>
      <c r="G107" s="13"/>
      <c r="H107" s="14">
        <v>32</v>
      </c>
      <c r="I107" s="14">
        <v>32</v>
      </c>
      <c r="J107" s="14">
        <v>40</v>
      </c>
      <c r="K107" s="14">
        <v>48</v>
      </c>
      <c r="L107" s="14">
        <f>$H$107+$I$107+$J$107+$K$107</f>
        <v>152</v>
      </c>
      <c r="M107" s="16">
        <v>1</v>
      </c>
      <c r="N107" s="15">
        <f>ROUND($L$107*$M$107,3)</f>
        <v>152</v>
      </c>
      <c r="O107" s="17">
        <v>50</v>
      </c>
      <c r="P107" s="17">
        <v>14</v>
      </c>
      <c r="Q107" s="60">
        <f>ROUND($P$107+$O$107,2)</f>
        <v>64</v>
      </c>
      <c r="R107" s="15">
        <f>ROUND($L$107*$O$107,2)</f>
        <v>7600</v>
      </c>
      <c r="S107" s="15">
        <f>ROUND($N$107*$P$107,2)</f>
        <v>2128</v>
      </c>
      <c r="T107" s="15">
        <f>ROUND($S$107+$R$107,2)</f>
        <v>9728</v>
      </c>
      <c r="U107" s="18"/>
      <c r="V107" s="18"/>
    </row>
    <row r="108" spans="1:22" s="1" customFormat="1" ht="11.1" customHeight="1" outlineLevel="5" x14ac:dyDescent="0.2">
      <c r="A108" s="11"/>
      <c r="B108" s="12" t="s">
        <v>172</v>
      </c>
      <c r="C108" s="13" t="s">
        <v>57</v>
      </c>
      <c r="D108" s="13"/>
      <c r="E108" s="13"/>
      <c r="F108" s="13"/>
      <c r="G108" s="13"/>
      <c r="H108" s="14">
        <v>8</v>
      </c>
      <c r="I108" s="14">
        <v>8</v>
      </c>
      <c r="J108" s="14">
        <v>10</v>
      </c>
      <c r="K108" s="14">
        <v>12</v>
      </c>
      <c r="L108" s="14">
        <f>$H$108+$I$108+$J$108+$K$108</f>
        <v>38</v>
      </c>
      <c r="M108" s="16">
        <v>1</v>
      </c>
      <c r="N108" s="15">
        <f>ROUND($L$108*$M$108,3)</f>
        <v>38</v>
      </c>
      <c r="O108" s="17">
        <v>150</v>
      </c>
      <c r="P108" s="17">
        <v>120</v>
      </c>
      <c r="Q108" s="60">
        <f>ROUND($P$108+$O$108,2)</f>
        <v>270</v>
      </c>
      <c r="R108" s="15">
        <f>ROUND($L$108*$O$108,2)</f>
        <v>5700</v>
      </c>
      <c r="S108" s="15">
        <f>ROUND($N$108*$P$108,2)</f>
        <v>4560</v>
      </c>
      <c r="T108" s="15">
        <f>ROUND($S$108+$R$108,2)</f>
        <v>10260</v>
      </c>
      <c r="U108" s="18"/>
      <c r="V108" s="18"/>
    </row>
    <row r="109" spans="1:22" s="1" customFormat="1" ht="21.95" customHeight="1" outlineLevel="5" x14ac:dyDescent="0.2">
      <c r="A109" s="11"/>
      <c r="B109" s="12" t="s">
        <v>173</v>
      </c>
      <c r="C109" s="13" t="s">
        <v>57</v>
      </c>
      <c r="D109" s="13"/>
      <c r="E109" s="13"/>
      <c r="F109" s="13"/>
      <c r="G109" s="13"/>
      <c r="H109" s="14">
        <v>32</v>
      </c>
      <c r="I109" s="14">
        <v>32</v>
      </c>
      <c r="J109" s="14">
        <v>40</v>
      </c>
      <c r="K109" s="14">
        <v>48</v>
      </c>
      <c r="L109" s="14">
        <f>$H$109+$I$109+$J$109+$K$109</f>
        <v>152</v>
      </c>
      <c r="M109" s="16">
        <v>1</v>
      </c>
      <c r="N109" s="15">
        <f>ROUND($L$109*$M$109,3)</f>
        <v>152</v>
      </c>
      <c r="O109" s="17">
        <v>150</v>
      </c>
      <c r="P109" s="17">
        <v>400</v>
      </c>
      <c r="Q109" s="60">
        <f>ROUND($P$109+$O$109,2)</f>
        <v>550</v>
      </c>
      <c r="R109" s="15">
        <f>ROUND($L$109*$O$109,2)</f>
        <v>22800</v>
      </c>
      <c r="S109" s="15">
        <f>ROUND($N$109*$P$109,2)</f>
        <v>60800</v>
      </c>
      <c r="T109" s="15">
        <f>ROUND($S$109+$R$109,2)</f>
        <v>83600</v>
      </c>
      <c r="U109" s="18" t="s">
        <v>174</v>
      </c>
      <c r="V109" s="18"/>
    </row>
    <row r="110" spans="1:22" s="1" customFormat="1" ht="33" customHeight="1" outlineLevel="5" x14ac:dyDescent="0.2">
      <c r="A110" s="11"/>
      <c r="B110" s="12" t="s">
        <v>175</v>
      </c>
      <c r="C110" s="13" t="s">
        <v>81</v>
      </c>
      <c r="D110" s="13"/>
      <c r="E110" s="13"/>
      <c r="F110" s="13"/>
      <c r="G110" s="13"/>
      <c r="H110" s="14">
        <v>32</v>
      </c>
      <c r="I110" s="14">
        <v>32</v>
      </c>
      <c r="J110" s="14">
        <v>40</v>
      </c>
      <c r="K110" s="14">
        <v>48</v>
      </c>
      <c r="L110" s="14">
        <f>$H$110+$I$110+$J$110+$K$110</f>
        <v>152</v>
      </c>
      <c r="M110" s="16">
        <v>1</v>
      </c>
      <c r="N110" s="15">
        <f>ROUND($L$110*$M$110,3)</f>
        <v>152</v>
      </c>
      <c r="O110" s="17">
        <v>170</v>
      </c>
      <c r="P110" s="17">
        <v>181</v>
      </c>
      <c r="Q110" s="60">
        <f>ROUND($P$110+$O$110,2)</f>
        <v>351</v>
      </c>
      <c r="R110" s="15">
        <f>ROUND($L$110*$O$110,2)</f>
        <v>25840</v>
      </c>
      <c r="S110" s="15">
        <f>ROUND($N$110*$P$110,2)</f>
        <v>27512</v>
      </c>
      <c r="T110" s="15">
        <f>ROUND($S$110+$R$110,2)</f>
        <v>53352</v>
      </c>
      <c r="U110" s="18" t="s">
        <v>99</v>
      </c>
      <c r="V110" s="18"/>
    </row>
    <row r="111" spans="1:22" s="1" customFormat="1" ht="12" customHeight="1" outlineLevel="4" x14ac:dyDescent="0.2">
      <c r="A111" s="7"/>
      <c r="B111" s="8" t="s">
        <v>176</v>
      </c>
      <c r="C111" s="9"/>
      <c r="D111" s="9"/>
      <c r="E111" s="9"/>
      <c r="F111" s="9"/>
      <c r="G111" s="9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>
        <f>ROUND($R$112+$R$113,2)</f>
        <v>290700</v>
      </c>
      <c r="S111" s="10">
        <f>ROUND($S$112+$S$113,2)</f>
        <v>165254.39999999999</v>
      </c>
      <c r="T111" s="10">
        <f>ROUND($T$112+$T$113,2)</f>
        <v>455954.4</v>
      </c>
      <c r="U111" s="10"/>
      <c r="V111" s="10"/>
    </row>
    <row r="112" spans="1:22" s="1" customFormat="1" ht="44.1" customHeight="1" outlineLevel="5" x14ac:dyDescent="0.2">
      <c r="A112" s="11"/>
      <c r="B112" s="12" t="s">
        <v>177</v>
      </c>
      <c r="C112" s="13" t="s">
        <v>81</v>
      </c>
      <c r="D112" s="13" t="s">
        <v>79</v>
      </c>
      <c r="E112" s="13"/>
      <c r="F112" s="13"/>
      <c r="G112" s="13"/>
      <c r="H112" s="14">
        <v>200</v>
      </c>
      <c r="I112" s="14">
        <v>200</v>
      </c>
      <c r="J112" s="14">
        <v>250</v>
      </c>
      <c r="K112" s="14">
        <v>300</v>
      </c>
      <c r="L112" s="14">
        <f>$H$112+$I$112+$J$112+$K$112</f>
        <v>950</v>
      </c>
      <c r="M112" s="16">
        <v>1</v>
      </c>
      <c r="N112" s="15">
        <f>ROUND($L$112*$M$112,3)</f>
        <v>950</v>
      </c>
      <c r="O112" s="17">
        <v>170</v>
      </c>
      <c r="P112" s="17">
        <v>114</v>
      </c>
      <c r="Q112" s="60">
        <f>ROUND($P$112+$O$112,2)</f>
        <v>284</v>
      </c>
      <c r="R112" s="15">
        <f>ROUND($L$112*$O$112,2)</f>
        <v>161500</v>
      </c>
      <c r="S112" s="15">
        <f>ROUND($N$112*$P$112,2)</f>
        <v>108300</v>
      </c>
      <c r="T112" s="15">
        <f>ROUND($S$112+$R$112,2)</f>
        <v>269800</v>
      </c>
      <c r="U112" s="18" t="s">
        <v>178</v>
      </c>
      <c r="V112" s="18"/>
    </row>
    <row r="113" spans="1:22" s="1" customFormat="1" ht="44.1" customHeight="1" outlineLevel="5" x14ac:dyDescent="0.2">
      <c r="A113" s="11"/>
      <c r="B113" s="12" t="s">
        <v>179</v>
      </c>
      <c r="C113" s="13" t="s">
        <v>81</v>
      </c>
      <c r="D113" s="13" t="s">
        <v>79</v>
      </c>
      <c r="E113" s="13"/>
      <c r="F113" s="13"/>
      <c r="G113" s="13"/>
      <c r="H113" s="14">
        <v>160</v>
      </c>
      <c r="I113" s="14">
        <v>160</v>
      </c>
      <c r="J113" s="14">
        <v>200</v>
      </c>
      <c r="K113" s="14">
        <v>240</v>
      </c>
      <c r="L113" s="14">
        <f>$H$113+$I$113+$J$113+$K$113</f>
        <v>760</v>
      </c>
      <c r="M113" s="16">
        <v>1</v>
      </c>
      <c r="N113" s="15">
        <f>ROUND($L$113*$M$113,3)</f>
        <v>760</v>
      </c>
      <c r="O113" s="17">
        <v>170</v>
      </c>
      <c r="P113" s="17">
        <v>74.94</v>
      </c>
      <c r="Q113" s="60">
        <f>ROUND($P$113+$O$113,2)</f>
        <v>244.94</v>
      </c>
      <c r="R113" s="15">
        <f>ROUND($L$113*$O$113,2)</f>
        <v>129200</v>
      </c>
      <c r="S113" s="15">
        <f>ROUND($N$113*$P$113,2)</f>
        <v>56954.400000000001</v>
      </c>
      <c r="T113" s="15">
        <f>ROUND($S$113+$R$113,2)</f>
        <v>186154.4</v>
      </c>
      <c r="U113" s="18" t="s">
        <v>178</v>
      </c>
      <c r="V113" s="18"/>
    </row>
    <row r="114" spans="1:22" s="1" customFormat="1" ht="12" customHeight="1" outlineLevel="4" x14ac:dyDescent="0.2">
      <c r="A114" s="7"/>
      <c r="B114" s="8" t="s">
        <v>180</v>
      </c>
      <c r="C114" s="9"/>
      <c r="D114" s="9"/>
      <c r="E114" s="9"/>
      <c r="F114" s="9"/>
      <c r="G114" s="9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>
        <f>ROUND($R$117+$R$119,2)</f>
        <v>70157.5</v>
      </c>
      <c r="S114" s="10">
        <f>ROUND($S$117+$S$119,2)</f>
        <v>0</v>
      </c>
      <c r="T114" s="10">
        <f>ROUND($T$117+$T$119,2)</f>
        <v>70157.5</v>
      </c>
      <c r="U114" s="10"/>
      <c r="V114" s="10"/>
    </row>
    <row r="115" spans="1:22" s="1" customFormat="1" ht="12" customHeight="1" outlineLevel="5" x14ac:dyDescent="0.2">
      <c r="A115" s="7"/>
      <c r="B115" s="8" t="s">
        <v>180</v>
      </c>
      <c r="C115" s="9"/>
      <c r="D115" s="9"/>
      <c r="E115" s="9"/>
      <c r="F115" s="9"/>
      <c r="G115" s="9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>
        <f>ROUND($R$117+$R$119,2)</f>
        <v>70157.5</v>
      </c>
      <c r="S115" s="10">
        <f>ROUND($S$117+$S$119,2)</f>
        <v>0</v>
      </c>
      <c r="T115" s="10">
        <f>ROUND($T$117+$T$119,2)</f>
        <v>70157.5</v>
      </c>
      <c r="U115" s="10"/>
      <c r="V115" s="10"/>
    </row>
    <row r="116" spans="1:22" s="21" customFormat="1" ht="32.1" customHeight="1" outlineLevel="6" x14ac:dyDescent="0.15">
      <c r="A116" s="22">
        <v>72</v>
      </c>
      <c r="B116" s="23" t="s">
        <v>181</v>
      </c>
      <c r="C116" s="24" t="s">
        <v>57</v>
      </c>
      <c r="D116" s="24"/>
      <c r="E116" s="24"/>
      <c r="F116" s="24"/>
      <c r="G116" s="24"/>
      <c r="H116" s="25">
        <v>12</v>
      </c>
      <c r="I116" s="25">
        <v>12</v>
      </c>
      <c r="J116" s="25">
        <v>15</v>
      </c>
      <c r="K116" s="25">
        <v>18</v>
      </c>
      <c r="L116" s="25">
        <v>57</v>
      </c>
      <c r="M116" s="26"/>
      <c r="N116" s="26">
        <f>$N$117</f>
        <v>57</v>
      </c>
      <c r="O116" s="26"/>
      <c r="P116" s="26"/>
      <c r="Q116" s="26">
        <f>ROUND($T$116/$N$116,2)</f>
        <v>738.5</v>
      </c>
      <c r="R116" s="26">
        <f>ROUND($R$117,2)</f>
        <v>42094.5</v>
      </c>
      <c r="S116" s="26">
        <f>ROUND($S$117,2)</f>
        <v>0</v>
      </c>
      <c r="T116" s="26">
        <f>ROUND($T$117,2)</f>
        <v>42094.5</v>
      </c>
      <c r="U116" s="27" t="s">
        <v>182</v>
      </c>
      <c r="V116" s="27"/>
    </row>
    <row r="117" spans="1:22" s="28" customFormat="1" ht="11.1" customHeight="1" outlineLevel="7" x14ac:dyDescent="0.2">
      <c r="A117" s="29"/>
      <c r="B117" s="30" t="s">
        <v>25</v>
      </c>
      <c r="C117" s="31" t="s">
        <v>57</v>
      </c>
      <c r="D117" s="31"/>
      <c r="E117" s="31"/>
      <c r="F117" s="31"/>
      <c r="G117" s="31"/>
      <c r="H117" s="32">
        <v>12</v>
      </c>
      <c r="I117" s="32">
        <v>12</v>
      </c>
      <c r="J117" s="32">
        <v>15</v>
      </c>
      <c r="K117" s="32">
        <v>18</v>
      </c>
      <c r="L117" s="32">
        <f>$H$117+$I$117+$J$117+$K$117</f>
        <v>57</v>
      </c>
      <c r="M117" s="32">
        <v>1</v>
      </c>
      <c r="N117" s="33">
        <f>ROUND($L$117*$M$117,3)</f>
        <v>57</v>
      </c>
      <c r="O117" s="34">
        <v>738.5</v>
      </c>
      <c r="P117" s="35"/>
      <c r="Q117" s="62">
        <f>ROUND($P$117+$O$117,2)</f>
        <v>738.5</v>
      </c>
      <c r="R117" s="33">
        <f>ROUND($L$117*$O$117,2)</f>
        <v>42094.5</v>
      </c>
      <c r="S117" s="33">
        <f>ROUND($N$117*$P$117,2)</f>
        <v>0</v>
      </c>
      <c r="T117" s="33">
        <f>ROUND($S$117+$R$117,2)</f>
        <v>42094.5</v>
      </c>
      <c r="U117" s="33"/>
      <c r="V117" s="33"/>
    </row>
    <row r="118" spans="1:22" s="21" customFormat="1" ht="32.1" customHeight="1" outlineLevel="6" x14ac:dyDescent="0.15">
      <c r="A118" s="22">
        <v>73</v>
      </c>
      <c r="B118" s="23" t="s">
        <v>183</v>
      </c>
      <c r="C118" s="24" t="s">
        <v>57</v>
      </c>
      <c r="D118" s="24"/>
      <c r="E118" s="24"/>
      <c r="F118" s="24"/>
      <c r="G118" s="24"/>
      <c r="H118" s="25">
        <v>8</v>
      </c>
      <c r="I118" s="25">
        <v>8</v>
      </c>
      <c r="J118" s="25">
        <v>10</v>
      </c>
      <c r="K118" s="25">
        <v>12</v>
      </c>
      <c r="L118" s="25">
        <v>38</v>
      </c>
      <c r="M118" s="26"/>
      <c r="N118" s="26">
        <f>$N$119</f>
        <v>38</v>
      </c>
      <c r="O118" s="26"/>
      <c r="P118" s="26"/>
      <c r="Q118" s="26">
        <f>ROUND($T$118/$N$118,2)</f>
        <v>738.5</v>
      </c>
      <c r="R118" s="26">
        <f>ROUND($R$119,2)</f>
        <v>28063</v>
      </c>
      <c r="S118" s="26">
        <f>ROUND($S$119,2)</f>
        <v>0</v>
      </c>
      <c r="T118" s="26">
        <f>ROUND($T$119,2)</f>
        <v>28063</v>
      </c>
      <c r="U118" s="27" t="s">
        <v>182</v>
      </c>
      <c r="V118" s="27"/>
    </row>
    <row r="119" spans="1:22" s="28" customFormat="1" ht="11.1" customHeight="1" outlineLevel="7" x14ac:dyDescent="0.2">
      <c r="A119" s="29"/>
      <c r="B119" s="30" t="s">
        <v>25</v>
      </c>
      <c r="C119" s="31" t="s">
        <v>57</v>
      </c>
      <c r="D119" s="31"/>
      <c r="E119" s="31"/>
      <c r="F119" s="31"/>
      <c r="G119" s="31"/>
      <c r="H119" s="32">
        <v>8</v>
      </c>
      <c r="I119" s="32">
        <v>8</v>
      </c>
      <c r="J119" s="32">
        <v>10</v>
      </c>
      <c r="K119" s="32">
        <v>12</v>
      </c>
      <c r="L119" s="32">
        <f>$H$119+$I$119+$J$119+$K$119</f>
        <v>38</v>
      </c>
      <c r="M119" s="32">
        <v>1</v>
      </c>
      <c r="N119" s="33">
        <f>ROUND($L$119*$M$119,3)</f>
        <v>38</v>
      </c>
      <c r="O119" s="34">
        <v>738.5</v>
      </c>
      <c r="P119" s="35"/>
      <c r="Q119" s="62">
        <f>ROUND($P$119+$O$119,2)</f>
        <v>738.5</v>
      </c>
      <c r="R119" s="33">
        <f>ROUND($L$119*$O$119,2)</f>
        <v>28063</v>
      </c>
      <c r="S119" s="33">
        <f>ROUND($N$119*$P$119,2)</f>
        <v>0</v>
      </c>
      <c r="T119" s="33">
        <f>ROUND($S$119+$R$119,2)</f>
        <v>28063</v>
      </c>
      <c r="U119" s="33"/>
      <c r="V119" s="33"/>
    </row>
    <row r="120" spans="1:22" s="1" customFormat="1" ht="12" customHeight="1" outlineLevel="4" x14ac:dyDescent="0.2">
      <c r="A120" s="7"/>
      <c r="B120" s="8" t="s">
        <v>184</v>
      </c>
      <c r="C120" s="9"/>
      <c r="D120" s="9"/>
      <c r="E120" s="9"/>
      <c r="F120" s="9"/>
      <c r="G120" s="9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>
        <f>ROUND($R$122,2)</f>
        <v>0</v>
      </c>
      <c r="S120" s="10">
        <f>ROUND($S$122,2)</f>
        <v>1632393.55</v>
      </c>
      <c r="T120" s="10">
        <f>ROUND($T$122,2)</f>
        <v>1632393.55</v>
      </c>
      <c r="U120" s="10"/>
      <c r="V120" s="10"/>
    </row>
    <row r="121" spans="1:22" s="1" customFormat="1" ht="12" customHeight="1" outlineLevel="5" x14ac:dyDescent="0.2">
      <c r="A121" s="7"/>
      <c r="B121" s="8" t="s">
        <v>185</v>
      </c>
      <c r="C121" s="9"/>
      <c r="D121" s="9"/>
      <c r="E121" s="9"/>
      <c r="F121" s="9"/>
      <c r="G121" s="9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>
        <f>ROUND($R$122,2)</f>
        <v>0</v>
      </c>
      <c r="S121" s="10">
        <f>ROUND($S$122,2)</f>
        <v>1632393.55</v>
      </c>
      <c r="T121" s="10">
        <f>ROUND($T$122,2)</f>
        <v>1632393.55</v>
      </c>
      <c r="U121" s="10"/>
      <c r="V121" s="10"/>
    </row>
    <row r="122" spans="1:22" s="1" customFormat="1" ht="21.95" customHeight="1" outlineLevel="6" x14ac:dyDescent="0.2">
      <c r="A122" s="11"/>
      <c r="B122" s="12" t="s">
        <v>186</v>
      </c>
      <c r="C122" s="13" t="s">
        <v>57</v>
      </c>
      <c r="D122" s="13" t="s">
        <v>187</v>
      </c>
      <c r="E122" s="13"/>
      <c r="F122" s="13"/>
      <c r="G122" s="13"/>
      <c r="H122" s="14">
        <v>4</v>
      </c>
      <c r="I122" s="14">
        <v>4</v>
      </c>
      <c r="J122" s="14">
        <v>5</v>
      </c>
      <c r="K122" s="14">
        <v>6</v>
      </c>
      <c r="L122" s="14">
        <f>$H$122+$I$122+$J$122+$K$122</f>
        <v>19</v>
      </c>
      <c r="M122" s="16">
        <v>1</v>
      </c>
      <c r="N122" s="15">
        <f>ROUND($L$122*$M$122,3)</f>
        <v>19</v>
      </c>
      <c r="O122" s="20"/>
      <c r="P122" s="19">
        <v>85915.45</v>
      </c>
      <c r="Q122" s="61">
        <f>ROUND($P$122+$O$122,2)</f>
        <v>85915.45</v>
      </c>
      <c r="R122" s="15">
        <f>ROUND($L$122*$O$122,2)</f>
        <v>0</v>
      </c>
      <c r="S122" s="15">
        <f>ROUND($N$122*$P$122,2)</f>
        <v>1632393.55</v>
      </c>
      <c r="T122" s="15">
        <f>ROUND($S$122+$R$122,2)</f>
        <v>1632393.55</v>
      </c>
      <c r="U122" s="18" t="s">
        <v>188</v>
      </c>
      <c r="V122" s="18"/>
    </row>
    <row r="123" spans="1:22" s="1" customFormat="1" ht="12" customHeight="1" outlineLevel="4" x14ac:dyDescent="0.2">
      <c r="A123" s="7"/>
      <c r="B123" s="8" t="s">
        <v>189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>
        <f>ROUND($R$125+$R$126+$R$127+$R$128+$R$129,2)</f>
        <v>21850</v>
      </c>
      <c r="S123" s="10">
        <f>ROUND($S$125+$S$126+$S$127+$S$128+$S$129,2)</f>
        <v>34200</v>
      </c>
      <c r="T123" s="10">
        <f>ROUND($T$125+$T$126+$T$127+$T$128+$T$129,2)</f>
        <v>56050</v>
      </c>
      <c r="U123" s="10"/>
      <c r="V123" s="10"/>
    </row>
    <row r="124" spans="1:22" s="1" customFormat="1" ht="12" customHeight="1" outlineLevel="5" x14ac:dyDescent="0.2">
      <c r="A124" s="7"/>
      <c r="B124" s="8" t="s">
        <v>190</v>
      </c>
      <c r="C124" s="9"/>
      <c r="D124" s="9"/>
      <c r="E124" s="9"/>
      <c r="F124" s="9"/>
      <c r="G124" s="9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>
        <f>ROUND($R$125+$R$126+$R$127+$R$128+$R$129,2)</f>
        <v>21850</v>
      </c>
      <c r="S124" s="10">
        <f>ROUND($S$125+$S$126+$S$127+$S$128+$S$129,2)</f>
        <v>34200</v>
      </c>
      <c r="T124" s="10">
        <f>ROUND($T$125+$T$126+$T$127+$T$128+$T$129,2)</f>
        <v>56050</v>
      </c>
      <c r="U124" s="10"/>
      <c r="V124" s="10"/>
    </row>
    <row r="125" spans="1:22" s="1" customFormat="1" ht="11.1" customHeight="1" outlineLevel="6" x14ac:dyDescent="0.2">
      <c r="A125" s="11"/>
      <c r="B125" s="12" t="s">
        <v>191</v>
      </c>
      <c r="C125" s="13" t="s">
        <v>57</v>
      </c>
      <c r="D125" s="13" t="s">
        <v>79</v>
      </c>
      <c r="E125" s="13"/>
      <c r="F125" s="13"/>
      <c r="G125" s="13"/>
      <c r="H125" s="14">
        <v>8</v>
      </c>
      <c r="I125" s="14">
        <v>8</v>
      </c>
      <c r="J125" s="14">
        <v>10</v>
      </c>
      <c r="K125" s="14">
        <v>12</v>
      </c>
      <c r="L125" s="14">
        <f>$H$125+$I$125+$J$125+$K$125</f>
        <v>38</v>
      </c>
      <c r="M125" s="16">
        <v>1</v>
      </c>
      <c r="N125" s="15">
        <f>ROUND($L$125*$M$125,3)</f>
        <v>38</v>
      </c>
      <c r="O125" s="17">
        <v>150</v>
      </c>
      <c r="P125" s="17">
        <v>200</v>
      </c>
      <c r="Q125" s="60">
        <f>ROUND($P$125+$O$125,2)</f>
        <v>350</v>
      </c>
      <c r="R125" s="15">
        <f>ROUND($L$125*$O$125,2)</f>
        <v>5700</v>
      </c>
      <c r="S125" s="15">
        <f>ROUND($N$125*$P$125,2)</f>
        <v>7600</v>
      </c>
      <c r="T125" s="15">
        <f>ROUND($S$125+$R$125,2)</f>
        <v>13300</v>
      </c>
      <c r="U125" s="18"/>
      <c r="V125" s="18"/>
    </row>
    <row r="126" spans="1:22" s="1" customFormat="1" ht="11.1" customHeight="1" outlineLevel="6" x14ac:dyDescent="0.2">
      <c r="A126" s="11"/>
      <c r="B126" s="12" t="s">
        <v>192</v>
      </c>
      <c r="C126" s="13" t="s">
        <v>57</v>
      </c>
      <c r="D126" s="13" t="s">
        <v>79</v>
      </c>
      <c r="E126" s="13"/>
      <c r="F126" s="13"/>
      <c r="G126" s="13"/>
      <c r="H126" s="14">
        <v>12</v>
      </c>
      <c r="I126" s="14">
        <v>12</v>
      </c>
      <c r="J126" s="14">
        <v>15</v>
      </c>
      <c r="K126" s="14">
        <v>18</v>
      </c>
      <c r="L126" s="14">
        <f>$H$126+$I$126+$J$126+$K$126</f>
        <v>57</v>
      </c>
      <c r="M126" s="16">
        <v>1</v>
      </c>
      <c r="N126" s="15">
        <f>ROUND($L$126*$M$126,3)</f>
        <v>57</v>
      </c>
      <c r="O126" s="17">
        <v>150</v>
      </c>
      <c r="P126" s="17">
        <v>200</v>
      </c>
      <c r="Q126" s="60">
        <f>ROUND($P$126+$O$126,2)</f>
        <v>350</v>
      </c>
      <c r="R126" s="15">
        <f>ROUND($L$126*$O$126,2)</f>
        <v>8550</v>
      </c>
      <c r="S126" s="15">
        <f>ROUND($N$126*$P$126,2)</f>
        <v>11400</v>
      </c>
      <c r="T126" s="15">
        <f>ROUND($S$126+$R$126,2)</f>
        <v>19950</v>
      </c>
      <c r="U126" s="18"/>
      <c r="V126" s="18"/>
    </row>
    <row r="127" spans="1:22" s="1" customFormat="1" ht="11.1" customHeight="1" outlineLevel="6" x14ac:dyDescent="0.2">
      <c r="A127" s="11"/>
      <c r="B127" s="12" t="s">
        <v>193</v>
      </c>
      <c r="C127" s="13" t="s">
        <v>57</v>
      </c>
      <c r="D127" s="13" t="s">
        <v>79</v>
      </c>
      <c r="E127" s="13"/>
      <c r="F127" s="13"/>
      <c r="G127" s="13"/>
      <c r="H127" s="14">
        <v>4</v>
      </c>
      <c r="I127" s="14">
        <v>4</v>
      </c>
      <c r="J127" s="14">
        <v>5</v>
      </c>
      <c r="K127" s="14">
        <v>6</v>
      </c>
      <c r="L127" s="14">
        <f>$H$127+$I$127+$J$127+$K$127</f>
        <v>19</v>
      </c>
      <c r="M127" s="16">
        <v>1</v>
      </c>
      <c r="N127" s="15">
        <f>ROUND($L$127*$M$127,3)</f>
        <v>19</v>
      </c>
      <c r="O127" s="17">
        <v>150</v>
      </c>
      <c r="P127" s="17">
        <v>200</v>
      </c>
      <c r="Q127" s="60">
        <f>ROUND($P$127+$O$127,2)</f>
        <v>350</v>
      </c>
      <c r="R127" s="15">
        <f>ROUND($L$127*$O$127,2)</f>
        <v>2850</v>
      </c>
      <c r="S127" s="15">
        <f>ROUND($N$127*$P$127,2)</f>
        <v>3800</v>
      </c>
      <c r="T127" s="15">
        <f>ROUND($S$127+$R$127,2)</f>
        <v>6650</v>
      </c>
      <c r="U127" s="18"/>
      <c r="V127" s="18"/>
    </row>
    <row r="128" spans="1:22" s="1" customFormat="1" ht="11.1" customHeight="1" outlineLevel="6" x14ac:dyDescent="0.2">
      <c r="A128" s="11"/>
      <c r="B128" s="12" t="s">
        <v>194</v>
      </c>
      <c r="C128" s="13" t="s">
        <v>57</v>
      </c>
      <c r="D128" s="13" t="s">
        <v>195</v>
      </c>
      <c r="E128" s="13"/>
      <c r="F128" s="13"/>
      <c r="G128" s="13"/>
      <c r="H128" s="14">
        <v>4</v>
      </c>
      <c r="I128" s="14">
        <v>4</v>
      </c>
      <c r="J128" s="14">
        <v>5</v>
      </c>
      <c r="K128" s="14">
        <v>6</v>
      </c>
      <c r="L128" s="14">
        <f>$H$128+$I$128+$J$128+$K$128</f>
        <v>19</v>
      </c>
      <c r="M128" s="16">
        <v>1</v>
      </c>
      <c r="N128" s="15">
        <f>ROUND($L$128*$M$128,3)</f>
        <v>19</v>
      </c>
      <c r="O128" s="17">
        <v>150</v>
      </c>
      <c r="P128" s="17">
        <v>200</v>
      </c>
      <c r="Q128" s="60">
        <f>ROUND($P$128+$O$128,2)</f>
        <v>350</v>
      </c>
      <c r="R128" s="15">
        <f>ROUND($L$128*$O$128,2)</f>
        <v>2850</v>
      </c>
      <c r="S128" s="15">
        <f>ROUND($N$128*$P$128,2)</f>
        <v>3800</v>
      </c>
      <c r="T128" s="15">
        <f>ROUND($S$128+$R$128,2)</f>
        <v>6650</v>
      </c>
      <c r="U128" s="18"/>
      <c r="V128" s="18"/>
    </row>
    <row r="129" spans="1:22" s="1" customFormat="1" ht="11.1" customHeight="1" outlineLevel="6" x14ac:dyDescent="0.2">
      <c r="A129" s="11"/>
      <c r="B129" s="12" t="s">
        <v>196</v>
      </c>
      <c r="C129" s="13" t="s">
        <v>57</v>
      </c>
      <c r="D129" s="13" t="s">
        <v>60</v>
      </c>
      <c r="E129" s="13"/>
      <c r="F129" s="13"/>
      <c r="G129" s="13"/>
      <c r="H129" s="14">
        <v>8</v>
      </c>
      <c r="I129" s="14">
        <v>8</v>
      </c>
      <c r="J129" s="14">
        <v>10</v>
      </c>
      <c r="K129" s="14">
        <v>12</v>
      </c>
      <c r="L129" s="14">
        <f>$H$129+$I$129+$J$129+$K$129</f>
        <v>38</v>
      </c>
      <c r="M129" s="16">
        <v>1</v>
      </c>
      <c r="N129" s="15">
        <f>ROUND($L$129*$M$129,3)</f>
        <v>38</v>
      </c>
      <c r="O129" s="17">
        <v>50</v>
      </c>
      <c r="P129" s="17">
        <v>200</v>
      </c>
      <c r="Q129" s="60">
        <f>ROUND($P$129+$O$129,2)</f>
        <v>250</v>
      </c>
      <c r="R129" s="15">
        <f>ROUND($L$129*$O$129,2)</f>
        <v>1900</v>
      </c>
      <c r="S129" s="15">
        <f>ROUND($N$129*$P$129,2)</f>
        <v>7600</v>
      </c>
      <c r="T129" s="15">
        <f>ROUND($S$129+$R$129,2)</f>
        <v>9500</v>
      </c>
      <c r="U129" s="18"/>
      <c r="V129" s="18"/>
    </row>
    <row r="130" spans="1:22" s="1" customFormat="1" ht="12" customHeight="1" outlineLevel="3" x14ac:dyDescent="0.2">
      <c r="A130" s="7"/>
      <c r="B130" s="8" t="s">
        <v>197</v>
      </c>
      <c r="C130" s="9"/>
      <c r="D130" s="9"/>
      <c r="E130" s="9"/>
      <c r="F130" s="9"/>
      <c r="G130" s="9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>
        <f>ROUND($R$134+$R$136+$R$138+$R$139+$R$140+$R$142+$R$144,2)</f>
        <v>167242.85</v>
      </c>
      <c r="S130" s="10">
        <f>ROUND($S$134+$S$136+$S$138+$S$139+$S$140+$S$142+$S$144,2)</f>
        <v>265053.8</v>
      </c>
      <c r="T130" s="10">
        <f>ROUND($T$134+$T$136+$T$138+$T$139+$T$140+$T$142+$T$144,2)</f>
        <v>432296.65</v>
      </c>
      <c r="U130" s="10"/>
      <c r="V130" s="10"/>
    </row>
    <row r="131" spans="1:22" s="1" customFormat="1" ht="12" customHeight="1" outlineLevel="4" x14ac:dyDescent="0.2">
      <c r="A131" s="7"/>
      <c r="B131" s="8" t="s">
        <v>198</v>
      </c>
      <c r="C131" s="9"/>
      <c r="D131" s="9"/>
      <c r="E131" s="9"/>
      <c r="F131" s="9"/>
      <c r="G131" s="9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>
        <f>ROUND($R$134+$R$136+$R$138+$R$139+$R$140+$R$142+$R$144,2)</f>
        <v>167242.85</v>
      </c>
      <c r="S131" s="10">
        <f>ROUND($S$134+$S$136+$S$138+$S$139+$S$140+$S$142+$S$144,2)</f>
        <v>265053.8</v>
      </c>
      <c r="T131" s="10">
        <f>ROUND($T$134+$T$136+$T$138+$T$139+$T$140+$T$142+$T$144,2)</f>
        <v>432296.65</v>
      </c>
      <c r="U131" s="10"/>
      <c r="V131" s="10"/>
    </row>
    <row r="132" spans="1:22" s="1" customFormat="1" ht="12" customHeight="1" outlineLevel="5" x14ac:dyDescent="0.2">
      <c r="A132" s="7"/>
      <c r="B132" s="8" t="s">
        <v>199</v>
      </c>
      <c r="C132" s="9"/>
      <c r="D132" s="9"/>
      <c r="E132" s="9"/>
      <c r="F132" s="9"/>
      <c r="G132" s="9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>
        <f>ROUND($R$134,2)</f>
        <v>14031.5</v>
      </c>
      <c r="S132" s="10">
        <f>ROUND($S$134,2)</f>
        <v>0</v>
      </c>
      <c r="T132" s="10">
        <f>ROUND($T$134,2)</f>
        <v>14031.5</v>
      </c>
      <c r="U132" s="10"/>
      <c r="V132" s="10"/>
    </row>
    <row r="133" spans="1:22" s="21" customFormat="1" ht="32.1" customHeight="1" outlineLevel="6" x14ac:dyDescent="0.15">
      <c r="A133" s="22">
        <v>80</v>
      </c>
      <c r="B133" s="23" t="s">
        <v>200</v>
      </c>
      <c r="C133" s="24" t="s">
        <v>57</v>
      </c>
      <c r="D133" s="24"/>
      <c r="E133" s="24"/>
      <c r="F133" s="24"/>
      <c r="G133" s="24"/>
      <c r="H133" s="25">
        <v>4</v>
      </c>
      <c r="I133" s="25">
        <v>4</v>
      </c>
      <c r="J133" s="25">
        <v>5</v>
      </c>
      <c r="K133" s="25">
        <v>6</v>
      </c>
      <c r="L133" s="25">
        <v>19</v>
      </c>
      <c r="M133" s="26"/>
      <c r="N133" s="26">
        <f>$N$134</f>
        <v>19</v>
      </c>
      <c r="O133" s="26"/>
      <c r="P133" s="26"/>
      <c r="Q133" s="26">
        <f>ROUND($T$133/$N$133,2)</f>
        <v>738.5</v>
      </c>
      <c r="R133" s="26">
        <f>ROUND($R$134,2)</f>
        <v>14031.5</v>
      </c>
      <c r="S133" s="26">
        <f>ROUND($S$134,2)</f>
        <v>0</v>
      </c>
      <c r="T133" s="26">
        <f>ROUND($T$134,2)</f>
        <v>14031.5</v>
      </c>
      <c r="U133" s="27" t="s">
        <v>201</v>
      </c>
      <c r="V133" s="27"/>
    </row>
    <row r="134" spans="1:22" s="28" customFormat="1" ht="11.1" customHeight="1" outlineLevel="7" x14ac:dyDescent="0.2">
      <c r="A134" s="29"/>
      <c r="B134" s="30" t="s">
        <v>25</v>
      </c>
      <c r="C134" s="31" t="s">
        <v>57</v>
      </c>
      <c r="D134" s="31"/>
      <c r="E134" s="31"/>
      <c r="F134" s="31"/>
      <c r="G134" s="31"/>
      <c r="H134" s="32">
        <v>4</v>
      </c>
      <c r="I134" s="32">
        <v>4</v>
      </c>
      <c r="J134" s="32">
        <v>5</v>
      </c>
      <c r="K134" s="32">
        <v>6</v>
      </c>
      <c r="L134" s="32">
        <f>$H$134+$I$134+$J$134+$K$134</f>
        <v>19</v>
      </c>
      <c r="M134" s="32">
        <v>1</v>
      </c>
      <c r="N134" s="33">
        <f>ROUND($L$134*$M$134,3)</f>
        <v>19</v>
      </c>
      <c r="O134" s="34">
        <v>738.5</v>
      </c>
      <c r="P134" s="35"/>
      <c r="Q134" s="62">
        <f>ROUND($P$134+$O$134,2)</f>
        <v>738.5</v>
      </c>
      <c r="R134" s="33">
        <f>ROUND($L$134*$O$134,2)</f>
        <v>14031.5</v>
      </c>
      <c r="S134" s="33">
        <f>ROUND($N$134*$P$134,2)</f>
        <v>0</v>
      </c>
      <c r="T134" s="33">
        <f>ROUND($S$134+$R$134,2)</f>
        <v>14031.5</v>
      </c>
      <c r="U134" s="33"/>
      <c r="V134" s="33"/>
    </row>
    <row r="135" spans="1:22" s="1" customFormat="1" ht="12" customHeight="1" outlineLevel="5" x14ac:dyDescent="0.2">
      <c r="A135" s="7"/>
      <c r="B135" s="8" t="s">
        <v>202</v>
      </c>
      <c r="C135" s="9"/>
      <c r="D135" s="9"/>
      <c r="E135" s="9"/>
      <c r="F135" s="9"/>
      <c r="G135" s="9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>
        <f>ROUND($R$136,2)</f>
        <v>21042.5</v>
      </c>
      <c r="S135" s="10">
        <f>ROUND($S$136,2)</f>
        <v>38000</v>
      </c>
      <c r="T135" s="10">
        <f>ROUND($T$136,2)</f>
        <v>59042.5</v>
      </c>
      <c r="U135" s="10"/>
      <c r="V135" s="10"/>
    </row>
    <row r="136" spans="1:22" s="1" customFormat="1" ht="21.95" customHeight="1" outlineLevel="6" x14ac:dyDescent="0.2">
      <c r="A136" s="11"/>
      <c r="B136" s="12" t="s">
        <v>203</v>
      </c>
      <c r="C136" s="13" t="s">
        <v>81</v>
      </c>
      <c r="D136" s="13" t="s">
        <v>132</v>
      </c>
      <c r="E136" s="13"/>
      <c r="F136" s="13"/>
      <c r="G136" s="13"/>
      <c r="H136" s="14">
        <v>10</v>
      </c>
      <c r="I136" s="14">
        <v>10</v>
      </c>
      <c r="J136" s="14">
        <v>12.5</v>
      </c>
      <c r="K136" s="14">
        <v>15</v>
      </c>
      <c r="L136" s="14">
        <f>$H$136+$I$136+$J$136+$K$136</f>
        <v>47.5</v>
      </c>
      <c r="M136" s="16">
        <v>1</v>
      </c>
      <c r="N136" s="15">
        <f>ROUND($L$136*$M$136,3)</f>
        <v>47.5</v>
      </c>
      <c r="O136" s="17">
        <v>443</v>
      </c>
      <c r="P136" s="17">
        <v>800</v>
      </c>
      <c r="Q136" s="60">
        <f>ROUND($P$136+$O$136,2)</f>
        <v>1243</v>
      </c>
      <c r="R136" s="15">
        <f>ROUND($L$136*$O$136,2)</f>
        <v>21042.5</v>
      </c>
      <c r="S136" s="15">
        <f>ROUND($N$136*$P$136,2)</f>
        <v>38000</v>
      </c>
      <c r="T136" s="15">
        <f>ROUND($S$136+$R$136,2)</f>
        <v>59042.5</v>
      </c>
      <c r="U136" s="18"/>
      <c r="V136" s="18"/>
    </row>
    <row r="137" spans="1:22" s="1" customFormat="1" ht="12" customHeight="1" outlineLevel="5" x14ac:dyDescent="0.2">
      <c r="A137" s="7"/>
      <c r="B137" s="8" t="s">
        <v>204</v>
      </c>
      <c r="C137" s="9"/>
      <c r="D137" s="9"/>
      <c r="E137" s="9"/>
      <c r="F137" s="9"/>
      <c r="G137" s="9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>
        <f>ROUND($R$138+$R$139+$R$140,2)</f>
        <v>116516.65</v>
      </c>
      <c r="S137" s="10">
        <f>ROUND($S$138+$S$139+$S$140,2)</f>
        <v>154853.79999999999</v>
      </c>
      <c r="T137" s="10">
        <f>ROUND($T$138+$T$139+$T$140,2)</f>
        <v>271370.45</v>
      </c>
      <c r="U137" s="10"/>
      <c r="V137" s="10"/>
    </row>
    <row r="138" spans="1:22" s="1" customFormat="1" ht="66.95" customHeight="1" outlineLevel="6" x14ac:dyDescent="0.2">
      <c r="A138" s="11"/>
      <c r="B138" s="12" t="s">
        <v>205</v>
      </c>
      <c r="C138" s="13" t="s">
        <v>206</v>
      </c>
      <c r="D138" s="13"/>
      <c r="E138" s="13"/>
      <c r="F138" s="13"/>
      <c r="G138" s="13"/>
      <c r="H138" s="14">
        <v>24.36</v>
      </c>
      <c r="I138" s="14">
        <v>24.36</v>
      </c>
      <c r="J138" s="14">
        <v>30.45</v>
      </c>
      <c r="K138" s="14">
        <v>36.54</v>
      </c>
      <c r="L138" s="14">
        <f>$H$138+$I$138+$J$138+$K$138</f>
        <v>115.71000000000001</v>
      </c>
      <c r="M138" s="16">
        <v>1</v>
      </c>
      <c r="N138" s="15">
        <f>ROUND($L$138*$M$138,3)</f>
        <v>115.71</v>
      </c>
      <c r="O138" s="17">
        <v>949.5</v>
      </c>
      <c r="P138" s="17">
        <v>780</v>
      </c>
      <c r="Q138" s="60">
        <f>ROUND($P$138+$O$138,2)</f>
        <v>1729.5</v>
      </c>
      <c r="R138" s="15">
        <f>ROUND($L$138*$O$138,2)</f>
        <v>109866.65</v>
      </c>
      <c r="S138" s="15">
        <f>ROUND($N$138*$P$138,2)</f>
        <v>90253.8</v>
      </c>
      <c r="T138" s="15">
        <f>ROUND($S$138+$R$138,2)</f>
        <v>200120.45</v>
      </c>
      <c r="U138" s="18" t="s">
        <v>207</v>
      </c>
      <c r="V138" s="18"/>
    </row>
    <row r="139" spans="1:22" s="1" customFormat="1" ht="21.95" customHeight="1" outlineLevel="6" x14ac:dyDescent="0.2">
      <c r="A139" s="11"/>
      <c r="B139" s="12" t="s">
        <v>208</v>
      </c>
      <c r="C139" s="13" t="s">
        <v>57</v>
      </c>
      <c r="D139" s="13"/>
      <c r="E139" s="13"/>
      <c r="F139" s="13"/>
      <c r="G139" s="13"/>
      <c r="H139" s="14">
        <v>12</v>
      </c>
      <c r="I139" s="14">
        <v>12</v>
      </c>
      <c r="J139" s="14">
        <v>15</v>
      </c>
      <c r="K139" s="14">
        <v>18</v>
      </c>
      <c r="L139" s="14">
        <f>$H$139+$I$139+$J$139+$K$139</f>
        <v>57</v>
      </c>
      <c r="M139" s="16">
        <v>1</v>
      </c>
      <c r="N139" s="15">
        <f>ROUND($L$139*$M$139,3)</f>
        <v>57</v>
      </c>
      <c r="O139" s="17">
        <v>50</v>
      </c>
      <c r="P139" s="17">
        <v>200</v>
      </c>
      <c r="Q139" s="60">
        <f>ROUND($P$139+$O$139,2)</f>
        <v>250</v>
      </c>
      <c r="R139" s="15">
        <f>ROUND($L$139*$O$139,2)</f>
        <v>2850</v>
      </c>
      <c r="S139" s="15">
        <f>ROUND($N$139*$P$139,2)</f>
        <v>11400</v>
      </c>
      <c r="T139" s="15">
        <f>ROUND($S$139+$R$139,2)</f>
        <v>14250</v>
      </c>
      <c r="U139" s="18"/>
      <c r="V139" s="18"/>
    </row>
    <row r="140" spans="1:22" s="1" customFormat="1" ht="21.95" customHeight="1" outlineLevel="6" x14ac:dyDescent="0.2">
      <c r="A140" s="11"/>
      <c r="B140" s="12" t="s">
        <v>209</v>
      </c>
      <c r="C140" s="13" t="s">
        <v>57</v>
      </c>
      <c r="D140" s="13"/>
      <c r="E140" s="13"/>
      <c r="F140" s="13"/>
      <c r="G140" s="13"/>
      <c r="H140" s="14">
        <v>16</v>
      </c>
      <c r="I140" s="14">
        <v>16</v>
      </c>
      <c r="J140" s="14">
        <v>20</v>
      </c>
      <c r="K140" s="14">
        <v>24</v>
      </c>
      <c r="L140" s="14">
        <f>$H$140+$I$140+$J$140+$K$140</f>
        <v>76</v>
      </c>
      <c r="M140" s="16">
        <v>1</v>
      </c>
      <c r="N140" s="15">
        <f>ROUND($L$140*$M$140,3)</f>
        <v>76</v>
      </c>
      <c r="O140" s="17">
        <v>50</v>
      </c>
      <c r="P140" s="17">
        <v>700</v>
      </c>
      <c r="Q140" s="60">
        <f>ROUND($P$140+$O$140,2)</f>
        <v>750</v>
      </c>
      <c r="R140" s="15">
        <f>ROUND($L$140*$O$140,2)</f>
        <v>3800</v>
      </c>
      <c r="S140" s="15">
        <f>ROUND($N$140*$P$140,2)</f>
        <v>53200</v>
      </c>
      <c r="T140" s="15">
        <f>ROUND($S$140+$R$140,2)</f>
        <v>57000</v>
      </c>
      <c r="U140" s="18"/>
      <c r="V140" s="18"/>
    </row>
    <row r="141" spans="1:22" s="1" customFormat="1" ht="12" customHeight="1" outlineLevel="5" x14ac:dyDescent="0.2">
      <c r="A141" s="7"/>
      <c r="B141" s="8" t="s">
        <v>210</v>
      </c>
      <c r="C141" s="9"/>
      <c r="D141" s="9"/>
      <c r="E141" s="9"/>
      <c r="F141" s="9"/>
      <c r="G141" s="9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>
        <f>ROUND($R$142,2)</f>
        <v>5012.2</v>
      </c>
      <c r="S141" s="10">
        <f>ROUND($S$142,2)</f>
        <v>34200</v>
      </c>
      <c r="T141" s="10">
        <f>ROUND($T$142,2)</f>
        <v>39212.199999999997</v>
      </c>
      <c r="U141" s="10"/>
      <c r="V141" s="10"/>
    </row>
    <row r="142" spans="1:22" s="1" customFormat="1" ht="11.1" customHeight="1" outlineLevel="6" x14ac:dyDescent="0.2">
      <c r="A142" s="11"/>
      <c r="B142" s="12" t="s">
        <v>211</v>
      </c>
      <c r="C142" s="13" t="s">
        <v>57</v>
      </c>
      <c r="D142" s="13"/>
      <c r="E142" s="13"/>
      <c r="F142" s="13"/>
      <c r="G142" s="13"/>
      <c r="H142" s="14">
        <v>4</v>
      </c>
      <c r="I142" s="14">
        <v>4</v>
      </c>
      <c r="J142" s="14">
        <v>5</v>
      </c>
      <c r="K142" s="14">
        <v>6</v>
      </c>
      <c r="L142" s="14">
        <f>$H$142+$I$142+$J$142+$K$142</f>
        <v>19</v>
      </c>
      <c r="M142" s="16">
        <v>1</v>
      </c>
      <c r="N142" s="15">
        <f>ROUND($L$142*$M$142,3)</f>
        <v>19</v>
      </c>
      <c r="O142" s="17">
        <v>263.8</v>
      </c>
      <c r="P142" s="19">
        <v>1800</v>
      </c>
      <c r="Q142" s="61">
        <f>ROUND($P$142+$O$142,2)</f>
        <v>2063.8000000000002</v>
      </c>
      <c r="R142" s="15">
        <f>ROUND($L$142*$O$142,2)</f>
        <v>5012.2</v>
      </c>
      <c r="S142" s="15">
        <f>ROUND($N$142*$P$142,2)</f>
        <v>34200</v>
      </c>
      <c r="T142" s="15">
        <f>ROUND($S$142+$R$142,2)</f>
        <v>39212.199999999997</v>
      </c>
      <c r="U142" s="18"/>
      <c r="V142" s="18"/>
    </row>
    <row r="143" spans="1:22" s="1" customFormat="1" ht="12" customHeight="1" outlineLevel="5" x14ac:dyDescent="0.2">
      <c r="A143" s="7"/>
      <c r="B143" s="8" t="s">
        <v>212</v>
      </c>
      <c r="C143" s="9"/>
      <c r="D143" s="9"/>
      <c r="E143" s="9"/>
      <c r="F143" s="9"/>
      <c r="G143" s="9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>
        <f>ROUND($R$144,2)</f>
        <v>10640</v>
      </c>
      <c r="S143" s="10">
        <f>ROUND($S$144,2)</f>
        <v>38000</v>
      </c>
      <c r="T143" s="10">
        <f>ROUND($T$144,2)</f>
        <v>48640</v>
      </c>
      <c r="U143" s="10"/>
      <c r="V143" s="10"/>
    </row>
    <row r="144" spans="1:22" s="1" customFormat="1" ht="11.1" customHeight="1" outlineLevel="6" x14ac:dyDescent="0.2">
      <c r="A144" s="11"/>
      <c r="B144" s="12" t="s">
        <v>213</v>
      </c>
      <c r="C144" s="13" t="s">
        <v>57</v>
      </c>
      <c r="D144" s="13"/>
      <c r="E144" s="13"/>
      <c r="F144" s="13"/>
      <c r="G144" s="13"/>
      <c r="H144" s="14">
        <v>16</v>
      </c>
      <c r="I144" s="14">
        <v>16</v>
      </c>
      <c r="J144" s="14">
        <v>20</v>
      </c>
      <c r="K144" s="14">
        <v>24</v>
      </c>
      <c r="L144" s="14">
        <f>$H$144+$I$144+$J$144+$K$144</f>
        <v>76</v>
      </c>
      <c r="M144" s="16">
        <v>1</v>
      </c>
      <c r="N144" s="15">
        <f>ROUND($L$144*$M$144,3)</f>
        <v>76</v>
      </c>
      <c r="O144" s="17">
        <v>140</v>
      </c>
      <c r="P144" s="17">
        <v>500</v>
      </c>
      <c r="Q144" s="60">
        <f>ROUND($P$144+$O$144,2)</f>
        <v>640</v>
      </c>
      <c r="R144" s="15">
        <f>ROUND($L$144*$O$144,2)</f>
        <v>10640</v>
      </c>
      <c r="S144" s="15">
        <f>ROUND($N$144*$P$144,2)</f>
        <v>38000</v>
      </c>
      <c r="T144" s="15">
        <f>ROUND($S$144+$R$144,2)</f>
        <v>48640</v>
      </c>
      <c r="U144" s="18"/>
      <c r="V144" s="18"/>
    </row>
    <row r="145" spans="1:22" s="4" customFormat="1" ht="12" customHeight="1" x14ac:dyDescent="0.2">
      <c r="A145" s="36"/>
      <c r="B145" s="37" t="s">
        <v>214</v>
      </c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9"/>
      <c r="S145" s="39"/>
      <c r="T145" s="39">
        <f>ROUND($T$13,2)</f>
        <v>5164702.9000000004</v>
      </c>
      <c r="U145" s="39"/>
      <c r="V145" s="39"/>
    </row>
    <row r="146" spans="1:22" s="1" customFormat="1" ht="11.1" customHeight="1" x14ac:dyDescent="0.2">
      <c r="A146" s="40"/>
      <c r="B146" s="41" t="s">
        <v>215</v>
      </c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T146" s="15"/>
      <c r="U146" s="15"/>
      <c r="V146" s="15"/>
    </row>
    <row r="147" spans="1:22" s="28" customFormat="1" ht="11.1" customHeight="1" x14ac:dyDescent="0.2">
      <c r="A147" s="43"/>
      <c r="B147" s="44" t="s">
        <v>216</v>
      </c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6">
        <f>ROUND($S$13,2)</f>
        <v>3368620.7</v>
      </c>
      <c r="U147" s="47"/>
      <c r="V147" s="47"/>
    </row>
    <row r="148" spans="1:22" s="28" customFormat="1" ht="11.1" customHeight="1" x14ac:dyDescent="0.2">
      <c r="A148" s="43"/>
      <c r="B148" s="44" t="s">
        <v>217</v>
      </c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8">
        <f>ROUND($R$13,2)</f>
        <v>1796082.2</v>
      </c>
      <c r="U148" s="33"/>
      <c r="V148" s="33"/>
    </row>
    <row r="149" spans="1:22" s="28" customFormat="1" ht="11.1" customHeight="1" x14ac:dyDescent="0.2">
      <c r="A149" s="43"/>
      <c r="B149" s="44" t="s">
        <v>218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8">
        <f>ROUND(($T$145)*0.166666666666666,2)</f>
        <v>860783.82</v>
      </c>
      <c r="U149" s="33"/>
      <c r="V149" s="33"/>
    </row>
    <row r="150" spans="1:22" s="1" customFormat="1" ht="44.1" customHeight="1" x14ac:dyDescent="0.2">
      <c r="A150" s="42"/>
      <c r="B150" s="49" t="s">
        <v>219</v>
      </c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5">
        <f>ROUND($R$151+$R$152+$R$153+$R$154+$R$155+$R$156+$R$157+$R$158+$R$159+$R$160+$R$161+$R$162,2)</f>
        <v>0</v>
      </c>
      <c r="S150" s="45">
        <f>ROUND($S$151+$S$152+$S$153+$S$154+$S$155+$S$156+$S$157+$S$158+$S$159+$S$160+$S$161+$S$162,2)</f>
        <v>0</v>
      </c>
      <c r="T150" s="45">
        <f>ROUND($T$151+$T$152+$T$153+$T$154+$T$155+$T$156+$T$157+$T$158+$T$159+$T$160+$T$161+$T$162,2)</f>
        <v>0</v>
      </c>
      <c r="U150" s="42"/>
      <c r="V150" s="42"/>
    </row>
    <row r="151" spans="1:22" s="1" customFormat="1" ht="11.1" customHeight="1" x14ac:dyDescent="0.2">
      <c r="A151" s="20"/>
      <c r="B151" s="20"/>
      <c r="C151" s="20"/>
      <c r="D151" s="42"/>
      <c r="E151" s="42"/>
      <c r="F151" s="42"/>
      <c r="G151" s="42"/>
      <c r="H151" s="20"/>
      <c r="I151" s="20"/>
      <c r="J151" s="20"/>
      <c r="K151" s="20"/>
      <c r="L151" s="15">
        <f>$F$151+$G$151+$H$151+$I$151+$J$151+$K$151</f>
        <v>0</v>
      </c>
      <c r="M151" s="16">
        <v>1</v>
      </c>
      <c r="N151" s="15">
        <f>ROUND($L$151*$M$151,3)</f>
        <v>0</v>
      </c>
      <c r="O151" s="20"/>
      <c r="P151" s="20"/>
      <c r="Q151" s="15">
        <f>ROUND($P$151+$O$151,2)</f>
        <v>0</v>
      </c>
      <c r="R151" s="15">
        <f>ROUND($L$151*$O$151,2)</f>
        <v>0</v>
      </c>
      <c r="S151" s="15">
        <f>ROUND($N$151*$P$151,2)</f>
        <v>0</v>
      </c>
      <c r="T151" s="15">
        <f>ROUND($S$151+$R$151,2)</f>
        <v>0</v>
      </c>
      <c r="U151" s="42"/>
      <c r="V151" s="20"/>
    </row>
    <row r="152" spans="1:22" s="1" customFormat="1" ht="11.1" customHeight="1" x14ac:dyDescent="0.2">
      <c r="A152" s="20"/>
      <c r="B152" s="20"/>
      <c r="C152" s="20"/>
      <c r="D152" s="42"/>
      <c r="E152" s="42"/>
      <c r="F152" s="42"/>
      <c r="G152" s="42"/>
      <c r="H152" s="20"/>
      <c r="I152" s="20"/>
      <c r="J152" s="20"/>
      <c r="K152" s="20"/>
      <c r="L152" s="15">
        <f>$F$152+$G$152+$H$152+$I$152+$J$152+$K$152</f>
        <v>0</v>
      </c>
      <c r="M152" s="16">
        <v>1</v>
      </c>
      <c r="N152" s="15">
        <f>ROUND($L$152*$M$152,3)</f>
        <v>0</v>
      </c>
      <c r="O152" s="20"/>
      <c r="P152" s="20"/>
      <c r="Q152" s="15">
        <f>ROUND($P$152+$O$152,2)</f>
        <v>0</v>
      </c>
      <c r="R152" s="15">
        <f>ROUND($L$152*$O$152,2)</f>
        <v>0</v>
      </c>
      <c r="S152" s="15">
        <f>ROUND($N$152*$P$152,2)</f>
        <v>0</v>
      </c>
      <c r="T152" s="15">
        <f>ROUND($S$152+$R$152,2)</f>
        <v>0</v>
      </c>
      <c r="U152" s="42"/>
      <c r="V152" s="20"/>
    </row>
    <row r="153" spans="1:22" s="1" customFormat="1" ht="11.1" customHeight="1" x14ac:dyDescent="0.2">
      <c r="A153" s="20"/>
      <c r="B153" s="20"/>
      <c r="C153" s="20"/>
      <c r="D153" s="42"/>
      <c r="E153" s="42"/>
      <c r="F153" s="42"/>
      <c r="G153" s="42"/>
      <c r="H153" s="20"/>
      <c r="I153" s="20"/>
      <c r="J153" s="20"/>
      <c r="K153" s="20"/>
      <c r="L153" s="15">
        <f>$F$153+$G$153+$H$153+$I$153+$J$153+$K$153</f>
        <v>0</v>
      </c>
      <c r="M153" s="16">
        <v>1</v>
      </c>
      <c r="N153" s="15">
        <f>ROUND($L$153*$M$153,3)</f>
        <v>0</v>
      </c>
      <c r="O153" s="20"/>
      <c r="P153" s="20"/>
      <c r="Q153" s="15">
        <f>ROUND($P$153+$O$153,2)</f>
        <v>0</v>
      </c>
      <c r="R153" s="15">
        <f>ROUND($L$153*$O$153,2)</f>
        <v>0</v>
      </c>
      <c r="S153" s="15">
        <f>ROUND($N$153*$P$153,2)</f>
        <v>0</v>
      </c>
      <c r="T153" s="15">
        <f>ROUND($S$153+$R$153,2)</f>
        <v>0</v>
      </c>
      <c r="U153" s="42"/>
      <c r="V153" s="20"/>
    </row>
    <row r="154" spans="1:22" s="1" customFormat="1" ht="11.1" customHeight="1" x14ac:dyDescent="0.2">
      <c r="A154" s="20"/>
      <c r="B154" s="20"/>
      <c r="C154" s="20"/>
      <c r="D154" s="42"/>
      <c r="E154" s="42"/>
      <c r="F154" s="42"/>
      <c r="G154" s="42"/>
      <c r="H154" s="20"/>
      <c r="I154" s="20"/>
      <c r="J154" s="20"/>
      <c r="K154" s="20"/>
      <c r="L154" s="15">
        <f>$F$154+$G$154+$H$154+$I$154+$J$154+$K$154</f>
        <v>0</v>
      </c>
      <c r="M154" s="16">
        <v>1</v>
      </c>
      <c r="N154" s="15">
        <f>ROUND($L$154*$M$154,3)</f>
        <v>0</v>
      </c>
      <c r="O154" s="20"/>
      <c r="P154" s="20"/>
      <c r="Q154" s="15">
        <f>ROUND($P$154+$O$154,2)</f>
        <v>0</v>
      </c>
      <c r="R154" s="15">
        <f>ROUND($L$154*$O$154,2)</f>
        <v>0</v>
      </c>
      <c r="S154" s="15">
        <f>ROUND($N$154*$P$154,2)</f>
        <v>0</v>
      </c>
      <c r="T154" s="15">
        <f>ROUND($S$154+$R$154,2)</f>
        <v>0</v>
      </c>
      <c r="U154" s="42"/>
      <c r="V154" s="20"/>
    </row>
    <row r="155" spans="1:22" s="1" customFormat="1" ht="11.1" customHeight="1" x14ac:dyDescent="0.2">
      <c r="A155" s="20"/>
      <c r="B155" s="20"/>
      <c r="C155" s="20"/>
      <c r="D155" s="42"/>
      <c r="E155" s="42"/>
      <c r="F155" s="42"/>
      <c r="G155" s="42"/>
      <c r="H155" s="20"/>
      <c r="I155" s="20"/>
      <c r="J155" s="20"/>
      <c r="K155" s="20"/>
      <c r="L155" s="15">
        <f>$F$155+$G$155+$H$155+$I$155+$J$155+$K$155</f>
        <v>0</v>
      </c>
      <c r="M155" s="16">
        <v>1</v>
      </c>
      <c r="N155" s="15">
        <f>ROUND($L$155*$M$155,3)</f>
        <v>0</v>
      </c>
      <c r="O155" s="20"/>
      <c r="P155" s="20"/>
      <c r="Q155" s="15">
        <f>ROUND($P$155+$O$155,2)</f>
        <v>0</v>
      </c>
      <c r="R155" s="15">
        <f>ROUND($L$155*$O$155,2)</f>
        <v>0</v>
      </c>
      <c r="S155" s="15">
        <f>ROUND($N$155*$P$155,2)</f>
        <v>0</v>
      </c>
      <c r="T155" s="15">
        <f>ROUND($S$155+$R$155,2)</f>
        <v>0</v>
      </c>
      <c r="U155" s="42"/>
      <c r="V155" s="20"/>
    </row>
    <row r="156" spans="1:22" s="1" customFormat="1" ht="11.1" customHeight="1" x14ac:dyDescent="0.2">
      <c r="A156" s="20"/>
      <c r="B156" s="20"/>
      <c r="C156" s="20"/>
      <c r="D156" s="42"/>
      <c r="E156" s="42"/>
      <c r="F156" s="42"/>
      <c r="G156" s="42"/>
      <c r="H156" s="20"/>
      <c r="I156" s="20"/>
      <c r="J156" s="20"/>
      <c r="K156" s="20"/>
      <c r="L156" s="15">
        <f>$F$156+$G$156+$H$156+$I$156+$J$156+$K$156</f>
        <v>0</v>
      </c>
      <c r="M156" s="16">
        <v>1</v>
      </c>
      <c r="N156" s="15">
        <f>ROUND($L$156*$M$156,3)</f>
        <v>0</v>
      </c>
      <c r="O156" s="20"/>
      <c r="P156" s="20"/>
      <c r="Q156" s="15">
        <f>ROUND($P$156+$O$156,2)</f>
        <v>0</v>
      </c>
      <c r="R156" s="15">
        <f>ROUND($L$156*$O$156,2)</f>
        <v>0</v>
      </c>
      <c r="S156" s="15">
        <f>ROUND($N$156*$P$156,2)</f>
        <v>0</v>
      </c>
      <c r="T156" s="15">
        <f>ROUND($S$156+$R$156,2)</f>
        <v>0</v>
      </c>
      <c r="U156" s="42"/>
      <c r="V156" s="20"/>
    </row>
    <row r="157" spans="1:22" s="1" customFormat="1" ht="11.1" customHeight="1" x14ac:dyDescent="0.2">
      <c r="A157" s="20"/>
      <c r="B157" s="20"/>
      <c r="C157" s="20"/>
      <c r="D157" s="42"/>
      <c r="E157" s="42"/>
      <c r="F157" s="42"/>
      <c r="G157" s="42"/>
      <c r="H157" s="20"/>
      <c r="I157" s="20"/>
      <c r="J157" s="20"/>
      <c r="K157" s="20"/>
      <c r="L157" s="15">
        <f>$F$157+$G$157+$H$157+$I$157+$J$157+$K$157</f>
        <v>0</v>
      </c>
      <c r="M157" s="16">
        <v>1</v>
      </c>
      <c r="N157" s="15">
        <f>ROUND($L$157*$M$157,3)</f>
        <v>0</v>
      </c>
      <c r="O157" s="20"/>
      <c r="P157" s="20"/>
      <c r="Q157" s="15">
        <f>ROUND($P$157+$O$157,2)</f>
        <v>0</v>
      </c>
      <c r="R157" s="15">
        <f>ROUND($L$157*$O$157,2)</f>
        <v>0</v>
      </c>
      <c r="S157" s="15">
        <f>ROUND($N$157*$P$157,2)</f>
        <v>0</v>
      </c>
      <c r="T157" s="15">
        <f>ROUND($S$157+$R$157,2)</f>
        <v>0</v>
      </c>
      <c r="U157" s="42"/>
      <c r="V157" s="20"/>
    </row>
    <row r="158" spans="1:22" s="1" customFormat="1" ht="11.1" customHeight="1" x14ac:dyDescent="0.2">
      <c r="A158" s="20"/>
      <c r="B158" s="20"/>
      <c r="C158" s="20"/>
      <c r="D158" s="42"/>
      <c r="E158" s="42"/>
      <c r="F158" s="42"/>
      <c r="G158" s="42"/>
      <c r="H158" s="20"/>
      <c r="I158" s="20"/>
      <c r="J158" s="20"/>
      <c r="K158" s="20"/>
      <c r="L158" s="15">
        <f>$F$158+$G$158+$H$158+$I$158+$J$158+$K$158</f>
        <v>0</v>
      </c>
      <c r="M158" s="16">
        <v>1</v>
      </c>
      <c r="N158" s="15">
        <f>ROUND($L$158*$M$158,3)</f>
        <v>0</v>
      </c>
      <c r="O158" s="20"/>
      <c r="P158" s="20"/>
      <c r="Q158" s="15">
        <f>ROUND($P$158+$O$158,2)</f>
        <v>0</v>
      </c>
      <c r="R158" s="15">
        <f>ROUND($L$158*$O$158,2)</f>
        <v>0</v>
      </c>
      <c r="S158" s="15">
        <f>ROUND($N$158*$P$158,2)</f>
        <v>0</v>
      </c>
      <c r="T158" s="15">
        <f>ROUND($S$158+$R$158,2)</f>
        <v>0</v>
      </c>
      <c r="U158" s="42"/>
      <c r="V158" s="20"/>
    </row>
    <row r="159" spans="1:22" s="1" customFormat="1" ht="11.1" customHeight="1" x14ac:dyDescent="0.2">
      <c r="A159" s="20"/>
      <c r="B159" s="20"/>
      <c r="C159" s="20"/>
      <c r="D159" s="42"/>
      <c r="E159" s="42"/>
      <c r="F159" s="42"/>
      <c r="G159" s="42"/>
      <c r="H159" s="20"/>
      <c r="I159" s="20"/>
      <c r="J159" s="20"/>
      <c r="K159" s="20"/>
      <c r="L159" s="15">
        <f>$F$159+$G$159+$H$159+$I$159+$J$159+$K$159</f>
        <v>0</v>
      </c>
      <c r="M159" s="16">
        <v>1</v>
      </c>
      <c r="N159" s="15">
        <f>ROUND($L$159*$M$159,3)</f>
        <v>0</v>
      </c>
      <c r="O159" s="20"/>
      <c r="P159" s="20"/>
      <c r="Q159" s="15">
        <f>ROUND($P$159+$O$159,2)</f>
        <v>0</v>
      </c>
      <c r="R159" s="15">
        <f>ROUND($L$159*$O$159,2)</f>
        <v>0</v>
      </c>
      <c r="S159" s="15">
        <f>ROUND($N$159*$P$159,2)</f>
        <v>0</v>
      </c>
      <c r="T159" s="15">
        <f>ROUND($S$159+$R$159,2)</f>
        <v>0</v>
      </c>
      <c r="U159" s="42"/>
      <c r="V159" s="20"/>
    </row>
    <row r="160" spans="1:22" s="1" customFormat="1" ht="11.1" customHeight="1" x14ac:dyDescent="0.2">
      <c r="A160" s="20"/>
      <c r="B160" s="20"/>
      <c r="C160" s="20"/>
      <c r="D160" s="42"/>
      <c r="E160" s="42"/>
      <c r="F160" s="42"/>
      <c r="G160" s="42"/>
      <c r="H160" s="20"/>
      <c r="I160" s="20"/>
      <c r="J160" s="20"/>
      <c r="K160" s="20"/>
      <c r="L160" s="15">
        <f>$F$160+$G$160+$H$160+$I$160+$J$160+$K$160</f>
        <v>0</v>
      </c>
      <c r="M160" s="16">
        <v>1</v>
      </c>
      <c r="N160" s="15">
        <f>ROUND($L$160*$M$160,3)</f>
        <v>0</v>
      </c>
      <c r="O160" s="20"/>
      <c r="P160" s="20"/>
      <c r="Q160" s="15">
        <f>ROUND($P$160+$O$160,2)</f>
        <v>0</v>
      </c>
      <c r="R160" s="15">
        <f>ROUND($L$160*$O$160,2)</f>
        <v>0</v>
      </c>
      <c r="S160" s="15">
        <f>ROUND($N$160*$P$160,2)</f>
        <v>0</v>
      </c>
      <c r="T160" s="15">
        <f>ROUND($S$160+$R$160,2)</f>
        <v>0</v>
      </c>
      <c r="U160" s="42"/>
      <c r="V160" s="20"/>
    </row>
    <row r="161" spans="1:22" s="1" customFormat="1" ht="11.1" customHeight="1" x14ac:dyDescent="0.2">
      <c r="A161" s="20"/>
      <c r="B161" s="20"/>
      <c r="C161" s="20"/>
      <c r="D161" s="42"/>
      <c r="E161" s="42"/>
      <c r="F161" s="42"/>
      <c r="G161" s="42"/>
      <c r="H161" s="20"/>
      <c r="I161" s="20"/>
      <c r="J161" s="20"/>
      <c r="K161" s="20"/>
      <c r="L161" s="15">
        <f>$F$161+$G$161+$H$161+$I$161+$J$161+$K$161</f>
        <v>0</v>
      </c>
      <c r="M161" s="16">
        <v>1</v>
      </c>
      <c r="N161" s="15">
        <f>ROUND($L$161*$M$161,3)</f>
        <v>0</v>
      </c>
      <c r="O161" s="20"/>
      <c r="P161" s="20"/>
      <c r="Q161" s="15">
        <f>ROUND($P$161+$O$161,2)</f>
        <v>0</v>
      </c>
      <c r="R161" s="15">
        <f>ROUND($L$161*$O$161,2)</f>
        <v>0</v>
      </c>
      <c r="S161" s="15">
        <f>ROUND($N$161*$P$161,2)</f>
        <v>0</v>
      </c>
      <c r="T161" s="15">
        <f>ROUND($S$161+$R$161,2)</f>
        <v>0</v>
      </c>
      <c r="U161" s="42"/>
      <c r="V161" s="20"/>
    </row>
    <row r="162" spans="1:22" s="1" customFormat="1" ht="11.1" customHeight="1" x14ac:dyDescent="0.2">
      <c r="A162" s="20"/>
      <c r="B162" s="20"/>
      <c r="C162" s="20"/>
      <c r="D162" s="42"/>
      <c r="E162" s="42"/>
      <c r="F162" s="42"/>
      <c r="G162" s="42"/>
      <c r="H162" s="20"/>
      <c r="I162" s="20"/>
      <c r="J162" s="20"/>
      <c r="K162" s="20"/>
      <c r="L162" s="15">
        <f>$F$162+$G$162+$H$162+$I$162+$J$162+$K$162</f>
        <v>0</v>
      </c>
      <c r="M162" s="16">
        <v>1</v>
      </c>
      <c r="N162" s="15">
        <f>ROUND($L$162*$M$162,3)</f>
        <v>0</v>
      </c>
      <c r="O162" s="20"/>
      <c r="P162" s="20"/>
      <c r="Q162" s="15">
        <f>ROUND($P$162+$O$162,2)</f>
        <v>0</v>
      </c>
      <c r="R162" s="15">
        <f>ROUND($L$162*$O$162,2)</f>
        <v>0</v>
      </c>
      <c r="S162" s="15">
        <f>ROUND($N$162*$P$162,2)</f>
        <v>0</v>
      </c>
      <c r="T162" s="15">
        <f>ROUND($S$162+$R$162,2)</f>
        <v>0</v>
      </c>
      <c r="U162" s="42"/>
      <c r="V162" s="20"/>
    </row>
    <row r="163" spans="1:22" s="1" customFormat="1" ht="11.1" customHeight="1" x14ac:dyDescent="0.2"/>
    <row r="164" spans="1:22" s="1" customFormat="1" ht="11.1" customHeight="1" x14ac:dyDescent="0.2">
      <c r="A164" s="28" t="s">
        <v>220</v>
      </c>
    </row>
    <row r="165" spans="1:22" s="1" customFormat="1" ht="11.1" customHeight="1" x14ac:dyDescent="0.2"/>
    <row r="166" spans="1:22" s="1" customFormat="1" ht="11.1" customHeight="1" x14ac:dyDescent="0.2">
      <c r="A166" s="50"/>
      <c r="B166" s="1" t="s">
        <v>221</v>
      </c>
    </row>
    <row r="167" spans="1:22" s="1" customFormat="1" ht="11.1" customHeight="1" x14ac:dyDescent="0.2">
      <c r="A167" s="1" t="s">
        <v>222</v>
      </c>
    </row>
  </sheetData>
  <mergeCells count="19">
    <mergeCell ref="R10:S10"/>
    <mergeCell ref="T10:T11"/>
    <mergeCell ref="U10:U11"/>
    <mergeCell ref="V10:V11"/>
    <mergeCell ref="H10:K10"/>
    <mergeCell ref="L10:L11"/>
    <mergeCell ref="M10:M11"/>
    <mergeCell ref="N10:N11"/>
    <mergeCell ref="O10:Q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2025-04-28T04:23:19Z</dcterms:modified>
</cp:coreProperties>
</file>