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2. ГП-3\Чистовая отделка стен\претенденту\"/>
    </mc:Choice>
  </mc:AlternateContent>
  <xr:revisionPtr revIDLastSave="0" documentId="13_ncr:1_{FEAF4540-701B-4AD8-8895-F2B8C872884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92" i="1" l="1"/>
  <c r="R292" i="1"/>
  <c r="T292" i="1" s="1"/>
  <c r="Y292" i="1" s="1"/>
  <c r="W291" i="1"/>
  <c r="R291" i="1"/>
  <c r="W290" i="1"/>
  <c r="R290" i="1"/>
  <c r="T290" i="1" s="1"/>
  <c r="Y290" i="1" s="1"/>
  <c r="W289" i="1"/>
  <c r="R289" i="1"/>
  <c r="W288" i="1"/>
  <c r="R288" i="1"/>
  <c r="T288" i="1" s="1"/>
  <c r="Y288" i="1" s="1"/>
  <c r="W287" i="1"/>
  <c r="R287" i="1"/>
  <c r="W286" i="1"/>
  <c r="R286" i="1"/>
  <c r="T286" i="1" s="1"/>
  <c r="Y286" i="1" s="1"/>
  <c r="W285" i="1"/>
  <c r="R285" i="1"/>
  <c r="W284" i="1"/>
  <c r="R284" i="1"/>
  <c r="T284" i="1" s="1"/>
  <c r="Y284" i="1" s="1"/>
  <c r="W283" i="1"/>
  <c r="R283" i="1"/>
  <c r="W282" i="1"/>
  <c r="R282" i="1"/>
  <c r="T282" i="1" s="1"/>
  <c r="Y282" i="1" s="1"/>
  <c r="W281" i="1"/>
  <c r="R281" i="1"/>
  <c r="X274" i="1"/>
  <c r="W274" i="1"/>
  <c r="T274" i="1"/>
  <c r="Y274" i="1" s="1"/>
  <c r="Z274" i="1" s="1"/>
  <c r="R274" i="1"/>
  <c r="X273" i="1"/>
  <c r="W273" i="1"/>
  <c r="T273" i="1"/>
  <c r="Y273" i="1" s="1"/>
  <c r="Z273" i="1" s="1"/>
  <c r="R273" i="1"/>
  <c r="X272" i="1"/>
  <c r="W272" i="1"/>
  <c r="T272" i="1"/>
  <c r="Y272" i="1" s="1"/>
  <c r="Z272" i="1" s="1"/>
  <c r="R272" i="1"/>
  <c r="X271" i="1"/>
  <c r="W271" i="1"/>
  <c r="T271" i="1"/>
  <c r="Y271" i="1" s="1"/>
  <c r="Z271" i="1" s="1"/>
  <c r="R271" i="1"/>
  <c r="X270" i="1"/>
  <c r="W270" i="1"/>
  <c r="T270" i="1"/>
  <c r="Y270" i="1" s="1"/>
  <c r="Z270" i="1" s="1"/>
  <c r="R270" i="1"/>
  <c r="X269" i="1"/>
  <c r="W269" i="1"/>
  <c r="T269" i="1"/>
  <c r="Y269" i="1" s="1"/>
  <c r="R269" i="1"/>
  <c r="X268" i="1"/>
  <c r="W268" i="1"/>
  <c r="T268" i="1"/>
  <c r="Y268" i="1" s="1"/>
  <c r="Z268" i="1" s="1"/>
  <c r="R268" i="1"/>
  <c r="X267" i="1"/>
  <c r="X266" i="1" s="1"/>
  <c r="W267" i="1"/>
  <c r="T267" i="1"/>
  <c r="Y267" i="1" s="1"/>
  <c r="R267" i="1"/>
  <c r="T266" i="1"/>
  <c r="W265" i="1"/>
  <c r="R265" i="1"/>
  <c r="T265" i="1" s="1"/>
  <c r="Y265" i="1" s="1"/>
  <c r="W264" i="1"/>
  <c r="R264" i="1"/>
  <c r="W263" i="1"/>
  <c r="R263" i="1"/>
  <c r="T263" i="1" s="1"/>
  <c r="Y263" i="1" s="1"/>
  <c r="W262" i="1"/>
  <c r="R262" i="1"/>
  <c r="X260" i="1"/>
  <c r="W260" i="1"/>
  <c r="T260" i="1"/>
  <c r="Y260" i="1" s="1"/>
  <c r="R260" i="1"/>
  <c r="X259" i="1"/>
  <c r="W259" i="1"/>
  <c r="T259" i="1"/>
  <c r="Y259" i="1" s="1"/>
  <c r="R259" i="1"/>
  <c r="X258" i="1"/>
  <c r="W258" i="1"/>
  <c r="T258" i="1"/>
  <c r="Y258" i="1" s="1"/>
  <c r="R258" i="1"/>
  <c r="Z257" i="1"/>
  <c r="X257" i="1"/>
  <c r="W257" i="1"/>
  <c r="T257" i="1"/>
  <c r="Y257" i="1" s="1"/>
  <c r="R257" i="1"/>
  <c r="X256" i="1"/>
  <c r="W256" i="1"/>
  <c r="T256" i="1"/>
  <c r="Y256" i="1" s="1"/>
  <c r="R256" i="1"/>
  <c r="X255" i="1"/>
  <c r="W255" i="1"/>
  <c r="T255" i="1"/>
  <c r="Y255" i="1" s="1"/>
  <c r="R255" i="1"/>
  <c r="X254" i="1"/>
  <c r="W254" i="1"/>
  <c r="T254" i="1"/>
  <c r="Y254" i="1" s="1"/>
  <c r="R254" i="1"/>
  <c r="X253" i="1"/>
  <c r="W253" i="1"/>
  <c r="T253" i="1"/>
  <c r="R253" i="1"/>
  <c r="W251" i="1"/>
  <c r="R251" i="1"/>
  <c r="W250" i="1"/>
  <c r="R250" i="1"/>
  <c r="T250" i="1" s="1"/>
  <c r="X248" i="1"/>
  <c r="W248" i="1"/>
  <c r="T248" i="1"/>
  <c r="Y248" i="1" s="1"/>
  <c r="Z248" i="1" s="1"/>
  <c r="R248" i="1"/>
  <c r="X247" i="1"/>
  <c r="W247" i="1"/>
  <c r="T247" i="1"/>
  <c r="Y247" i="1" s="1"/>
  <c r="Z247" i="1" s="1"/>
  <c r="R247" i="1"/>
  <c r="X246" i="1"/>
  <c r="W246" i="1"/>
  <c r="T246" i="1"/>
  <c r="Y246" i="1" s="1"/>
  <c r="Z246" i="1" s="1"/>
  <c r="R246" i="1"/>
  <c r="X245" i="1"/>
  <c r="W245" i="1"/>
  <c r="T245" i="1"/>
  <c r="Y245" i="1" s="1"/>
  <c r="Z245" i="1" s="1"/>
  <c r="R245" i="1"/>
  <c r="X244" i="1"/>
  <c r="Z244" i="1" s="1"/>
  <c r="W244" i="1"/>
  <c r="T244" i="1"/>
  <c r="Y244" i="1" s="1"/>
  <c r="R244" i="1"/>
  <c r="X243" i="1"/>
  <c r="W243" i="1"/>
  <c r="T243" i="1"/>
  <c r="Y243" i="1" s="1"/>
  <c r="R243" i="1"/>
  <c r="T242" i="1"/>
  <c r="W241" i="1"/>
  <c r="R241" i="1"/>
  <c r="T241" i="1" s="1"/>
  <c r="Y241" i="1" s="1"/>
  <c r="W240" i="1"/>
  <c r="R240" i="1"/>
  <c r="X238" i="1"/>
  <c r="W238" i="1"/>
  <c r="T238" i="1"/>
  <c r="Y238" i="1" s="1"/>
  <c r="R238" i="1"/>
  <c r="X237" i="1"/>
  <c r="W237" i="1"/>
  <c r="T237" i="1"/>
  <c r="Y237" i="1" s="1"/>
  <c r="R237" i="1"/>
  <c r="X236" i="1"/>
  <c r="X234" i="1" s="1"/>
  <c r="W236" i="1"/>
  <c r="T236" i="1"/>
  <c r="Y236" i="1" s="1"/>
  <c r="R236" i="1"/>
  <c r="X235" i="1"/>
  <c r="W235" i="1"/>
  <c r="T235" i="1"/>
  <c r="R235" i="1"/>
  <c r="W233" i="1"/>
  <c r="R233" i="1"/>
  <c r="W232" i="1"/>
  <c r="R232" i="1"/>
  <c r="T232" i="1" s="1"/>
  <c r="Y232" i="1" s="1"/>
  <c r="W231" i="1"/>
  <c r="R231" i="1"/>
  <c r="W230" i="1"/>
  <c r="R230" i="1"/>
  <c r="T230" i="1" s="1"/>
  <c r="W227" i="1"/>
  <c r="R227" i="1"/>
  <c r="W226" i="1"/>
  <c r="R226" i="1"/>
  <c r="T226" i="1" s="1"/>
  <c r="Z224" i="1"/>
  <c r="X224" i="1"/>
  <c r="W224" i="1"/>
  <c r="T224" i="1"/>
  <c r="Y224" i="1" s="1"/>
  <c r="R224" i="1"/>
  <c r="X223" i="1"/>
  <c r="W223" i="1"/>
  <c r="T223" i="1"/>
  <c r="Y223" i="1" s="1"/>
  <c r="R223" i="1"/>
  <c r="X222" i="1"/>
  <c r="W222" i="1"/>
  <c r="T222" i="1"/>
  <c r="R222" i="1"/>
  <c r="X221" i="1"/>
  <c r="W220" i="1"/>
  <c r="R220" i="1"/>
  <c r="W219" i="1"/>
  <c r="T219" i="1"/>
  <c r="Y219" i="1" s="1"/>
  <c r="R219" i="1"/>
  <c r="X219" i="1" s="1"/>
  <c r="W218" i="1"/>
  <c r="R218" i="1"/>
  <c r="W217" i="1"/>
  <c r="T217" i="1"/>
  <c r="R217" i="1"/>
  <c r="X217" i="1" s="1"/>
  <c r="Z215" i="1"/>
  <c r="X215" i="1"/>
  <c r="W215" i="1"/>
  <c r="T215" i="1"/>
  <c r="Y215" i="1" s="1"/>
  <c r="R215" i="1"/>
  <c r="X214" i="1"/>
  <c r="W214" i="1"/>
  <c r="T214" i="1"/>
  <c r="Y214" i="1" s="1"/>
  <c r="Z214" i="1" s="1"/>
  <c r="R214" i="1"/>
  <c r="W213" i="1"/>
  <c r="R213" i="1"/>
  <c r="X212" i="1"/>
  <c r="W212" i="1"/>
  <c r="T212" i="1"/>
  <c r="Y212" i="1" s="1"/>
  <c r="R212" i="1"/>
  <c r="X211" i="1"/>
  <c r="W211" i="1"/>
  <c r="T211" i="1"/>
  <c r="Y211" i="1" s="1"/>
  <c r="R211" i="1"/>
  <c r="Z210" i="1"/>
  <c r="X210" i="1"/>
  <c r="W210" i="1"/>
  <c r="T210" i="1"/>
  <c r="Y210" i="1" s="1"/>
  <c r="R210" i="1"/>
  <c r="T209" i="1"/>
  <c r="W208" i="1"/>
  <c r="T208" i="1"/>
  <c r="Y208" i="1" s="1"/>
  <c r="R208" i="1"/>
  <c r="X208" i="1" s="1"/>
  <c r="Y207" i="1"/>
  <c r="W207" i="1"/>
  <c r="R207" i="1"/>
  <c r="T207" i="1" s="1"/>
  <c r="W206" i="1"/>
  <c r="R206" i="1"/>
  <c r="X206" i="1" s="1"/>
  <c r="X205" i="1"/>
  <c r="W205" i="1"/>
  <c r="T205" i="1"/>
  <c r="Y205" i="1" s="1"/>
  <c r="R205" i="1"/>
  <c r="T204" i="1"/>
  <c r="W203" i="1"/>
  <c r="R203" i="1"/>
  <c r="T203" i="1" s="1"/>
  <c r="Y203" i="1" s="1"/>
  <c r="W202" i="1"/>
  <c r="R202" i="1"/>
  <c r="X200" i="1"/>
  <c r="W200" i="1"/>
  <c r="T200" i="1"/>
  <c r="Y200" i="1" s="1"/>
  <c r="R200" i="1"/>
  <c r="X199" i="1"/>
  <c r="W199" i="1"/>
  <c r="T199" i="1"/>
  <c r="R199" i="1"/>
  <c r="X198" i="1"/>
  <c r="W197" i="1"/>
  <c r="R197" i="1"/>
  <c r="W196" i="1"/>
  <c r="R196" i="1"/>
  <c r="T196" i="1" s="1"/>
  <c r="Y196" i="1" s="1"/>
  <c r="W195" i="1"/>
  <c r="R195" i="1"/>
  <c r="W194" i="1"/>
  <c r="R194" i="1"/>
  <c r="T194" i="1" s="1"/>
  <c r="Z192" i="1"/>
  <c r="X192" i="1"/>
  <c r="W192" i="1"/>
  <c r="T192" i="1"/>
  <c r="Y192" i="1" s="1"/>
  <c r="R192" i="1"/>
  <c r="X191" i="1"/>
  <c r="W191" i="1"/>
  <c r="T191" i="1"/>
  <c r="Y191" i="1" s="1"/>
  <c r="R191" i="1"/>
  <c r="T190" i="1"/>
  <c r="X188" i="1"/>
  <c r="W188" i="1"/>
  <c r="T188" i="1"/>
  <c r="Y188" i="1" s="1"/>
  <c r="Z188" i="1" s="1"/>
  <c r="R188" i="1"/>
  <c r="X187" i="1"/>
  <c r="X186" i="1" s="1"/>
  <c r="W187" i="1"/>
  <c r="T187" i="1"/>
  <c r="Y187" i="1" s="1"/>
  <c r="R187" i="1"/>
  <c r="T186" i="1"/>
  <c r="W185" i="1"/>
  <c r="R185" i="1"/>
  <c r="W184" i="1"/>
  <c r="R184" i="1"/>
  <c r="W183" i="1"/>
  <c r="R183" i="1"/>
  <c r="X181" i="1"/>
  <c r="W181" i="1"/>
  <c r="T181" i="1"/>
  <c r="Y181" i="1" s="1"/>
  <c r="Z181" i="1" s="1"/>
  <c r="R181" i="1"/>
  <c r="X180" i="1"/>
  <c r="X178" i="1" s="1"/>
  <c r="W180" i="1"/>
  <c r="T180" i="1"/>
  <c r="Y180" i="1" s="1"/>
  <c r="Z180" i="1" s="1"/>
  <c r="R180" i="1"/>
  <c r="X179" i="1"/>
  <c r="W179" i="1"/>
  <c r="T179" i="1"/>
  <c r="Y179" i="1" s="1"/>
  <c r="Z179" i="1" s="1"/>
  <c r="R179" i="1"/>
  <c r="T178" i="1"/>
  <c r="W177" i="1"/>
  <c r="R177" i="1"/>
  <c r="W176" i="1"/>
  <c r="R176" i="1"/>
  <c r="Z174" i="1"/>
  <c r="X174" i="1"/>
  <c r="W174" i="1"/>
  <c r="T174" i="1"/>
  <c r="Y174" i="1" s="1"/>
  <c r="R174" i="1"/>
  <c r="X173" i="1"/>
  <c r="X172" i="1" s="1"/>
  <c r="W173" i="1"/>
  <c r="T173" i="1"/>
  <c r="Y173" i="1" s="1"/>
  <c r="R173" i="1"/>
  <c r="X170" i="1"/>
  <c r="W170" i="1"/>
  <c r="T170" i="1"/>
  <c r="Y170" i="1" s="1"/>
  <c r="Z170" i="1" s="1"/>
  <c r="R170" i="1"/>
  <c r="X169" i="1"/>
  <c r="X168" i="1" s="1"/>
  <c r="W169" i="1"/>
  <c r="T169" i="1"/>
  <c r="Y169" i="1" s="1"/>
  <c r="Y168" i="1" s="1"/>
  <c r="R169" i="1"/>
  <c r="T168" i="1"/>
  <c r="W167" i="1"/>
  <c r="R167" i="1"/>
  <c r="W166" i="1"/>
  <c r="R166" i="1"/>
  <c r="W165" i="1"/>
  <c r="R165" i="1"/>
  <c r="W164" i="1"/>
  <c r="R164" i="1"/>
  <c r="W163" i="1"/>
  <c r="R163" i="1"/>
  <c r="X161" i="1"/>
  <c r="W161" i="1"/>
  <c r="T161" i="1"/>
  <c r="Y161" i="1" s="1"/>
  <c r="Z161" i="1" s="1"/>
  <c r="R161" i="1"/>
  <c r="X160" i="1"/>
  <c r="W160" i="1"/>
  <c r="T160" i="1"/>
  <c r="Y160" i="1" s="1"/>
  <c r="Z160" i="1" s="1"/>
  <c r="R160" i="1"/>
  <c r="X159" i="1"/>
  <c r="W159" i="1"/>
  <c r="T159" i="1"/>
  <c r="Y159" i="1" s="1"/>
  <c r="Z159" i="1" s="1"/>
  <c r="R159" i="1"/>
  <c r="X158" i="1"/>
  <c r="W158" i="1"/>
  <c r="T158" i="1"/>
  <c r="Y158" i="1" s="1"/>
  <c r="Z158" i="1" s="1"/>
  <c r="R158" i="1"/>
  <c r="X157" i="1"/>
  <c r="Z157" i="1" s="1"/>
  <c r="W157" i="1"/>
  <c r="T157" i="1"/>
  <c r="Y157" i="1" s="1"/>
  <c r="R157" i="1"/>
  <c r="T156" i="1"/>
  <c r="W155" i="1"/>
  <c r="R155" i="1"/>
  <c r="W154" i="1"/>
  <c r="R154" i="1"/>
  <c r="W153" i="1"/>
  <c r="R153" i="1"/>
  <c r="X151" i="1"/>
  <c r="W151" i="1"/>
  <c r="T151" i="1"/>
  <c r="Y151" i="1" s="1"/>
  <c r="R151" i="1"/>
  <c r="X150" i="1"/>
  <c r="Z150" i="1" s="1"/>
  <c r="W150" i="1"/>
  <c r="T150" i="1"/>
  <c r="Y150" i="1" s="1"/>
  <c r="R150" i="1"/>
  <c r="X149" i="1"/>
  <c r="W149" i="1"/>
  <c r="T149" i="1"/>
  <c r="Y149" i="1" s="1"/>
  <c r="R149" i="1"/>
  <c r="X148" i="1"/>
  <c r="Z148" i="1" s="1"/>
  <c r="W148" i="1"/>
  <c r="T148" i="1"/>
  <c r="Y148" i="1" s="1"/>
  <c r="R148" i="1"/>
  <c r="T147" i="1"/>
  <c r="W146" i="1"/>
  <c r="T146" i="1"/>
  <c r="Y146" i="1" s="1"/>
  <c r="R146" i="1"/>
  <c r="X146" i="1" s="1"/>
  <c r="X145" i="1"/>
  <c r="W145" i="1"/>
  <c r="T145" i="1"/>
  <c r="Y145" i="1" s="1"/>
  <c r="R145" i="1"/>
  <c r="Z144" i="1"/>
  <c r="X144" i="1"/>
  <c r="W144" i="1"/>
  <c r="T144" i="1"/>
  <c r="Y144" i="1" s="1"/>
  <c r="R144" i="1"/>
  <c r="X143" i="1"/>
  <c r="W143" i="1"/>
  <c r="T143" i="1"/>
  <c r="Y143" i="1" s="1"/>
  <c r="R143" i="1"/>
  <c r="T142" i="1"/>
  <c r="X140" i="1"/>
  <c r="W140" i="1"/>
  <c r="T140" i="1"/>
  <c r="Y140" i="1" s="1"/>
  <c r="Z140" i="1" s="1"/>
  <c r="R140" i="1"/>
  <c r="X139" i="1"/>
  <c r="W139" i="1"/>
  <c r="T139" i="1"/>
  <c r="Y139" i="1" s="1"/>
  <c r="Z139" i="1" s="1"/>
  <c r="R139" i="1"/>
  <c r="X138" i="1"/>
  <c r="Z138" i="1" s="1"/>
  <c r="W138" i="1"/>
  <c r="T138" i="1"/>
  <c r="Y138" i="1" s="1"/>
  <c r="R138" i="1"/>
  <c r="X137" i="1"/>
  <c r="X136" i="1" s="1"/>
  <c r="W137" i="1"/>
  <c r="T137" i="1"/>
  <c r="Y137" i="1" s="1"/>
  <c r="R137" i="1"/>
  <c r="T136" i="1"/>
  <c r="W135" i="1"/>
  <c r="R135" i="1"/>
  <c r="T135" i="1" s="1"/>
  <c r="Y135" i="1" s="1"/>
  <c r="W134" i="1"/>
  <c r="R134" i="1"/>
  <c r="X132" i="1"/>
  <c r="W132" i="1"/>
  <c r="T132" i="1"/>
  <c r="Y132" i="1" s="1"/>
  <c r="R132" i="1"/>
  <c r="Z131" i="1"/>
  <c r="X131" i="1"/>
  <c r="W131" i="1"/>
  <c r="T131" i="1"/>
  <c r="Y131" i="1" s="1"/>
  <c r="R131" i="1"/>
  <c r="X130" i="1"/>
  <c r="W130" i="1"/>
  <c r="T130" i="1"/>
  <c r="Y130" i="1" s="1"/>
  <c r="R130" i="1"/>
  <c r="X129" i="1"/>
  <c r="W129" i="1"/>
  <c r="T129" i="1"/>
  <c r="Y129" i="1" s="1"/>
  <c r="Z129" i="1" s="1"/>
  <c r="R129" i="1"/>
  <c r="X128" i="1"/>
  <c r="W128" i="1"/>
  <c r="T128" i="1"/>
  <c r="Y128" i="1" s="1"/>
  <c r="Z128" i="1" s="1"/>
  <c r="R128" i="1"/>
  <c r="X127" i="1"/>
  <c r="W127" i="1"/>
  <c r="T127" i="1"/>
  <c r="Y127" i="1" s="1"/>
  <c r="Z127" i="1" s="1"/>
  <c r="R127" i="1"/>
  <c r="X126" i="1"/>
  <c r="W126" i="1"/>
  <c r="T126" i="1"/>
  <c r="Y126" i="1" s="1"/>
  <c r="R126" i="1"/>
  <c r="T125" i="1"/>
  <c r="W124" i="1"/>
  <c r="R124" i="1"/>
  <c r="T124" i="1" s="1"/>
  <c r="Y124" i="1" s="1"/>
  <c r="W123" i="1"/>
  <c r="R123" i="1"/>
  <c r="X121" i="1"/>
  <c r="W121" i="1"/>
  <c r="T121" i="1"/>
  <c r="Y121" i="1" s="1"/>
  <c r="Z121" i="1" s="1"/>
  <c r="R121" i="1"/>
  <c r="X120" i="1"/>
  <c r="Z120" i="1" s="1"/>
  <c r="W120" i="1"/>
  <c r="T120" i="1"/>
  <c r="Y120" i="1" s="1"/>
  <c r="R120" i="1"/>
  <c r="X119" i="1"/>
  <c r="W119" i="1"/>
  <c r="T119" i="1"/>
  <c r="Y119" i="1" s="1"/>
  <c r="R119" i="1"/>
  <c r="X118" i="1"/>
  <c r="Z118" i="1" s="1"/>
  <c r="W118" i="1"/>
  <c r="T118" i="1"/>
  <c r="Y118" i="1" s="1"/>
  <c r="R118" i="1"/>
  <c r="X117" i="1"/>
  <c r="W117" i="1"/>
  <c r="T117" i="1"/>
  <c r="Y117" i="1" s="1"/>
  <c r="R117" i="1"/>
  <c r="X116" i="1"/>
  <c r="W116" i="1"/>
  <c r="T116" i="1"/>
  <c r="R116" i="1"/>
  <c r="X113" i="1"/>
  <c r="W113" i="1"/>
  <c r="T113" i="1"/>
  <c r="Y113" i="1" s="1"/>
  <c r="R113" i="1"/>
  <c r="Z112" i="1"/>
  <c r="X112" i="1"/>
  <c r="W112" i="1"/>
  <c r="T112" i="1"/>
  <c r="Y112" i="1" s="1"/>
  <c r="R112" i="1"/>
  <c r="X111" i="1"/>
  <c r="W111" i="1"/>
  <c r="T111" i="1"/>
  <c r="Y111" i="1" s="1"/>
  <c r="R111" i="1"/>
  <c r="X110" i="1"/>
  <c r="W110" i="1"/>
  <c r="T110" i="1"/>
  <c r="Y110" i="1" s="1"/>
  <c r="Z110" i="1" s="1"/>
  <c r="R110" i="1"/>
  <c r="X109" i="1"/>
  <c r="W109" i="1"/>
  <c r="T109" i="1"/>
  <c r="Y109" i="1" s="1"/>
  <c r="R109" i="1"/>
  <c r="T108" i="1"/>
  <c r="W107" i="1"/>
  <c r="R107" i="1"/>
  <c r="T107" i="1" s="1"/>
  <c r="Y107" i="1" s="1"/>
  <c r="W106" i="1"/>
  <c r="R106" i="1"/>
  <c r="X104" i="1"/>
  <c r="W104" i="1"/>
  <c r="T104" i="1"/>
  <c r="Y104" i="1" s="1"/>
  <c r="Z104" i="1" s="1"/>
  <c r="R104" i="1"/>
  <c r="X103" i="1"/>
  <c r="W103" i="1"/>
  <c r="T103" i="1"/>
  <c r="Y103" i="1" s="1"/>
  <c r="Z103" i="1" s="1"/>
  <c r="R103" i="1"/>
  <c r="X102" i="1"/>
  <c r="W102" i="1"/>
  <c r="T102" i="1"/>
  <c r="Y102" i="1" s="1"/>
  <c r="Z102" i="1" s="1"/>
  <c r="R102" i="1"/>
  <c r="X101" i="1"/>
  <c r="Z101" i="1" s="1"/>
  <c r="W101" i="1"/>
  <c r="T101" i="1"/>
  <c r="Y101" i="1" s="1"/>
  <c r="R101" i="1"/>
  <c r="X100" i="1"/>
  <c r="X99" i="1" s="1"/>
  <c r="W100" i="1"/>
  <c r="T100" i="1"/>
  <c r="Y100" i="1" s="1"/>
  <c r="R100" i="1"/>
  <c r="T99" i="1"/>
  <c r="W98" i="1"/>
  <c r="R98" i="1"/>
  <c r="T98" i="1" s="1"/>
  <c r="Y98" i="1" s="1"/>
  <c r="W97" i="1"/>
  <c r="R97" i="1"/>
  <c r="W96" i="1"/>
  <c r="R96" i="1"/>
  <c r="T96" i="1" s="1"/>
  <c r="Y96" i="1" s="1"/>
  <c r="W95" i="1"/>
  <c r="R95" i="1"/>
  <c r="W94" i="1"/>
  <c r="R94" i="1"/>
  <c r="T94" i="1" s="1"/>
  <c r="Y94" i="1" s="1"/>
  <c r="W93" i="1"/>
  <c r="R93" i="1"/>
  <c r="W92" i="1"/>
  <c r="R92" i="1"/>
  <c r="T92" i="1" s="1"/>
  <c r="X90" i="1"/>
  <c r="Z90" i="1" s="1"/>
  <c r="W90" i="1"/>
  <c r="T90" i="1"/>
  <c r="Y90" i="1" s="1"/>
  <c r="R90" i="1"/>
  <c r="X89" i="1"/>
  <c r="W89" i="1"/>
  <c r="T89" i="1"/>
  <c r="Y89" i="1" s="1"/>
  <c r="R89" i="1"/>
  <c r="X88" i="1"/>
  <c r="W88" i="1"/>
  <c r="T88" i="1"/>
  <c r="Y88" i="1" s="1"/>
  <c r="R88" i="1"/>
  <c r="X87" i="1"/>
  <c r="W87" i="1"/>
  <c r="T87" i="1"/>
  <c r="Y87" i="1" s="1"/>
  <c r="R87" i="1"/>
  <c r="X86" i="1"/>
  <c r="W86" i="1"/>
  <c r="T86" i="1"/>
  <c r="R86" i="1"/>
  <c r="W82" i="1"/>
  <c r="R82" i="1"/>
  <c r="T82" i="1" s="1"/>
  <c r="Y82" i="1" s="1"/>
  <c r="W81" i="1"/>
  <c r="R81" i="1"/>
  <c r="W80" i="1"/>
  <c r="R80" i="1"/>
  <c r="T80" i="1" s="1"/>
  <c r="W77" i="1"/>
  <c r="R77" i="1"/>
  <c r="W76" i="1"/>
  <c r="R76" i="1"/>
  <c r="T76" i="1" s="1"/>
  <c r="Y76" i="1" s="1"/>
  <c r="W75" i="1"/>
  <c r="R75" i="1"/>
  <c r="W72" i="1"/>
  <c r="R72" i="1"/>
  <c r="T72" i="1" s="1"/>
  <c r="Y72" i="1" s="1"/>
  <c r="W71" i="1"/>
  <c r="R71" i="1"/>
  <c r="W70" i="1"/>
  <c r="R70" i="1"/>
  <c r="T70" i="1" s="1"/>
  <c r="Y70" i="1" s="1"/>
  <c r="W69" i="1"/>
  <c r="R69" i="1"/>
  <c r="W68" i="1"/>
  <c r="R68" i="1"/>
  <c r="T68" i="1" s="1"/>
  <c r="W63" i="1"/>
  <c r="R63" i="1"/>
  <c r="T63" i="1" s="1"/>
  <c r="Y63" i="1" s="1"/>
  <c r="W62" i="1"/>
  <c r="R62" i="1"/>
  <c r="W61" i="1"/>
  <c r="R61" i="1"/>
  <c r="T61" i="1" s="1"/>
  <c r="X59" i="1"/>
  <c r="W59" i="1"/>
  <c r="T59" i="1"/>
  <c r="Y59" i="1" s="1"/>
  <c r="R59" i="1"/>
  <c r="X58" i="1"/>
  <c r="W58" i="1"/>
  <c r="T58" i="1"/>
  <c r="Y58" i="1" s="1"/>
  <c r="R58" i="1"/>
  <c r="X57" i="1"/>
  <c r="W57" i="1"/>
  <c r="T57" i="1"/>
  <c r="Y57" i="1" s="1"/>
  <c r="R57" i="1"/>
  <c r="X56" i="1"/>
  <c r="X55" i="1" s="1"/>
  <c r="W56" i="1"/>
  <c r="T56" i="1"/>
  <c r="Y56" i="1" s="1"/>
  <c r="R56" i="1"/>
  <c r="T55" i="1"/>
  <c r="W54" i="1"/>
  <c r="R54" i="1"/>
  <c r="T54" i="1" s="1"/>
  <c r="Y54" i="1" s="1"/>
  <c r="W53" i="1"/>
  <c r="R53" i="1"/>
  <c r="W52" i="1"/>
  <c r="R52" i="1"/>
  <c r="T52" i="1" s="1"/>
  <c r="X50" i="1"/>
  <c r="W50" i="1"/>
  <c r="T50" i="1"/>
  <c r="Y50" i="1" s="1"/>
  <c r="Z50" i="1" s="1"/>
  <c r="R50" i="1"/>
  <c r="X49" i="1"/>
  <c r="W49" i="1"/>
  <c r="T49" i="1"/>
  <c r="Y49" i="1" s="1"/>
  <c r="Z49" i="1" s="1"/>
  <c r="R49" i="1"/>
  <c r="X48" i="1"/>
  <c r="W48" i="1"/>
  <c r="T48" i="1"/>
  <c r="Y48" i="1" s="1"/>
  <c r="Z48" i="1" s="1"/>
  <c r="R48" i="1"/>
  <c r="X47" i="1"/>
  <c r="W47" i="1"/>
  <c r="T47" i="1"/>
  <c r="Y47" i="1" s="1"/>
  <c r="Z47" i="1" s="1"/>
  <c r="R47" i="1"/>
  <c r="X46" i="1"/>
  <c r="Z46" i="1" s="1"/>
  <c r="W46" i="1"/>
  <c r="T46" i="1"/>
  <c r="Y46" i="1" s="1"/>
  <c r="R46" i="1"/>
  <c r="X45" i="1"/>
  <c r="X44" i="1" s="1"/>
  <c r="W45" i="1"/>
  <c r="T45" i="1"/>
  <c r="Y45" i="1" s="1"/>
  <c r="R45" i="1"/>
  <c r="T44" i="1"/>
  <c r="W43" i="1"/>
  <c r="R43" i="1"/>
  <c r="W42" i="1"/>
  <c r="R42" i="1"/>
  <c r="X40" i="1"/>
  <c r="W40" i="1"/>
  <c r="T40" i="1"/>
  <c r="Y40" i="1" s="1"/>
  <c r="R40" i="1"/>
  <c r="Z39" i="1"/>
  <c r="X39" i="1"/>
  <c r="W39" i="1"/>
  <c r="T39" i="1"/>
  <c r="Y39" i="1" s="1"/>
  <c r="R39" i="1"/>
  <c r="X38" i="1"/>
  <c r="W38" i="1"/>
  <c r="T38" i="1"/>
  <c r="Y38" i="1" s="1"/>
  <c r="R38" i="1"/>
  <c r="W34" i="1"/>
  <c r="R34" i="1"/>
  <c r="W33" i="1"/>
  <c r="R33" i="1"/>
  <c r="W32" i="1"/>
  <c r="R32" i="1"/>
  <c r="X30" i="1"/>
  <c r="W30" i="1"/>
  <c r="T30" i="1"/>
  <c r="Y30" i="1" s="1"/>
  <c r="R30" i="1"/>
  <c r="X29" i="1"/>
  <c r="Z29" i="1" s="1"/>
  <c r="W29" i="1"/>
  <c r="T29" i="1"/>
  <c r="Y29" i="1" s="1"/>
  <c r="R29" i="1"/>
  <c r="X28" i="1"/>
  <c r="W28" i="1"/>
  <c r="T28" i="1"/>
  <c r="Y28" i="1" s="1"/>
  <c r="R28" i="1"/>
  <c r="X27" i="1"/>
  <c r="W27" i="1"/>
  <c r="T27" i="1"/>
  <c r="Y27" i="1" s="1"/>
  <c r="R27" i="1"/>
  <c r="X26" i="1"/>
  <c r="T26" i="1"/>
  <c r="W25" i="1"/>
  <c r="R25" i="1"/>
  <c r="W24" i="1"/>
  <c r="R24" i="1"/>
  <c r="T24" i="1" s="1"/>
  <c r="Y24" i="1" s="1"/>
  <c r="W23" i="1"/>
  <c r="T23" i="1"/>
  <c r="Y23" i="1" s="1"/>
  <c r="R23" i="1"/>
  <c r="X23" i="1" s="1"/>
  <c r="W21" i="1"/>
  <c r="R21" i="1"/>
  <c r="X21" i="1" s="1"/>
  <c r="W20" i="1"/>
  <c r="T20" i="1"/>
  <c r="Y20" i="1" s="1"/>
  <c r="R20" i="1"/>
  <c r="X20" i="1" s="1"/>
  <c r="W19" i="1"/>
  <c r="R19" i="1"/>
  <c r="X19" i="1" s="1"/>
  <c r="W18" i="1"/>
  <c r="T18" i="1"/>
  <c r="Y18" i="1" s="1"/>
  <c r="R18" i="1"/>
  <c r="X18" i="1" s="1"/>
  <c r="X85" i="1" l="1"/>
  <c r="Z28" i="1"/>
  <c r="Z40" i="1"/>
  <c r="Z145" i="1"/>
  <c r="Z146" i="1"/>
  <c r="X147" i="1"/>
  <c r="X156" i="1"/>
  <c r="Z208" i="1"/>
  <c r="Z223" i="1"/>
  <c r="Z255" i="1"/>
  <c r="Z27" i="1"/>
  <c r="Z30" i="1"/>
  <c r="X37" i="1"/>
  <c r="Z57" i="1"/>
  <c r="Z58" i="1"/>
  <c r="Z59" i="1"/>
  <c r="Z87" i="1"/>
  <c r="Z88" i="1"/>
  <c r="Z149" i="1"/>
  <c r="Z212" i="1"/>
  <c r="Z237" i="1"/>
  <c r="Z258" i="1"/>
  <c r="Z259" i="1"/>
  <c r="Z260" i="1"/>
  <c r="X115" i="1"/>
  <c r="X252" i="1"/>
  <c r="Z23" i="1"/>
  <c r="X17" i="1"/>
  <c r="Z18" i="1"/>
  <c r="Z20" i="1"/>
  <c r="Y37" i="1"/>
  <c r="Y68" i="1"/>
  <c r="T67" i="1"/>
  <c r="Y80" i="1"/>
  <c r="T79" i="1"/>
  <c r="X106" i="1"/>
  <c r="T106" i="1"/>
  <c r="X251" i="1"/>
  <c r="T251" i="1"/>
  <c r="Y251" i="1" s="1"/>
  <c r="T17" i="1"/>
  <c r="T19" i="1"/>
  <c r="Y19" i="1" s="1"/>
  <c r="Z19" i="1" s="1"/>
  <c r="T21" i="1"/>
  <c r="Y21" i="1" s="1"/>
  <c r="Z21" i="1" s="1"/>
  <c r="Y52" i="1"/>
  <c r="T51" i="1"/>
  <c r="Y61" i="1"/>
  <c r="T60" i="1"/>
  <c r="Z89" i="1"/>
  <c r="X95" i="1"/>
  <c r="T95" i="1"/>
  <c r="Y95" i="1" s="1"/>
  <c r="Z111" i="1"/>
  <c r="Z117" i="1"/>
  <c r="X125" i="1"/>
  <c r="Z130" i="1"/>
  <c r="X153" i="1"/>
  <c r="T153" i="1"/>
  <c r="Z156" i="1"/>
  <c r="W156" i="1" s="1"/>
  <c r="X195" i="1"/>
  <c r="T195" i="1"/>
  <c r="Y195" i="1" s="1"/>
  <c r="Z195" i="1" s="1"/>
  <c r="X233" i="1"/>
  <c r="T233" i="1"/>
  <c r="Y233" i="1" s="1"/>
  <c r="T37" i="1"/>
  <c r="X42" i="1"/>
  <c r="T42" i="1"/>
  <c r="X93" i="1"/>
  <c r="T93" i="1"/>
  <c r="Y93" i="1" s="1"/>
  <c r="Y116" i="1"/>
  <c r="T115" i="1"/>
  <c r="X142" i="1"/>
  <c r="Y172" i="1"/>
  <c r="Z173" i="1"/>
  <c r="T22" i="1"/>
  <c r="X24" i="1"/>
  <c r="X34" i="1"/>
  <c r="T34" i="1"/>
  <c r="Y34" i="1" s="1"/>
  <c r="Y44" i="1"/>
  <c r="Z45" i="1"/>
  <c r="Z44" i="1" s="1"/>
  <c r="W44" i="1" s="1"/>
  <c r="X69" i="1"/>
  <c r="T69" i="1"/>
  <c r="Y69" i="1" s="1"/>
  <c r="X75" i="1"/>
  <c r="T75" i="1"/>
  <c r="X81" i="1"/>
  <c r="T81" i="1"/>
  <c r="Y81" i="1" s="1"/>
  <c r="Y92" i="1"/>
  <c r="T91" i="1"/>
  <c r="X97" i="1"/>
  <c r="T97" i="1"/>
  <c r="Y97" i="1" s="1"/>
  <c r="Y99" i="1"/>
  <c r="Z100" i="1"/>
  <c r="Z99" i="1" s="1"/>
  <c r="W99" i="1" s="1"/>
  <c r="X108" i="1"/>
  <c r="Z113" i="1"/>
  <c r="Z119" i="1"/>
  <c r="Z132" i="1"/>
  <c r="X134" i="1"/>
  <c r="T134" i="1"/>
  <c r="Y136" i="1"/>
  <c r="Z137" i="1"/>
  <c r="Z136" i="1" s="1"/>
  <c r="W136" i="1" s="1"/>
  <c r="Y142" i="1"/>
  <c r="Z143" i="1"/>
  <c r="Z151" i="1"/>
  <c r="T172" i="1"/>
  <c r="Z178" i="1"/>
  <c r="W178" i="1" s="1"/>
  <c r="T218" i="1"/>
  <c r="Y218" i="1" s="1"/>
  <c r="Z218" i="1" s="1"/>
  <c r="X218" i="1"/>
  <c r="X25" i="1"/>
  <c r="T25" i="1"/>
  <c r="Y25" i="1" s="1"/>
  <c r="X32" i="1"/>
  <c r="T32" i="1"/>
  <c r="Y108" i="1"/>
  <c r="Z109" i="1"/>
  <c r="Y26" i="1"/>
  <c r="T33" i="1"/>
  <c r="Y33" i="1" s="1"/>
  <c r="X33" i="1"/>
  <c r="Z38" i="1"/>
  <c r="T43" i="1"/>
  <c r="Y43" i="1" s="1"/>
  <c r="Z43" i="1" s="1"/>
  <c r="X43" i="1"/>
  <c r="X53" i="1"/>
  <c r="T53" i="1"/>
  <c r="Y53" i="1" s="1"/>
  <c r="Y55" i="1"/>
  <c r="Z56" i="1"/>
  <c r="X62" i="1"/>
  <c r="T62" i="1"/>
  <c r="Y62" i="1" s="1"/>
  <c r="X71" i="1"/>
  <c r="T71" i="1"/>
  <c r="Y71" i="1" s="1"/>
  <c r="X77" i="1"/>
  <c r="T77" i="1"/>
  <c r="Y77" i="1" s="1"/>
  <c r="Y86" i="1"/>
  <c r="T85" i="1"/>
  <c r="Z107" i="1"/>
  <c r="X123" i="1"/>
  <c r="T123" i="1"/>
  <c r="Y125" i="1"/>
  <c r="Z126" i="1"/>
  <c r="Z125" i="1" s="1"/>
  <c r="W125" i="1" s="1"/>
  <c r="Z147" i="1"/>
  <c r="W147" i="1" s="1"/>
  <c r="X166" i="1"/>
  <c r="T166" i="1"/>
  <c r="Y166" i="1" s="1"/>
  <c r="X184" i="1"/>
  <c r="T184" i="1"/>
  <c r="Y184" i="1" s="1"/>
  <c r="X213" i="1"/>
  <c r="T213" i="1"/>
  <c r="Y213" i="1" s="1"/>
  <c r="X52" i="1"/>
  <c r="X54" i="1"/>
  <c r="Z54" i="1" s="1"/>
  <c r="X61" i="1"/>
  <c r="X63" i="1"/>
  <c r="Z63" i="1" s="1"/>
  <c r="X68" i="1"/>
  <c r="X70" i="1"/>
  <c r="Z70" i="1" s="1"/>
  <c r="X72" i="1"/>
  <c r="Z72" i="1" s="1"/>
  <c r="X76" i="1"/>
  <c r="Z76" i="1" s="1"/>
  <c r="X80" i="1"/>
  <c r="X82" i="1"/>
  <c r="Z82" i="1" s="1"/>
  <c r="X92" i="1"/>
  <c r="X94" i="1"/>
  <c r="Z94" i="1" s="1"/>
  <c r="X96" i="1"/>
  <c r="Z96" i="1" s="1"/>
  <c r="X98" i="1"/>
  <c r="Z98" i="1" s="1"/>
  <c r="X107" i="1"/>
  <c r="X124" i="1"/>
  <c r="Z124" i="1" s="1"/>
  <c r="X135" i="1"/>
  <c r="Z135" i="1" s="1"/>
  <c r="Y156" i="1"/>
  <c r="T165" i="1"/>
  <c r="Y165" i="1" s="1"/>
  <c r="X165" i="1"/>
  <c r="Z169" i="1"/>
  <c r="Z168" i="1" s="1"/>
  <c r="W168" i="1" s="1"/>
  <c r="Y178" i="1"/>
  <c r="T183" i="1"/>
  <c r="X183" i="1"/>
  <c r="Y190" i="1"/>
  <c r="Z191" i="1"/>
  <c r="X197" i="1"/>
  <c r="T197" i="1"/>
  <c r="Y197" i="1" s="1"/>
  <c r="Z211" i="1"/>
  <c r="Y209" i="1"/>
  <c r="Y222" i="1"/>
  <c r="T221" i="1"/>
  <c r="X155" i="1"/>
  <c r="T155" i="1"/>
  <c r="Y155" i="1" s="1"/>
  <c r="X164" i="1"/>
  <c r="T164" i="1"/>
  <c r="Y164" i="1" s="1"/>
  <c r="Z164" i="1" s="1"/>
  <c r="X177" i="1"/>
  <c r="T177" i="1"/>
  <c r="Y177" i="1" s="1"/>
  <c r="Y186" i="1"/>
  <c r="Z187" i="1"/>
  <c r="Z186" i="1" s="1"/>
  <c r="W186" i="1" s="1"/>
  <c r="Y194" i="1"/>
  <c r="T193" i="1"/>
  <c r="Y199" i="1"/>
  <c r="T198" i="1"/>
  <c r="Y147" i="1"/>
  <c r="T154" i="1"/>
  <c r="Y154" i="1" s="1"/>
  <c r="Z154" i="1" s="1"/>
  <c r="X154" i="1"/>
  <c r="T163" i="1"/>
  <c r="X163" i="1"/>
  <c r="T167" i="1"/>
  <c r="Y167" i="1" s="1"/>
  <c r="Z167" i="1" s="1"/>
  <c r="X167" i="1"/>
  <c r="T176" i="1"/>
  <c r="X176" i="1"/>
  <c r="T185" i="1"/>
  <c r="Y185" i="1" s="1"/>
  <c r="Z185" i="1" s="1"/>
  <c r="X185" i="1"/>
  <c r="X190" i="1"/>
  <c r="Z200" i="1"/>
  <c r="X202" i="1"/>
  <c r="T202" i="1"/>
  <c r="Z205" i="1"/>
  <c r="X209" i="1"/>
  <c r="X227" i="1"/>
  <c r="T227" i="1"/>
  <c r="Y227" i="1" s="1"/>
  <c r="X285" i="1"/>
  <c r="T285" i="1"/>
  <c r="Y285" i="1" s="1"/>
  <c r="Z285" i="1" s="1"/>
  <c r="X194" i="1"/>
  <c r="X196" i="1"/>
  <c r="Z196" i="1" s="1"/>
  <c r="X203" i="1"/>
  <c r="Z203" i="1" s="1"/>
  <c r="X207" i="1"/>
  <c r="X204" i="1" s="1"/>
  <c r="Y217" i="1"/>
  <c r="T216" i="1"/>
  <c r="Z219" i="1"/>
  <c r="Y230" i="1"/>
  <c r="T229" i="1"/>
  <c r="Y235" i="1"/>
  <c r="T234" i="1"/>
  <c r="X242" i="1"/>
  <c r="Y253" i="1"/>
  <c r="T252" i="1"/>
  <c r="X262" i="1"/>
  <c r="T262" i="1"/>
  <c r="X287" i="1"/>
  <c r="T287" i="1"/>
  <c r="Y287" i="1" s="1"/>
  <c r="Z287" i="1" s="1"/>
  <c r="Y226" i="1"/>
  <c r="T225" i="1"/>
  <c r="Z236" i="1"/>
  <c r="Y250" i="1"/>
  <c r="T249" i="1"/>
  <c r="Z254" i="1"/>
  <c r="X264" i="1"/>
  <c r="T264" i="1"/>
  <c r="Y264" i="1" s="1"/>
  <c r="Z264" i="1" s="1"/>
  <c r="Y266" i="1"/>
  <c r="Z267" i="1"/>
  <c r="X281" i="1"/>
  <c r="T281" i="1"/>
  <c r="Y281" i="1" s="1"/>
  <c r="X289" i="1"/>
  <c r="T289" i="1"/>
  <c r="Y289" i="1" s="1"/>
  <c r="Z292" i="1"/>
  <c r="T206" i="1"/>
  <c r="Y206" i="1" s="1"/>
  <c r="Z206" i="1" s="1"/>
  <c r="X220" i="1"/>
  <c r="X216" i="1" s="1"/>
  <c r="T220" i="1"/>
  <c r="Y220" i="1" s="1"/>
  <c r="X231" i="1"/>
  <c r="T231" i="1"/>
  <c r="Y231" i="1" s="1"/>
  <c r="Z238" i="1"/>
  <c r="X240" i="1"/>
  <c r="T240" i="1"/>
  <c r="Y242" i="1"/>
  <c r="Z243" i="1"/>
  <c r="Z242" i="1" s="1"/>
  <c r="W242" i="1" s="1"/>
  <c r="Z256" i="1"/>
  <c r="Z269" i="1"/>
  <c r="X283" i="1"/>
  <c r="T283" i="1"/>
  <c r="Y283" i="1" s="1"/>
  <c r="X291" i="1"/>
  <c r="T291" i="1"/>
  <c r="Y291" i="1" s="1"/>
  <c r="X226" i="1"/>
  <c r="X230" i="1"/>
  <c r="X232" i="1"/>
  <c r="Z232" i="1" s="1"/>
  <c r="X241" i="1"/>
  <c r="Z241" i="1" s="1"/>
  <c r="X250" i="1"/>
  <c r="X249" i="1" s="1"/>
  <c r="X263" i="1"/>
  <c r="Z263" i="1" s="1"/>
  <c r="X265" i="1"/>
  <c r="Z265" i="1" s="1"/>
  <c r="X282" i="1"/>
  <c r="Z282" i="1" s="1"/>
  <c r="X284" i="1"/>
  <c r="Z284" i="1" s="1"/>
  <c r="X286" i="1"/>
  <c r="Z286" i="1" s="1"/>
  <c r="X288" i="1"/>
  <c r="Z288" i="1" s="1"/>
  <c r="X290" i="1"/>
  <c r="Z290" i="1" s="1"/>
  <c r="X292" i="1"/>
  <c r="X22" i="1" l="1"/>
  <c r="Z220" i="1"/>
  <c r="X189" i="1"/>
  <c r="X201" i="1"/>
  <c r="X182" i="1"/>
  <c r="Z213" i="1"/>
  <c r="Z209" i="1" s="1"/>
  <c r="W209" i="1" s="1"/>
  <c r="Z166" i="1"/>
  <c r="Z55" i="1"/>
  <c r="W55" i="1" s="1"/>
  <c r="Z33" i="1"/>
  <c r="Z26" i="1"/>
  <c r="W26" i="1" s="1"/>
  <c r="X31" i="1"/>
  <c r="X41" i="1"/>
  <c r="X141" i="1"/>
  <c r="X114" i="1"/>
  <c r="Z108" i="1"/>
  <c r="W108" i="1" s="1"/>
  <c r="Z25" i="1"/>
  <c r="T239" i="1"/>
  <c r="Y240" i="1"/>
  <c r="Y280" i="1"/>
  <c r="Z281" i="1"/>
  <c r="Z250" i="1"/>
  <c r="Y249" i="1"/>
  <c r="Z230" i="1"/>
  <c r="Y229" i="1"/>
  <c r="Y198" i="1"/>
  <c r="Z199" i="1"/>
  <c r="Z198" i="1" s="1"/>
  <c r="W198" i="1" s="1"/>
  <c r="Y115" i="1"/>
  <c r="Z116" i="1"/>
  <c r="Y17" i="1"/>
  <c r="X15" i="1"/>
  <c r="X229" i="1"/>
  <c r="X228" i="1"/>
  <c r="X239" i="1"/>
  <c r="Z289" i="1"/>
  <c r="X280" i="1"/>
  <c r="Z226" i="1"/>
  <c r="Y225" i="1"/>
  <c r="X261" i="1"/>
  <c r="T201" i="1"/>
  <c r="Y202" i="1"/>
  <c r="X175" i="1"/>
  <c r="X162" i="1"/>
  <c r="Z177" i="1"/>
  <c r="T182" i="1"/>
  <c r="Y183" i="1"/>
  <c r="Z165" i="1"/>
  <c r="X91" i="1"/>
  <c r="X83" i="1"/>
  <c r="X60" i="1"/>
  <c r="T122" i="1"/>
  <c r="Y123" i="1"/>
  <c r="Z71" i="1"/>
  <c r="X133" i="1"/>
  <c r="Z92" i="1"/>
  <c r="Y91" i="1"/>
  <c r="X74" i="1"/>
  <c r="X73" i="1"/>
  <c r="X36" i="1"/>
  <c r="Z93" i="1"/>
  <c r="Z52" i="1"/>
  <c r="Y51" i="1"/>
  <c r="X105" i="1"/>
  <c r="X14" i="1"/>
  <c r="T261" i="1"/>
  <c r="Y262" i="1"/>
  <c r="Z142" i="1"/>
  <c r="W142" i="1" s="1"/>
  <c r="T133" i="1"/>
  <c r="Y134" i="1"/>
  <c r="Y83" i="1" s="1"/>
  <c r="T74" i="1"/>
  <c r="Y75" i="1"/>
  <c r="X152" i="1"/>
  <c r="T105" i="1"/>
  <c r="Y106" i="1"/>
  <c r="Z80" i="1"/>
  <c r="Y78" i="1"/>
  <c r="Y79" i="1"/>
  <c r="Z17" i="1"/>
  <c r="W17" i="1" s="1"/>
  <c r="X225" i="1"/>
  <c r="Z283" i="1"/>
  <c r="Z266" i="1"/>
  <c r="W266" i="1" s="1"/>
  <c r="Z207" i="1"/>
  <c r="Z204" i="1" s="1"/>
  <c r="W204" i="1" s="1"/>
  <c r="Y234" i="1"/>
  <c r="Z235" i="1"/>
  <c r="Z234" i="1" s="1"/>
  <c r="W234" i="1" s="1"/>
  <c r="T175" i="1"/>
  <c r="Y176" i="1"/>
  <c r="T162" i="1"/>
  <c r="Y163" i="1"/>
  <c r="Z194" i="1"/>
  <c r="Y193" i="1"/>
  <c r="Z155" i="1"/>
  <c r="Y221" i="1"/>
  <c r="Z222" i="1"/>
  <c r="Z221" i="1" s="1"/>
  <c r="W221" i="1" s="1"/>
  <c r="Z190" i="1"/>
  <c r="W190" i="1" s="1"/>
  <c r="Z184" i="1"/>
  <c r="X122" i="1"/>
  <c r="Y85" i="1"/>
  <c r="Z86" i="1"/>
  <c r="T31" i="1"/>
  <c r="Y32" i="1"/>
  <c r="Y16" i="1" s="1"/>
  <c r="Z97" i="1"/>
  <c r="Z81" i="1"/>
  <c r="Z34" i="1"/>
  <c r="Z233" i="1"/>
  <c r="X84" i="1"/>
  <c r="X35" i="1"/>
  <c r="Z251" i="1"/>
  <c r="Z68" i="1"/>
  <c r="Y66" i="1"/>
  <c r="Y67" i="1"/>
  <c r="Y65" i="1"/>
  <c r="Z24" i="1"/>
  <c r="X13" i="1"/>
  <c r="Z278" i="1" s="1"/>
  <c r="Y22" i="1"/>
  <c r="Z291" i="1"/>
  <c r="Z231" i="1"/>
  <c r="Y252" i="1"/>
  <c r="Z253" i="1"/>
  <c r="Z252" i="1" s="1"/>
  <c r="W252" i="1" s="1"/>
  <c r="Z217" i="1"/>
  <c r="Z216" i="1" s="1"/>
  <c r="W216" i="1" s="1"/>
  <c r="Y216" i="1"/>
  <c r="X193" i="1"/>
  <c r="Z227" i="1"/>
  <c r="Y204" i="1"/>
  <c r="X171" i="1"/>
  <c r="Z197" i="1"/>
  <c r="X79" i="1"/>
  <c r="X78" i="1"/>
  <c r="X67" i="1"/>
  <c r="X65" i="1"/>
  <c r="X66" i="1"/>
  <c r="X64" i="1"/>
  <c r="X51" i="1"/>
  <c r="Z77" i="1"/>
  <c r="Z62" i="1"/>
  <c r="Z53" i="1"/>
  <c r="Z37" i="1"/>
  <c r="W37" i="1" s="1"/>
  <c r="Z69" i="1"/>
  <c r="Z172" i="1"/>
  <c r="W172" i="1" s="1"/>
  <c r="T41" i="1"/>
  <c r="Y42" i="1"/>
  <c r="T152" i="1"/>
  <c r="Y153" i="1"/>
  <c r="Z95" i="1"/>
  <c r="Z61" i="1"/>
  <c r="Y60" i="1"/>
  <c r="X16" i="1"/>
  <c r="Y114" i="1" l="1"/>
  <c r="Z67" i="1"/>
  <c r="W67" i="1" s="1"/>
  <c r="Z66" i="1"/>
  <c r="Z32" i="1"/>
  <c r="Z16" i="1" s="1"/>
  <c r="Y31" i="1"/>
  <c r="Z183" i="1"/>
  <c r="Z182" i="1" s="1"/>
  <c r="W182" i="1" s="1"/>
  <c r="Y182" i="1"/>
  <c r="Z51" i="1"/>
  <c r="W51" i="1" s="1"/>
  <c r="Y201" i="1"/>
  <c r="Z202" i="1"/>
  <c r="Z201" i="1" s="1"/>
  <c r="W201" i="1" s="1"/>
  <c r="Z225" i="1"/>
  <c r="W225" i="1" s="1"/>
  <c r="Y239" i="1"/>
  <c r="Z240" i="1"/>
  <c r="Z239" i="1" s="1"/>
  <c r="W239" i="1" s="1"/>
  <c r="Z79" i="1"/>
  <c r="W79" i="1" s="1"/>
  <c r="Z78" i="1"/>
  <c r="Y74" i="1"/>
  <c r="Z75" i="1"/>
  <c r="Y73" i="1"/>
  <c r="Z229" i="1"/>
  <c r="W229" i="1" s="1"/>
  <c r="Y14" i="1"/>
  <c r="Z153" i="1"/>
  <c r="Y152" i="1"/>
  <c r="Y141" i="1"/>
  <c r="Z176" i="1"/>
  <c r="Y175" i="1"/>
  <c r="Y171" i="1"/>
  <c r="Y105" i="1"/>
  <c r="Z106" i="1"/>
  <c r="Z105" i="1" s="1"/>
  <c r="W105" i="1" s="1"/>
  <c r="Z22" i="1"/>
  <c r="W22" i="1" s="1"/>
  <c r="Y15" i="1"/>
  <c r="Y64" i="1"/>
  <c r="Y84" i="1"/>
  <c r="Z193" i="1"/>
  <c r="W193" i="1" s="1"/>
  <c r="Y133" i="1"/>
  <c r="Z134" i="1"/>
  <c r="Z133" i="1" s="1"/>
  <c r="W133" i="1" s="1"/>
  <c r="Y13" i="1"/>
  <c r="Z277" i="1" s="1"/>
  <c r="Y122" i="1"/>
  <c r="Z123" i="1"/>
  <c r="Z122" i="1" s="1"/>
  <c r="W122" i="1" s="1"/>
  <c r="Z115" i="1"/>
  <c r="W115" i="1" s="1"/>
  <c r="Z249" i="1"/>
  <c r="W249" i="1" s="1"/>
  <c r="Z60" i="1"/>
  <c r="W60" i="1" s="1"/>
  <c r="Z42" i="1"/>
  <c r="Y41" i="1"/>
  <c r="Y35" i="1"/>
  <c r="Y36" i="1"/>
  <c r="Z85" i="1"/>
  <c r="W85" i="1" s="1"/>
  <c r="Z84" i="1"/>
  <c r="Z163" i="1"/>
  <c r="Z162" i="1" s="1"/>
  <c r="W162" i="1" s="1"/>
  <c r="Y162" i="1"/>
  <c r="Y261" i="1"/>
  <c r="Z262" i="1"/>
  <c r="Z261" i="1" s="1"/>
  <c r="W261" i="1" s="1"/>
  <c r="Z91" i="1"/>
  <c r="W91" i="1" s="1"/>
  <c r="Y228" i="1"/>
  <c r="Z280" i="1"/>
  <c r="Y189" i="1"/>
  <c r="Z13" i="1" l="1"/>
  <c r="Z275" i="1" s="1"/>
  <c r="Z279" i="1" s="1"/>
  <c r="Z175" i="1"/>
  <c r="W175" i="1" s="1"/>
  <c r="Z171" i="1"/>
  <c r="Z74" i="1"/>
  <c r="W74" i="1" s="1"/>
  <c r="Z73" i="1"/>
  <c r="Z228" i="1"/>
  <c r="Z31" i="1"/>
  <c r="W31" i="1" s="1"/>
  <c r="Z14" i="1"/>
  <c r="Z64" i="1"/>
  <c r="Z83" i="1"/>
  <c r="Z114" i="1"/>
  <c r="Z189" i="1"/>
  <c r="Z41" i="1"/>
  <c r="W41" i="1" s="1"/>
  <c r="Z35" i="1"/>
  <c r="Z36" i="1"/>
  <c r="Z152" i="1"/>
  <c r="W152" i="1" s="1"/>
  <c r="Z141" i="1"/>
  <c r="Z65" i="1"/>
  <c r="Z15" i="1"/>
</calcChain>
</file>

<file path=xl/sharedStrings.xml><?xml version="1.0" encoding="utf-8"?>
<sst xmlns="http://schemas.openxmlformats.org/spreadsheetml/2006/main" count="763" uniqueCount="301">
  <si>
    <t>Приложение</t>
  </si>
  <si>
    <t>К договору</t>
  </si>
  <si>
    <t>Расшифровка стоимости работ</t>
  </si>
  <si>
    <t>Ритмы ГП-3</t>
  </si>
  <si>
    <t>Чистовая отделка РД, ТАНГЛ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</si>
  <si>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</si>
  <si>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</si>
  <si>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</si>
  <si>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</si>
  <si>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</si>
  <si>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</si>
  <si>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</si>
  <si>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</si>
  <si>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</si>
  <si>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</si>
  <si>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</si>
  <si>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</si>
  <si>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</si>
  <si>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</si>
  <si>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</si>
  <si>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</si>
  <si>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1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</si>
  <si>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</si>
  <si>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</si>
  <si>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</si>
  <si>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</si>
  <si>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</si>
  <si>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</si>
  <si>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</si>
  <si>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</si>
  <si>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 xml:space="preserve"> 10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</si>
  <si>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</si>
  <si>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</si>
  <si>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</si>
  <si>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</si>
  <si>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</si>
  <si>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</si>
  <si>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</si>
  <si>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</si>
  <si>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</si>
  <si>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</si>
  <si>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</si>
  <si>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</si>
  <si>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</si>
  <si>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</si>
  <si>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</si>
  <si>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</si>
  <si>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</si>
  <si>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</si>
  <si>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</si>
  <si>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</si>
  <si>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</si>
  <si>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</si>
  <si>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</si>
  <si>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</si>
  <si>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</si>
  <si>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</si>
  <si>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</si>
  <si>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</si>
  <si>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</si>
  <si>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</si>
  <si>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</si>
  <si>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</si>
  <si>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</si>
  <si>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</si>
  <si>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</si>
  <si>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Утепление потолков МОП (тамбур)</t>
  </si>
  <si>
    <t>м2</t>
  </si>
  <si>
    <t>Штукатурно-клеевая смесь Isofix</t>
  </si>
  <si>
    <t>кг</t>
  </si>
  <si>
    <t>Bergauf</t>
  </si>
  <si>
    <t>Утеплитель минераловатный плотность 100 кг/м³ толщина 200 мм</t>
  </si>
  <si>
    <t>м3</t>
  </si>
  <si>
    <t>Дюбель с увеличенной зоной распора, со стальным сердечником, КI-260/10N</t>
  </si>
  <si>
    <t>шт</t>
  </si>
  <si>
    <t>Устройство армирующего слоя на потолке МОП (тамбур)</t>
  </si>
  <si>
    <t>Стеклосетка армирующая фасадная</t>
  </si>
  <si>
    <t>Утепление потолков спусков в подвал</t>
  </si>
  <si>
    <t>Утеплитель минераловатный плотность 100 кг/м³ толщина 100 мм</t>
  </si>
  <si>
    <t>Дюбель с увеличенной зоной распора, со стальным сердечником, КI-160/10N</t>
  </si>
  <si>
    <t>Устройство армирующего слоя на потолке спусков в подвал</t>
  </si>
  <si>
    <t>Черновая отделка поверхностей стен</t>
  </si>
  <si>
    <t>Черновая отделка поверхностей стен. МОП</t>
  </si>
  <si>
    <t>Улучшенная штукатурка дверных откосов</t>
  </si>
  <si>
    <t>В стоимости ФОТ учесть дюбель-гвозди, расходные  материалы.</t>
  </si>
  <si>
    <t>Профиль угловой перфорированный ПВХ белый 25х25</t>
  </si>
  <si>
    <t>м.п.</t>
  </si>
  <si>
    <t>Штукатурка гипсовая МП 75</t>
  </si>
  <si>
    <t>KNAUF</t>
  </si>
  <si>
    <t>Грунтовка дверных откосов стен</t>
  </si>
  <si>
    <t>Грунтовка Миттельгрунд</t>
  </si>
  <si>
    <t>цена за разведенный концентрат, разводить для использования 1:4, т.е. стоимость грунтовки - это цена производителя / 5частей. марка и производитель материала возможно будут изменены по решению РП, НР исходя из материала возможно изменится.</t>
  </si>
  <si>
    <t>Утепление стен МОП (тамбур)</t>
  </si>
  <si>
    <t>Утеплитель минераловатный плотность 100 кг/м³ толщина 150 мм</t>
  </si>
  <si>
    <t>Дюбель с увеличенной зоной распора, со стальным сердечником, КI-220/10N</t>
  </si>
  <si>
    <t>Устройство армирующего слоя</t>
  </si>
  <si>
    <t>стен МОП (тамбур)</t>
  </si>
  <si>
    <t>Утепление стен спусков в подвал</t>
  </si>
  <si>
    <t>Утеплитель минераловатный плотность 100 кг/м³ толщина 50 мм</t>
  </si>
  <si>
    <t>Дюбель с увеличенной зоной распора, со стальным сердечником, КI-120/10N</t>
  </si>
  <si>
    <t>Устройство армирующего слоя на стене спусков в подвал</t>
  </si>
  <si>
    <t>Чистовая отделка</t>
  </si>
  <si>
    <t>Чистовая отделка технических помещений</t>
  </si>
  <si>
    <t>Чистовая отделка поверхностей полов технических помещений</t>
  </si>
  <si>
    <t>Покрытие поверхностей полов из керамогранита</t>
  </si>
  <si>
    <t>Учтены помещения выше и ниже отм.0,000: 9 секция - антресол. этаж; 7 секция - электрощитовая, ИТП, антресол.этаж; 2 секция - электрощитовая, узел ввода. Отделка по решению РП.</t>
  </si>
  <si>
    <t>цена за разведенный концентрат, разводить для использования 1:4, т.е. стоимость грунтовки - это цена производителя / 5частей</t>
  </si>
  <si>
    <t>Затирка для швов CE 33 цвет 07 Серая</t>
  </si>
  <si>
    <t>Ceresit</t>
  </si>
  <si>
    <t>ОС снабжения подобрать более оптимальный и ходовой вариант для тех.помещения.</t>
  </si>
  <si>
    <t>Керамический гранит Коллиано серый 30х30</t>
  </si>
  <si>
    <t>KERAMA MARAZZI</t>
  </si>
  <si>
    <t>Клей для плитки усиленный Крепс С1 Т</t>
  </si>
  <si>
    <t>Чистовая отделка поверхностей потолков технических помещений</t>
  </si>
  <si>
    <t>Окраска поверхностей потолков за 1 раз</t>
  </si>
  <si>
    <t>Учтены помещения выше и ниже отм.0,000: 7 секция - электрощитовая, ИТП; 2 секция - узел ввода, электрощитовая. Отделка по решению РП.</t>
  </si>
  <si>
    <t>Грунтовка глубокого проникновения Praktik</t>
  </si>
  <si>
    <t>Краска водно-дисперсионная Элькор Profi супербелая</t>
  </si>
  <si>
    <t>литр</t>
  </si>
  <si>
    <t>Расход на 1 слой: 150-170 г/м2. Окраска 2 раза</t>
  </si>
  <si>
    <t>Чистовая отделка поверхностей стен технических помещений</t>
  </si>
  <si>
    <t>Окраска поверхностей стен в 1 слой</t>
  </si>
  <si>
    <t>марка краски на уточнении РП. На оштукатуренные поверхности - 350-400 г/м2.</t>
  </si>
  <si>
    <t>Чистовая отделка поверхности помещений выше отм. 0,000</t>
  </si>
  <si>
    <t>Чистовая отделка поверхностей полов. Жилые помещения</t>
  </si>
  <si>
    <t>Устройство поверхностей полов из керамогранита</t>
  </si>
  <si>
    <t>Учтена отделка с/у</t>
  </si>
  <si>
    <t>Затирка для швов CE 33 цвет 10 Манхеттен</t>
  </si>
  <si>
    <t>Перед закупкой материала тип и марка уточняется у Генподрядчика</t>
  </si>
  <si>
    <t>Керамический гранит Корредо серый светлый матовый 40,2х40,2</t>
  </si>
  <si>
    <t>Устройство поверхностей полов из плитки. Лоджии, Балконы</t>
  </si>
  <si>
    <t>Учтены: отделка горизонт.пов-сти порога выхода на откр.балкон, холодные/теплые ЗАКРЫТЫЕ лоджии 1-4 этаж</t>
  </si>
  <si>
    <t>Затирка для швов цементная CE 33 comfort Манхеттен</t>
  </si>
  <si>
    <t>для порогов выхода на балкон по горизонтальной поверхности. Перед закупкой материала тип и марка уточняется у Генподрядчика</t>
  </si>
  <si>
    <t>Керамический гранит Боско Бежевый 20,1х50,2</t>
  </si>
  <si>
    <t>для холодных, теплых лоджий 1-4 этаж</t>
  </si>
  <si>
    <t>Устройство плинтусов из керамогранита</t>
  </si>
  <si>
    <t>для теплых, холодных закрытых лоджиях, высота 0,15 м. Не утопленный, накладной</t>
  </si>
  <si>
    <t>Устройство плинтусов из ПВХ</t>
  </si>
  <si>
    <t>в жилых помещениях, не чтены с/у, теплые, холодные/теплые закрытые лоджии, вычтена м.п. плинтуса за кухонными гарнитурами. В ст-ти ФОТ учтены крепеж.элементы.</t>
  </si>
  <si>
    <t>Плинтус ПВХ Лексидо 55 с мягким краем</t>
  </si>
  <si>
    <t>Устройство поверхности полов из ламината</t>
  </si>
  <si>
    <t>в жилых помещениях, не чтены с/у, теплые, холодные закрытые лоджии</t>
  </si>
  <si>
    <t>Ламинат Hercules Дуб шелковый натуральный 32 класс, 8 мм с фаской 4V</t>
  </si>
  <si>
    <t>прямой метод укладки. Перед закупкой материала тип и марка уточняется у Генподрядчика</t>
  </si>
  <si>
    <t>Угол ПВХ 20х20</t>
  </si>
  <si>
    <t>примыкание ко входной двери</t>
  </si>
  <si>
    <t>Угол ПВХ 15х15</t>
  </si>
  <si>
    <t>примыкание к пластиковым конструкциям</t>
  </si>
  <si>
    <t>Подложка Порилекс НПЭ 2мм</t>
  </si>
  <si>
    <t>KASTAMONU</t>
  </si>
  <si>
    <t>Чистовая отделка поверхностей полов. МОП</t>
  </si>
  <si>
    <t>Не утопленный, накладной; учтена нарезка плитки под формат 100*600 мм.</t>
  </si>
  <si>
    <t>Керамический гранит E-7001 60х60</t>
  </si>
  <si>
    <t>DAKO</t>
  </si>
  <si>
    <t>Керамический гранит плинтус Dark 60х10,0</t>
  </si>
  <si>
    <t>Устройство грязезащитных покрытий полов</t>
  </si>
  <si>
    <t>Расчет по решению РП ширина по ширине проема х длину 1,2 м.п. Закрытие площади по факту, по ИС. Учтены помещения: Тамбур на улицу, тамбур во двор.</t>
  </si>
  <si>
    <t>Придверная решетка «Щетка+резина» СТРИТ Стандарт 40</t>
  </si>
  <si>
    <t>Standartpark</t>
  </si>
  <si>
    <t>Расчет выполнен по концепции МОП, учтены площади помещений МОП, тамбуры с учетом площади под грязезащитными покрытиями.</t>
  </si>
  <si>
    <t>пол под дверными проемами: тамбур на улицу, тамбур во двор, колясочная, 2-4 этаж коридор, ЛК 1-4 этаж</t>
  </si>
  <si>
    <t>тамбур на улицу, тамбур во двор, в т.ч. под грязезащитным покрытием; 1 этаж коридор, колясочная, ЛК 1 этаж</t>
  </si>
  <si>
    <t>Керамический гранит Unicom E-3042 светло-серый 60х60</t>
  </si>
  <si>
    <t>коридор 2-4 этажи, ПУИ, ЛК 1-4 этажи</t>
  </si>
  <si>
    <t>Шпатлевка поверхностей торцов за 1 раз</t>
  </si>
  <si>
    <t>торец ЛМ</t>
  </si>
  <si>
    <t>Шпаклевка полимерная финишная ВОЛМА-ISKRIT PRO</t>
  </si>
  <si>
    <t>НР на на 1 мм 1,15 кг/м2, толщина 1 мм</t>
  </si>
  <si>
    <t>Окраска поверхностей лестничных маршей</t>
  </si>
  <si>
    <t>ступени, торец, плитнус-сапожок</t>
  </si>
  <si>
    <t>Краска эпоксидная Temacoat RM 40 TVH цвет N500</t>
  </si>
  <si>
    <t>Tikkurila</t>
  </si>
  <si>
    <t>торец и ступени, Перед закупкой материала тип и марка уточняется у Генподрядчика</t>
  </si>
  <si>
    <t>Краска эпоксидная Temacoat RM 40 TСH цвет V500</t>
  </si>
  <si>
    <t>сапожок, Перед закупкой материала тип и марка уточняется у Генподрядчика</t>
  </si>
  <si>
    <t>Отвердитель 5600</t>
  </si>
  <si>
    <t>Чистовая отделка поверхностей полов. Открытые балконы, французкие балконы</t>
  </si>
  <si>
    <t>Гидроизоляция примыканий в 2 слоя</t>
  </si>
  <si>
    <t>Учтены откр.балконы 4 этаж, француз.балконы, 7 секция терраса.</t>
  </si>
  <si>
    <t>Лента прорезиненная гидроизоляционная Mapeband</t>
  </si>
  <si>
    <t>по периметру</t>
  </si>
  <si>
    <t>Сетка стеклотканевая щелочестойкая Mapenet</t>
  </si>
  <si>
    <t>Двухкомпонентная гидроизоляция Mapelastic A+B</t>
  </si>
  <si>
    <t>НР 1,7  кг/м2 для 1 мм, учтены 2 слоя по 2 мм</t>
  </si>
  <si>
    <t>Устройство стяжек цементных М200 армированных полимерной фиброй толщиной 40...100 мм с уклоном</t>
  </si>
  <si>
    <t>Учтены откр.балконы 4 этаж, француз.балконы, кроме 7 секции терраса. Учтена сред.выс. 0,07 м.п.</t>
  </si>
  <si>
    <t>Ровнитель для пола грубый М200</t>
  </si>
  <si>
    <t>Smesit</t>
  </si>
  <si>
    <t>средняя высота стяжки 0,07 м, НР 18 кг/м2 при толщине 10 мм</t>
  </si>
  <si>
    <t>Полипропиленовая фибра</t>
  </si>
  <si>
    <t>учтена плотность фибры 0,6 кг/м3</t>
  </si>
  <si>
    <t>Праймер из цементного раствора</t>
  </si>
  <si>
    <t>либо пластикифатор</t>
  </si>
  <si>
    <t>Гидроизоляция поверхностей полов в 2 слоя</t>
  </si>
  <si>
    <t>Учтены откр.балконы 4 этаж, француз.балконы, 7 секция терраса. По стяжке.</t>
  </si>
  <si>
    <t>Устройство поверхностей полов из плитки</t>
  </si>
  <si>
    <t>Учтены откр.балконы и француз. Балконы, терраса 7 секция.</t>
  </si>
  <si>
    <t>Цена за развед. кон-рат, разводить для исп-ния 1:4, т.е. ст-сть грунтовки-цена производ. / 5частей</t>
  </si>
  <si>
    <t>Клей для плитки Keraflex Extra S1</t>
  </si>
  <si>
    <t>Затирка для швов Ultracolor Plus № 111 Светло-серый</t>
  </si>
  <si>
    <t>MAPEI</t>
  </si>
  <si>
    <t>Учтены высота 0,15 м.п.: откр.балконы и француз.балконы, высота 0,3 м.п.: терраса 7 секция. Не утопленный, накладной.</t>
  </si>
  <si>
    <t>цена за развед. концент., разводить для испол-ния 1:4, т.е. сто-сть грунтовки - это цена производителя / 5частей</t>
  </si>
  <si>
    <t>Гидрофобизация поверхностей стен</t>
  </si>
  <si>
    <t>Гидрофобизатор Типром У</t>
  </si>
  <si>
    <t>Чистовая отделка поверхностей потолков. МОП</t>
  </si>
  <si>
    <t>Шпатлевка поверхностей потолков за 1 раз</t>
  </si>
  <si>
    <t>учтены потолки МОП, торцы ЛМ, ЛК, потолки ЛМ; не учтены тамбуры и спуски в подвал</t>
  </si>
  <si>
    <t>НР на на 1 мм 1,15 кг/м2, толщина 1 мм, 1 слой</t>
  </si>
  <si>
    <t>Шпатлевка поверхностей потолков за 2 раза</t>
  </si>
  <si>
    <t>Учтены тамбуры во двор</t>
  </si>
  <si>
    <t>НР на на 1 мм 1,15 кг/м2, толщина 2 мм, 2 слоя</t>
  </si>
  <si>
    <t>Затирка поверхностей потолков под окраску</t>
  </si>
  <si>
    <t>учтены потолки МОП (коридор 1-4 этаж, колясочная, ПУИ)</t>
  </si>
  <si>
    <t>Окраска поверхностей потолков за 2 раза</t>
  </si>
  <si>
    <t>потолки МОП по Дизайн-проекту, в т.ч. потолок ЛМ, потолок и торцы межэтажной плиты перекрытия</t>
  </si>
  <si>
    <t>Тамбур во двор, коридор 1-4 этаж, колясочная, ПУИ, ЛК 1-4 этаж, антресольный этаж 7,9 секция. НР 0,17 кг/м2 для 1 слоя, в 2 слоя</t>
  </si>
  <si>
    <t>Краска водно-дисперсионная Элькор Profi черная</t>
  </si>
  <si>
    <t>Тамбур на улицу. НР 0,17 кг/м2 для 1 слоя, в 2 слоя</t>
  </si>
  <si>
    <t>Устройство реечного потолка</t>
  </si>
  <si>
    <t>По Дизайн-проекту МОП Тамбур на улицу</t>
  </si>
  <si>
    <t>Кубообразная рейка черная 30х39 мм в комплекте с подсистемой и креплением</t>
  </si>
  <si>
    <t>шаг 50 мм. Замена материала по решению РП</t>
  </si>
  <si>
    <t>Чистовая отделка поверхностей стен. Жилые помещения</t>
  </si>
  <si>
    <t>Шпаклёвка поверхностей оконных и дверных откосов за 2 раза</t>
  </si>
  <si>
    <t>площади откосов дверей и окон под окраску. Толщина нанесения 2мм: 1 слой полностью насенен.+2ой слой не полностью, точечно-подмазывающий</t>
  </si>
  <si>
    <t>НР на на 1 мм 1,15 кг/м2</t>
  </si>
  <si>
    <t>Установка ревизионных лючков</t>
  </si>
  <si>
    <t>количество уточнить по факту.</t>
  </si>
  <si>
    <t>Лючок Д 200*300мм пластик</t>
  </si>
  <si>
    <t>по решению РП: под умывальниками с/у</t>
  </si>
  <si>
    <t>Лючок Д 200*200мм пластик</t>
  </si>
  <si>
    <t>по решению РП:  на пожарные краны (по 1 в квартире), на ревизию (на 1,4 этаже на каждом ст.К1).</t>
  </si>
  <si>
    <t>Клей жидкие гвозди KRASS 300 мл</t>
  </si>
  <si>
    <t>Fix</t>
  </si>
  <si>
    <t>Норма расхода 1 шт клея (300 мл) составляет 12 м.п.</t>
  </si>
  <si>
    <t>Окраска поверхностей оконных и дверных откосов за 2 раза</t>
  </si>
  <si>
    <t>Шпаклёвка поверхностей стен за 2 раз</t>
  </si>
  <si>
    <t>Толщина нанесения 3 мм:1 слой полностью насенен.+2ой слой не полностью, точечно-подмазывающий</t>
  </si>
  <si>
    <t>Оклейка поверхностей стен обоями под окраску</t>
  </si>
  <si>
    <t>Обои под покраску на флизелиновой основе Вертикальная струна</t>
  </si>
  <si>
    <t>АРТЕКС</t>
  </si>
  <si>
    <t>Клей обойный KLEO ULTRA</t>
  </si>
  <si>
    <t>Kleo</t>
  </si>
  <si>
    <t>Грунт-краска Вайсгрунд М</t>
  </si>
  <si>
    <t>Облицовка поверхностей стен плиткой</t>
  </si>
  <si>
    <t>В ст-сть ФОТ входят расходные материалы (профили, герметики и проч.). Учтены работы в с/узлах. Уголки применять внеш. углах плитки, на внутрен. не применять. Закрытие по исполнит. схемам, возможно  изменение площади, т.к. возможно будут выполнены  ниши из ГКЛ.</t>
  </si>
  <si>
    <t>Керамический гранит Декор Корредо серый светлый матовый 25х40,0</t>
  </si>
  <si>
    <t>Участок стены у инсталляции, ширина 0,75 м.п. Перед закупкой материала тип и марка уточняется у Генподрядчика</t>
  </si>
  <si>
    <t>Керамический гранит Корредо серый светлый матовый 25х40</t>
  </si>
  <si>
    <t>остальные стены. Перед закупкой материала тип и марка уточняется у Генподрядчика</t>
  </si>
  <si>
    <t>Зашивка коммуникаций коробами из ГКЛВ</t>
  </si>
  <si>
    <t>В т.ч. с/узлы, кухни; проход труб ОВ, ВК. Работа в 1 слой. Закрытие по исполнительным схемам, возможно изменение площади, т.к. по факту выполняют ниши. В Ст-ти ФОТ учесть креп.материалы, сетку серпянку, штукатурку.</t>
  </si>
  <si>
    <t>Гипсокартонные листы ГКЛВ 2500х1200х12,5</t>
  </si>
  <si>
    <t>Профиль потолочный направляющий 0,6 мм 28х27</t>
  </si>
  <si>
    <t>Профиль потолочный ПП 0,6 мм 60х27</t>
  </si>
  <si>
    <t>аналог</t>
  </si>
  <si>
    <t>Установка ревизионных лючков для слаботочных сетей</t>
  </si>
  <si>
    <t>Лючок Д 200*250мм пластик</t>
  </si>
  <si>
    <t>Устройство обмазочной гидроизоляции поверхности стен</t>
  </si>
  <si>
    <t>по РД 008-2023-03-АР2 л.48 типы 2.1, 2.2,2.3: с/у на 1 этаже и типовом, этаже с черновой отделкой учтено заведение на стену высотой 0,3 м по коробу ГКЛ.</t>
  </si>
  <si>
    <t>Цементная жесткая обмазочная гидроизоляция Weber.Tec AquaSafe</t>
  </si>
  <si>
    <t>Vetonit</t>
  </si>
  <si>
    <t>толщина 2 мм</t>
  </si>
  <si>
    <t>Чистовая отделка поверхностей стен. МОП</t>
  </si>
  <si>
    <t>Обшивка поверхностей стен листовыми материалами ГКЛВ в 1 слой</t>
  </si>
  <si>
    <t>Учтены: гориз. короб под ВК. В ст-ти ФОТ учесть крепежи, сетка серпянка, штукатурка.</t>
  </si>
  <si>
    <t>Обшивка поверхностей стен листовыми материалами ГКЛВ в 2 слой</t>
  </si>
  <si>
    <t>Учтены: почт. ящик тамбур, колясоч.,короба для инженер. ком-ций в коридорах. В ст-ти ФОТ учесть крепежи, сетка серпянка, штукатурка.</t>
  </si>
  <si>
    <t>Шпаклевание поверхностей стен за 2 раза</t>
  </si>
  <si>
    <t>толщина 2мм: 1 слой полностью насенен.+2ой слой не полностью, точечно-подмазывающий</t>
  </si>
  <si>
    <t>Окраска поверхностей стен за 2 раза</t>
  </si>
  <si>
    <t>в т.ч. Лестничные клетки 1-4 этаж, антресольный этаж.</t>
  </si>
  <si>
    <t>Краска водно-дисперсионная Элькор Profi супербелая 00NN 72/000</t>
  </si>
  <si>
    <t>Краска водно-дисперсионная Элькор Стандарт 42BB 09/032</t>
  </si>
  <si>
    <t>Краска водно-дисперсионная Элькор Profi 10GY 39/136</t>
  </si>
  <si>
    <t>Краска водно-дисперсионная Элькор Profi 13GY 52/120</t>
  </si>
  <si>
    <t>Краска водно-дисперсионная Элькор Profi 10BB 83/014</t>
  </si>
  <si>
    <t>Шпаклёвка поверхностей оконных и дверных откосов в 2 слоя</t>
  </si>
  <si>
    <t>толщина слоя 2 мм: 1 слой полностью насенен.+2ой слой не полностью, точечно-подмазывающий</t>
  </si>
  <si>
    <t>Облицовка поверхностей стен из керамогранита с устройством декоративных профилей</t>
  </si>
  <si>
    <t>По Дизайн-проекту: колясочная, тамбур, коридор 1-4 этаж, ПУИ. Уголки применять внешних  углах плитки, на внутренних не применять.</t>
  </si>
  <si>
    <t>Профиль прямой Г-образный 20х20 мм хром</t>
  </si>
  <si>
    <t>для плитки и для стен окрашенных</t>
  </si>
  <si>
    <t>Торцевой L-образный профиль для плитки толщиной 11 мм хром</t>
  </si>
  <si>
    <t>Перед закупкой материала тип и марка уточняется у Генподрядчика. ПУИ.</t>
  </si>
  <si>
    <t>Перед закупкой материала тип и марка уточняется у Генподрядчика. Колясочная, тамбур, коридор 1-4 этаж.</t>
  </si>
  <si>
    <t>По Дизайн-проекту</t>
  </si>
  <si>
    <t>Облицовка поверхностей оконных и дверных откосов, подоконников керамогранитом</t>
  </si>
  <si>
    <t>в лестничных клетках,колясочная. По Дизайн-проекту</t>
  </si>
  <si>
    <t>для плитки и для стен окрашенных, RAL 9017/7024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</si>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</sst>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297"/>
  <sheetViews>
    <sheetView tabSelected="1" topLeftCell="A4" workbookViewId="0">
      <selection activeCell="L30" sqref="L30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47" t="s">
        <v>2</v>
      </c>
      <c r="B6" s="47"/>
      <c r="C6" s="47"/>
      <c r="D6" s="47"/>
      <c r="E6" s="47"/>
      <c r="F6" s="47"/>
      <c r="G6" s="47"/>
    </row>
    <row r="7" spans="1:28" s="2" customFormat="1" ht="12.95" customHeight="1" x14ac:dyDescent="0.2">
      <c r="A7" s="48" t="s">
        <v>3</v>
      </c>
      <c r="B7" s="48"/>
      <c r="C7" s="48"/>
      <c r="D7" s="48"/>
      <c r="E7" s="48"/>
      <c r="F7" s="48"/>
      <c r="G7" s="48"/>
    </row>
    <row r="8" spans="1:28" s="2" customFormat="1" ht="12.95" customHeight="1" x14ac:dyDescent="0.2">
      <c r="A8" s="48" t="s">
        <v>4</v>
      </c>
      <c r="B8" s="48"/>
      <c r="C8" s="48"/>
      <c r="D8" s="48"/>
      <c r="E8" s="48"/>
      <c r="F8" s="48"/>
      <c r="G8" s="48"/>
    </row>
    <row r="9" spans="1:28" s="1" customFormat="1" ht="11.1" customHeight="1" x14ac:dyDescent="0.2"/>
    <row r="10" spans="1:28" s="4" customFormat="1" ht="30" customHeight="1" x14ac:dyDescent="0.2">
      <c r="A10" s="49" t="s">
        <v>5</v>
      </c>
      <c r="B10" s="51" t="s">
        <v>6</v>
      </c>
      <c r="C10" s="49" t="s">
        <v>7</v>
      </c>
      <c r="D10" s="53" t="s">
        <v>8</v>
      </c>
      <c r="E10" s="53" t="s">
        <v>9</v>
      </c>
      <c r="F10" s="53" t="s">
        <v>10</v>
      </c>
      <c r="G10" s="49" t="s">
        <v>11</v>
      </c>
      <c r="H10" s="55" t="s">
        <v>12</v>
      </c>
      <c r="I10" s="55"/>
      <c r="J10" s="55"/>
      <c r="K10" s="55"/>
      <c r="L10" s="55"/>
      <c r="M10" s="55"/>
      <c r="N10" s="55"/>
      <c r="O10" s="55"/>
      <c r="P10" s="55"/>
      <c r="Q10" s="55"/>
      <c r="R10" s="51" t="s">
        <v>13</v>
      </c>
      <c r="S10" s="51" t="s">
        <v>14</v>
      </c>
      <c r="T10" s="51" t="s">
        <v>15</v>
      </c>
      <c r="U10" s="55" t="s">
        <v>16</v>
      </c>
      <c r="V10" s="55"/>
      <c r="W10" s="55"/>
      <c r="X10" s="55" t="s">
        <v>17</v>
      </c>
      <c r="Y10" s="55"/>
      <c r="Z10" s="51" t="s">
        <v>18</v>
      </c>
      <c r="AA10" s="51" t="s">
        <v>19</v>
      </c>
      <c r="AB10" s="51" t="s">
        <v>20</v>
      </c>
    </row>
    <row r="11" spans="1:28" s="4" customFormat="1" ht="36.950000000000003" customHeight="1" x14ac:dyDescent="0.2">
      <c r="A11" s="50"/>
      <c r="B11" s="52"/>
      <c r="C11" s="50"/>
      <c r="D11" s="54"/>
      <c r="E11" s="54"/>
      <c r="F11" s="54"/>
      <c r="G11" s="50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2"/>
      <c r="S11" s="52"/>
      <c r="T11" s="52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52"/>
      <c r="AA11" s="52"/>
      <c r="AB11" s="52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$18+$X$19+$X$20+$X$21+$X$23+$X$24+$X$25+$X$27+$X$28+$X$29+$X$30+$X$32+$X$33+$X$34+$X$38+$X$39+$X$40+$X$42+$X$43+$X$45+$X$46+$X$47+$X$48+$X$49+$X$50+$X$52+$X$53+$X$54+$X$56+$X$57+$X$58+$X$59+$X$61+$X$62+$X$63+$X$68+$X$69+$X$70+$X$71+$X$72+$X$75+$X$76+$X$77+$X$80+$X$81+$X$82+$X$86+$X$87+$X$88+$X$89+$X$90+$X$92+$X$93+$X$94+$X$95+$X$96+$X$97+$X$98+$X$100+$X$101+$X$102+$X$103+$X$104+$X$106+$X$107+$X$109+$X$110+$X$111+$X$112+$X$113+$X$116+$X$117+$X$118+$X$119+$X$120+$X$121+$X$123+$X$124+$X$126+$X$127+$X$128+$X$129+$X$130+$X$131+$X$132+$X$134+$X$135+$X$137+$X$138+$X$139+$X$140+$X$143+$X$144+$X$145+$X$146+$X$148+$X$149+$X$150+$X$151+$X$153+$X$154+$X$155+$X$157+$X$158+$X$159+$X$160+$X$161+$X$163+$X$164+$X$165+$X$166+$X$167+$X$169+$X$170+$X$173+$X$174+$X$176+$X$177+$X$179+$X$180+$X$181+$X$183+$X$184+$X$185+$X$187+$X$188+$X$191+$X$192+$X$194+$X$195+$X$196+$X$197+$X$199+$X$200+$X$202+$X$203+$X$205+$X$206+$X$207+$X$208+$X$210+$X$211+$X$212+$X$213+$X$214+$X$215+$X$217+$X$218+$X$219+$X$220+$X$222+$X$223+$X$224+$X$226+$X$227+$X$230+$X$231+$X$232+$X$233+$X$235+$X$236+$X$237+$X$238+$X$240+$X$241+$X$243+$X$244+$X$245+$X$246+$X$247+$X$248+$X$250+$X$251+$X$253+$X$254+$X$255+$X$256+$X$257+$X$258+$X$259+$X$260+$X$262+$X$263+$X$264+$X$265+$X$267+$X$268+$X$269+$X$270+$X$271+$X$272+$X$273+$X$274,2)</f>
        <v>0</v>
      </c>
      <c r="Y13" s="10">
        <f>ROUND($Y$18+$Y$19+$Y$20+$Y$21+$Y$23+$Y$24+$Y$25+$Y$27+$Y$28+$Y$29+$Y$30+$Y$32+$Y$33+$Y$34+$Y$38+$Y$39+$Y$40+$Y$42+$Y$43+$Y$45+$Y$46+$Y$47+$Y$48+$Y$49+$Y$50+$Y$52+$Y$53+$Y$54+$Y$56+$Y$57+$Y$58+$Y$59+$Y$61+$Y$62+$Y$63+$Y$68+$Y$69+$Y$70+$Y$71+$Y$72+$Y$75+$Y$76+$Y$77+$Y$80+$Y$81+$Y$82+$Y$86+$Y$87+$Y$88+$Y$89+$Y$90+$Y$92+$Y$93+$Y$94+$Y$95+$Y$96+$Y$97+$Y$98+$Y$100+$Y$101+$Y$102+$Y$103+$Y$104+$Y$106+$Y$107+$Y$109+$Y$110+$Y$111+$Y$112+$Y$113+$Y$116+$Y$117+$Y$118+$Y$119+$Y$120+$Y$121+$Y$123+$Y$124+$Y$126+$Y$127+$Y$128+$Y$129+$Y$130+$Y$131+$Y$132+$Y$134+$Y$135+$Y$137+$Y$138+$Y$139+$Y$140+$Y$143+$Y$144+$Y$145+$Y$146+$Y$148+$Y$149+$Y$150+$Y$151+$Y$153+$Y$154+$Y$155+$Y$157+$Y$158+$Y$159+$Y$160+$Y$161+$Y$163+$Y$164+$Y$165+$Y$166+$Y$167+$Y$169+$Y$170+$Y$173+$Y$174+$Y$176+$Y$177+$Y$179+$Y$180+$Y$181+$Y$183+$Y$184+$Y$185+$Y$187+$Y$188+$Y$191+$Y$192+$Y$194+$Y$195+$Y$196+$Y$197+$Y$199+$Y$200+$Y$202+$Y$203+$Y$205+$Y$206+$Y$207+$Y$208+$Y$210+$Y$211+$Y$212+$Y$213+$Y$214+$Y$215+$Y$217+$Y$218+$Y$219+$Y$220+$Y$222+$Y$223+$Y$224+$Y$226+$Y$227+$Y$230+$Y$231+$Y$232+$Y$233+$Y$235+$Y$236+$Y$237+$Y$238+$Y$240+$Y$241+$Y$243+$Y$244+$Y$245+$Y$246+$Y$247+$Y$248+$Y$250+$Y$251+$Y$253+$Y$254+$Y$255+$Y$256+$Y$257+$Y$258+$Y$259+$Y$260+$Y$262+$Y$263+$Y$264+$Y$265+$Y$267+$Y$268+$Y$269+$Y$270+$Y$271+$Y$272+$Y$273+$Y$274,2)</f>
        <v>0</v>
      </c>
      <c r="Z13" s="10">
        <f>ROUND($Z$18+$Z$19+$Z$20+$Z$21+$Z$23+$Z$24+$Z$25+$Z$27+$Z$28+$Z$29+$Z$30+$Z$32+$Z$33+$Z$34+$Z$38+$Z$39+$Z$40+$Z$42+$Z$43+$Z$45+$Z$46+$Z$47+$Z$48+$Z$49+$Z$50+$Z$52+$Z$53+$Z$54+$Z$56+$Z$57+$Z$58+$Z$59+$Z$61+$Z$62+$Z$63+$Z$68+$Z$69+$Z$70+$Z$71+$Z$72+$Z$75+$Z$76+$Z$77+$Z$80+$Z$81+$Z$82+$Z$86+$Z$87+$Z$88+$Z$89+$Z$90+$Z$92+$Z$93+$Z$94+$Z$95+$Z$96+$Z$97+$Z$98+$Z$100+$Z$101+$Z$102+$Z$103+$Z$104+$Z$106+$Z$107+$Z$109+$Z$110+$Z$111+$Z$112+$Z$113+$Z$116+$Z$117+$Z$118+$Z$119+$Z$120+$Z$121+$Z$123+$Z$124+$Z$126+$Z$127+$Z$128+$Z$129+$Z$130+$Z$131+$Z$132+$Z$134+$Z$135+$Z$137+$Z$138+$Z$139+$Z$140+$Z$143+$Z$144+$Z$145+$Z$146+$Z$148+$Z$149+$Z$150+$Z$151+$Z$153+$Z$154+$Z$155+$Z$157+$Z$158+$Z$159+$Z$160+$Z$161+$Z$163+$Z$164+$Z$165+$Z$166+$Z$167+$Z$169+$Z$170+$Z$173+$Z$174+$Z$176+$Z$177+$Z$179+$Z$180+$Z$181+$Z$183+$Z$184+$Z$185+$Z$187+$Z$188+$Z$191+$Z$192+$Z$194+$Z$195+$Z$196+$Z$197+$Z$199+$Z$200+$Z$202+$Z$203+$Z$205+$Z$206+$Z$207+$Z$208+$Z$210+$Z$211+$Z$212+$Z$213+$Z$214+$Z$215+$Z$217+$Z$218+$Z$219+$Z$220+$Z$222+$Z$223+$Z$224+$Z$226+$Z$227+$Z$230+$Z$231+$Z$232+$Z$233+$Z$235+$Z$236+$Z$237+$Z$238+$Z$240+$Z$241+$Z$243+$Z$244+$Z$245+$Z$246+$Z$247+$Z$248+$Z$250+$Z$251+$Z$253+$Z$254+$Z$255+$Z$256+$Z$257+$Z$258+$Z$259+$Z$260+$Z$262+$Z$263+$Z$264+$Z$265+$Z$267+$Z$268+$Z$269+$Z$270+$Z$271+$Z$272+$Z$273+$Z$274,2)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$18+$X$19+$X$20+$X$21+$X$23+$X$24+$X$25+$X$27+$X$28+$X$29+$X$30+$X$32+$X$33+$X$34+$X$38+$X$39+$X$40+$X$42+$X$43+$X$45+$X$46+$X$47+$X$48+$X$49+$X$50+$X$52+$X$53+$X$54+$X$56+$X$57+$X$58+$X$59+$X$61+$X$62+$X$63+$X$68+$X$69+$X$70+$X$71+$X$72+$X$75+$X$76+$X$77+$X$80+$X$81+$X$82+$X$86+$X$87+$X$88+$X$89+$X$90+$X$92+$X$93+$X$94+$X$95+$X$96+$X$97+$X$98+$X$100+$X$101+$X$102+$X$103+$X$104+$X$106+$X$107+$X$109+$X$110+$X$111+$X$112+$X$113+$X$116+$X$117+$X$118+$X$119+$X$120+$X$121+$X$123+$X$124+$X$126+$X$127+$X$128+$X$129+$X$130+$X$131+$X$132+$X$134+$X$135+$X$137+$X$138+$X$139+$X$140+$X$143+$X$144+$X$145+$X$146+$X$148+$X$149+$X$150+$X$151+$X$153+$X$154+$X$155+$X$157+$X$158+$X$159+$X$160+$X$161+$X$163+$X$164+$X$165+$X$166+$X$167+$X$169+$X$170+$X$173+$X$174+$X$176+$X$177+$X$179+$X$180+$X$181+$X$183+$X$184+$X$185+$X$187+$X$188+$X$191+$X$192+$X$194+$X$195+$X$196+$X$197+$X$199+$X$200+$X$202+$X$203+$X$205+$X$206+$X$207+$X$208+$X$210+$X$211+$X$212+$X$213+$X$214+$X$215+$X$217+$X$218+$X$219+$X$220+$X$222+$X$223+$X$224+$X$226+$X$227+$X$230+$X$231+$X$232+$X$233+$X$235+$X$236+$X$237+$X$238+$X$240+$X$241+$X$243+$X$244+$X$245+$X$246+$X$247+$X$248+$X$250+$X$251+$X$253+$X$254+$X$255+$X$256+$X$257+$X$258+$X$259+$X$260+$X$262+$X$263+$X$264+$X$265+$X$267+$X$268+$X$269+$X$270+$X$271+$X$272+$X$273+$X$274,2)</f>
        <v>0</v>
      </c>
      <c r="Y14" s="10">
        <f>ROUND($Y$18+$Y$19+$Y$20+$Y$21+$Y$23+$Y$24+$Y$25+$Y$27+$Y$28+$Y$29+$Y$30+$Y$32+$Y$33+$Y$34+$Y$38+$Y$39+$Y$40+$Y$42+$Y$43+$Y$45+$Y$46+$Y$47+$Y$48+$Y$49+$Y$50+$Y$52+$Y$53+$Y$54+$Y$56+$Y$57+$Y$58+$Y$59+$Y$61+$Y$62+$Y$63+$Y$68+$Y$69+$Y$70+$Y$71+$Y$72+$Y$75+$Y$76+$Y$77+$Y$80+$Y$81+$Y$82+$Y$86+$Y$87+$Y$88+$Y$89+$Y$90+$Y$92+$Y$93+$Y$94+$Y$95+$Y$96+$Y$97+$Y$98+$Y$100+$Y$101+$Y$102+$Y$103+$Y$104+$Y$106+$Y$107+$Y$109+$Y$110+$Y$111+$Y$112+$Y$113+$Y$116+$Y$117+$Y$118+$Y$119+$Y$120+$Y$121+$Y$123+$Y$124+$Y$126+$Y$127+$Y$128+$Y$129+$Y$130+$Y$131+$Y$132+$Y$134+$Y$135+$Y$137+$Y$138+$Y$139+$Y$140+$Y$143+$Y$144+$Y$145+$Y$146+$Y$148+$Y$149+$Y$150+$Y$151+$Y$153+$Y$154+$Y$155+$Y$157+$Y$158+$Y$159+$Y$160+$Y$161+$Y$163+$Y$164+$Y$165+$Y$166+$Y$167+$Y$169+$Y$170+$Y$173+$Y$174+$Y$176+$Y$177+$Y$179+$Y$180+$Y$181+$Y$183+$Y$184+$Y$185+$Y$187+$Y$188+$Y$191+$Y$192+$Y$194+$Y$195+$Y$196+$Y$197+$Y$199+$Y$200+$Y$202+$Y$203+$Y$205+$Y$206+$Y$207+$Y$208+$Y$210+$Y$211+$Y$212+$Y$213+$Y$214+$Y$215+$Y$217+$Y$218+$Y$219+$Y$220+$Y$222+$Y$223+$Y$224+$Y$226+$Y$227+$Y$230+$Y$231+$Y$232+$Y$233+$Y$235+$Y$236+$Y$237+$Y$238+$Y$240+$Y$241+$Y$243+$Y$244+$Y$245+$Y$246+$Y$247+$Y$248+$Y$250+$Y$251+$Y$253+$Y$254+$Y$255+$Y$256+$Y$257+$Y$258+$Y$259+$Y$260+$Y$262+$Y$263+$Y$264+$Y$265+$Y$267+$Y$268+$Y$269+$Y$270+$Y$271+$Y$272+$Y$273+$Y$274,2)</f>
        <v>0</v>
      </c>
      <c r="Z14" s="10">
        <f>ROUND($Z$18+$Z$19+$Z$20+$Z$21+$Z$23+$Z$24+$Z$25+$Z$27+$Z$28+$Z$29+$Z$30+$Z$32+$Z$33+$Z$34+$Z$38+$Z$39+$Z$40+$Z$42+$Z$43+$Z$45+$Z$46+$Z$47+$Z$48+$Z$49+$Z$50+$Z$52+$Z$53+$Z$54+$Z$56+$Z$57+$Z$58+$Z$59+$Z$61+$Z$62+$Z$63+$Z$68+$Z$69+$Z$70+$Z$71+$Z$72+$Z$75+$Z$76+$Z$77+$Z$80+$Z$81+$Z$82+$Z$86+$Z$87+$Z$88+$Z$89+$Z$90+$Z$92+$Z$93+$Z$94+$Z$95+$Z$96+$Z$97+$Z$98+$Z$100+$Z$101+$Z$102+$Z$103+$Z$104+$Z$106+$Z$107+$Z$109+$Z$110+$Z$111+$Z$112+$Z$113+$Z$116+$Z$117+$Z$118+$Z$119+$Z$120+$Z$121+$Z$123+$Z$124+$Z$126+$Z$127+$Z$128+$Z$129+$Z$130+$Z$131+$Z$132+$Z$134+$Z$135+$Z$137+$Z$138+$Z$139+$Z$140+$Z$143+$Z$144+$Z$145+$Z$146+$Z$148+$Z$149+$Z$150+$Z$151+$Z$153+$Z$154+$Z$155+$Z$157+$Z$158+$Z$159+$Z$160+$Z$161+$Z$163+$Z$164+$Z$165+$Z$166+$Z$167+$Z$169+$Z$170+$Z$173+$Z$174+$Z$176+$Z$177+$Z$179+$Z$180+$Z$181+$Z$183+$Z$184+$Z$185+$Z$187+$Z$188+$Z$191+$Z$192+$Z$194+$Z$195+$Z$196+$Z$197+$Z$199+$Z$200+$Z$202+$Z$203+$Z$205+$Z$206+$Z$207+$Z$208+$Z$210+$Z$211+$Z$212+$Z$213+$Z$214+$Z$215+$Z$217+$Z$218+$Z$219+$Z$220+$Z$222+$Z$223+$Z$224+$Z$226+$Z$227+$Z$230+$Z$231+$Z$232+$Z$233+$Z$235+$Z$236+$Z$237+$Z$238+$Z$240+$Z$241+$Z$243+$Z$244+$Z$245+$Z$246+$Z$247+$Z$248+$Z$250+$Z$251+$Z$253+$Z$254+$Z$255+$Z$256+$Z$257+$Z$258+$Z$259+$Z$260+$Z$262+$Z$263+$Z$264+$Z$265+$Z$267+$Z$268+$Z$269+$Z$270+$Z$271+$Z$272+$Z$273+$Z$274,2)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ROUND($X$18+$X$19+$X$20+$X$21+$X$23+$X$24+$X$25+$X$27+$X$28+$X$29+$X$30+$X$32+$X$33+$X$34+$X$38+$X$39+$X$40+$X$42+$X$43+$X$45+$X$46+$X$47+$X$48+$X$49+$X$50+$X$52+$X$53+$X$54+$X$56+$X$57+$X$58+$X$59+$X$61+$X$62+$X$63,2)</f>
        <v>0</v>
      </c>
      <c r="Y15" s="10">
        <f>ROUND($Y$18+$Y$19+$Y$20+$Y$21+$Y$23+$Y$24+$Y$25+$Y$27+$Y$28+$Y$29+$Y$30+$Y$32+$Y$33+$Y$34+$Y$38+$Y$39+$Y$40+$Y$42+$Y$43+$Y$45+$Y$46+$Y$47+$Y$48+$Y$49+$Y$50+$Y$52+$Y$53+$Y$54+$Y$56+$Y$57+$Y$58+$Y$59+$Y$61+$Y$62+$Y$63,2)</f>
        <v>0</v>
      </c>
      <c r="Z15" s="10">
        <f>ROUND($Z$18+$Z$19+$Z$20+$Z$21+$Z$23+$Z$24+$Z$25+$Z$27+$Z$28+$Z$29+$Z$30+$Z$32+$Z$33+$Z$34+$Z$38+$Z$39+$Z$40+$Z$42+$Z$43+$Z$45+$Z$46+$Z$47+$Z$48+$Z$49+$Z$50+$Z$52+$Z$53+$Z$54+$Z$56+$Z$57+$Z$58+$Z$59+$Z$61+$Z$62+$Z$63,2)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ROUND($X$18+$X$19+$X$20+$X$21+$X$23+$X$24+$X$25+$X$27+$X$28+$X$29+$X$30+$X$32+$X$33+$X$34,2)</f>
        <v>0</v>
      </c>
      <c r="Y16" s="10">
        <f>ROUND($Y$18+$Y$19+$Y$20+$Y$21+$Y$23+$Y$24+$Y$25+$Y$27+$Y$28+$Y$29+$Y$30+$Y$32+$Y$33+$Y$34,2)</f>
        <v>0</v>
      </c>
      <c r="Z16" s="10">
        <f>ROUND($Z$18+$Z$19+$Z$20+$Z$21+$Z$23+$Z$24+$Z$25+$Z$27+$Z$28+$Z$29+$Z$30+$Z$32+$Z$33+$Z$34,2)</f>
        <v>0</v>
      </c>
      <c r="AA16" s="10"/>
      <c r="AB16" s="10"/>
    </row>
    <row r="17" spans="1:28" s="11" customFormat="1" ht="11.1" customHeight="1" outlineLevel="5" x14ac:dyDescent="0.15">
      <c r="A17" s="12">
        <v>1</v>
      </c>
      <c r="B17" s="73" t="s">
        <v>66</v>
      </c>
      <c r="C17" s="13" t="s">
        <v>67</v>
      </c>
      <c r="D17" s="13"/>
      <c r="E17" s="13"/>
      <c r="F17" s="13"/>
      <c r="G17" s="13"/>
      <c r="H17" s="14">
        <v>24</v>
      </c>
      <c r="I17" s="14">
        <v>24</v>
      </c>
      <c r="J17" s="14">
        <v>19.835000000000001</v>
      </c>
      <c r="K17" s="14">
        <v>25.914999999999999</v>
      </c>
      <c r="L17" s="14">
        <v>21.4</v>
      </c>
      <c r="M17" s="14">
        <v>25.914999999999999</v>
      </c>
      <c r="N17" s="14">
        <v>33.935000000000002</v>
      </c>
      <c r="O17" s="14">
        <v>24</v>
      </c>
      <c r="P17" s="14">
        <v>32.270000000000003</v>
      </c>
      <c r="Q17" s="14">
        <v>33.975000000000001</v>
      </c>
      <c r="R17" s="14">
        <v>265.245</v>
      </c>
      <c r="S17" s="15"/>
      <c r="T17" s="15">
        <f>$T$18</f>
        <v>265.245</v>
      </c>
      <c r="U17" s="15"/>
      <c r="V17" s="15"/>
      <c r="W17" s="15">
        <f>ROUND($Z$17/$T$17,2)</f>
        <v>0</v>
      </c>
      <c r="X17" s="15">
        <f>ROUND($X$18+$X$19+$X$20+$X$21,2)</f>
        <v>0</v>
      </c>
      <c r="Y17" s="15">
        <f>ROUND($Y$18+$Y$19+$Y$20+$Y$21,2)</f>
        <v>0</v>
      </c>
      <c r="Z17" s="15">
        <f>ROUND($Z$18+$Z$19+$Z$20+$Z$21,2)</f>
        <v>0</v>
      </c>
      <c r="AA17" s="16"/>
      <c r="AB17" s="67"/>
    </row>
    <row r="18" spans="1:28" s="17" customFormat="1" ht="11.1" customHeight="1" outlineLevel="6" x14ac:dyDescent="0.2">
      <c r="A18" s="18"/>
      <c r="B18" s="74" t="s">
        <v>31</v>
      </c>
      <c r="C18" s="19" t="s">
        <v>67</v>
      </c>
      <c r="D18" s="19"/>
      <c r="E18" s="19"/>
      <c r="F18" s="19"/>
      <c r="G18" s="19"/>
      <c r="H18" s="20">
        <v>24</v>
      </c>
      <c r="I18" s="20">
        <v>24</v>
      </c>
      <c r="J18" s="20">
        <v>19.835000000000001</v>
      </c>
      <c r="K18" s="20">
        <v>25.914999999999999</v>
      </c>
      <c r="L18" s="20">
        <v>21.4</v>
      </c>
      <c r="M18" s="20">
        <v>25.914999999999999</v>
      </c>
      <c r="N18" s="20">
        <v>33.935000000000002</v>
      </c>
      <c r="O18" s="20">
        <v>24</v>
      </c>
      <c r="P18" s="20">
        <v>32.270000000000003</v>
      </c>
      <c r="Q18" s="20">
        <v>33.975000000000001</v>
      </c>
      <c r="R18" s="20">
        <f>$H$18+$I$18+$J$18+$K$18+$L$18+$M$18+$N$18+$O$18+$P$18+$Q$18</f>
        <v>265.245</v>
      </c>
      <c r="S18" s="20">
        <v>1</v>
      </c>
      <c r="T18" s="21">
        <f>ROUND($R$18*$S$18,3)</f>
        <v>265.245</v>
      </c>
      <c r="U18" s="58"/>
      <c r="V18" s="59"/>
      <c r="W18" s="56">
        <f>ROUND($V$18+$U$18,2)</f>
        <v>0</v>
      </c>
      <c r="X18" s="21">
        <f>ROUND($R$18*$U$18,2)</f>
        <v>0</v>
      </c>
      <c r="Y18" s="21">
        <f>ROUND($T$18*$V$18,2)</f>
        <v>0</v>
      </c>
      <c r="Z18" s="21">
        <f>ROUND($Y$18+$X$18,2)</f>
        <v>0</v>
      </c>
      <c r="AA18" s="21"/>
      <c r="AB18" s="68"/>
    </row>
    <row r="19" spans="1:28" s="1" customFormat="1" ht="11.1" customHeight="1" outlineLevel="6" x14ac:dyDescent="0.2">
      <c r="A19" s="22"/>
      <c r="B19" s="75" t="s">
        <v>68</v>
      </c>
      <c r="C19" s="23" t="s">
        <v>69</v>
      </c>
      <c r="D19" s="23" t="s">
        <v>70</v>
      </c>
      <c r="E19" s="23"/>
      <c r="F19" s="23"/>
      <c r="G19" s="23"/>
      <c r="H19" s="24">
        <v>24</v>
      </c>
      <c r="I19" s="24">
        <v>24</v>
      </c>
      <c r="J19" s="24">
        <v>19.835000000000001</v>
      </c>
      <c r="K19" s="24">
        <v>25.914999999999999</v>
      </c>
      <c r="L19" s="24">
        <v>21.4</v>
      </c>
      <c r="M19" s="24">
        <v>25.914999999999999</v>
      </c>
      <c r="N19" s="24">
        <v>33.935000000000002</v>
      </c>
      <c r="O19" s="24">
        <v>24</v>
      </c>
      <c r="P19" s="24">
        <v>32.270000000000003</v>
      </c>
      <c r="Q19" s="24">
        <v>33.975000000000001</v>
      </c>
      <c r="R19" s="24">
        <f>$H$19+$I$19+$J$19+$K$19+$L$19+$M$19+$N$19+$O$19+$P$19+$Q$19</f>
        <v>265.245</v>
      </c>
      <c r="S19" s="26">
        <v>6</v>
      </c>
      <c r="T19" s="25">
        <f>ROUND($R$19*$S$19,3)</f>
        <v>1591.47</v>
      </c>
      <c r="U19" s="60"/>
      <c r="V19" s="60"/>
      <c r="W19" s="25">
        <f>ROUND($V$19+$U$19,2)</f>
        <v>0</v>
      </c>
      <c r="X19" s="25">
        <f>ROUND($R$19*$U$19,2)</f>
        <v>0</v>
      </c>
      <c r="Y19" s="25">
        <f>ROUND($T$19*$V$19,2)</f>
        <v>0</v>
      </c>
      <c r="Z19" s="25">
        <f>ROUND($Y$19+$X$19,2)</f>
        <v>0</v>
      </c>
      <c r="AA19" s="27"/>
      <c r="AB19" s="69"/>
    </row>
    <row r="20" spans="1:28" s="1" customFormat="1" ht="21.95" customHeight="1" outlineLevel="6" x14ac:dyDescent="0.2">
      <c r="A20" s="22"/>
      <c r="B20" s="75" t="s">
        <v>71</v>
      </c>
      <c r="C20" s="23" t="s">
        <v>72</v>
      </c>
      <c r="D20" s="23"/>
      <c r="E20" s="23"/>
      <c r="F20" s="23"/>
      <c r="G20" s="23"/>
      <c r="H20" s="24">
        <v>4.8</v>
      </c>
      <c r="I20" s="24">
        <v>4.8</v>
      </c>
      <c r="J20" s="24">
        <v>3.9670000000000001</v>
      </c>
      <c r="K20" s="24">
        <v>5.1829999999999998</v>
      </c>
      <c r="L20" s="24">
        <v>4.28</v>
      </c>
      <c r="M20" s="24">
        <v>5.1829999999999998</v>
      </c>
      <c r="N20" s="24">
        <v>6.7869999999999999</v>
      </c>
      <c r="O20" s="24">
        <v>4.8</v>
      </c>
      <c r="P20" s="24">
        <v>6.4539999999999997</v>
      </c>
      <c r="Q20" s="24">
        <v>6.7949999999999999</v>
      </c>
      <c r="R20" s="24">
        <f>$H$20+$I$20+$J$20+$K$20+$L$20+$M$20+$N$20+$O$20+$P$20+$Q$20</f>
        <v>53.048999999999999</v>
      </c>
      <c r="S20" s="28">
        <v>1.05</v>
      </c>
      <c r="T20" s="25">
        <f>ROUND($R$20*$S$20,3)</f>
        <v>55.701000000000001</v>
      </c>
      <c r="U20" s="60"/>
      <c r="V20" s="60"/>
      <c r="W20" s="25">
        <f>ROUND($V$20+$U$20,2)</f>
        <v>0</v>
      </c>
      <c r="X20" s="25">
        <f>ROUND($R$20*$U$20,2)</f>
        <v>0</v>
      </c>
      <c r="Y20" s="25">
        <f>ROUND($T$20*$V$20,2)</f>
        <v>0</v>
      </c>
      <c r="Z20" s="25">
        <f>ROUND($Y$20+$X$20,2)</f>
        <v>0</v>
      </c>
      <c r="AA20" s="27"/>
      <c r="AB20" s="69"/>
    </row>
    <row r="21" spans="1:28" s="1" customFormat="1" ht="21.95" customHeight="1" outlineLevel="6" x14ac:dyDescent="0.2">
      <c r="A21" s="22"/>
      <c r="B21" s="75" t="s">
        <v>73</v>
      </c>
      <c r="C21" s="23" t="s">
        <v>74</v>
      </c>
      <c r="D21" s="23"/>
      <c r="E21" s="23"/>
      <c r="F21" s="23"/>
      <c r="G21" s="23"/>
      <c r="H21" s="24">
        <v>24</v>
      </c>
      <c r="I21" s="24">
        <v>24</v>
      </c>
      <c r="J21" s="24">
        <v>19.835000000000001</v>
      </c>
      <c r="K21" s="24">
        <v>25.914999999999999</v>
      </c>
      <c r="L21" s="24">
        <v>21.4</v>
      </c>
      <c r="M21" s="24">
        <v>25.914999999999999</v>
      </c>
      <c r="N21" s="24">
        <v>33.935000000000002</v>
      </c>
      <c r="O21" s="24">
        <v>24</v>
      </c>
      <c r="P21" s="24">
        <v>32.270000000000003</v>
      </c>
      <c r="Q21" s="24">
        <v>33.975000000000001</v>
      </c>
      <c r="R21" s="24">
        <f>$H$21+$I$21+$J$21+$K$21+$L$21+$M$21+$N$21+$O$21+$P$21+$Q$21</f>
        <v>265.245</v>
      </c>
      <c r="S21" s="26">
        <v>10</v>
      </c>
      <c r="T21" s="25">
        <f>ROUND($R$21*$S$21,3)</f>
        <v>2652.45</v>
      </c>
      <c r="U21" s="60"/>
      <c r="V21" s="60"/>
      <c r="W21" s="25">
        <f>ROUND($V$21+$U$21,2)</f>
        <v>0</v>
      </c>
      <c r="X21" s="25">
        <f>ROUND($R$21*$U$21,2)</f>
        <v>0</v>
      </c>
      <c r="Y21" s="25">
        <f>ROUND($T$21*$V$21,2)</f>
        <v>0</v>
      </c>
      <c r="Z21" s="25">
        <f>ROUND($Y$21+$X$21,2)</f>
        <v>0</v>
      </c>
      <c r="AA21" s="27"/>
      <c r="AB21" s="69"/>
    </row>
    <row r="22" spans="1:28" s="11" customFormat="1" ht="21.95" customHeight="1" outlineLevel="5" x14ac:dyDescent="0.15">
      <c r="A22" s="12">
        <v>2</v>
      </c>
      <c r="B22" s="73" t="s">
        <v>75</v>
      </c>
      <c r="C22" s="13" t="s">
        <v>67</v>
      </c>
      <c r="D22" s="13"/>
      <c r="E22" s="13"/>
      <c r="F22" s="13"/>
      <c r="G22" s="13"/>
      <c r="H22" s="14">
        <v>24</v>
      </c>
      <c r="I22" s="14">
        <v>24</v>
      </c>
      <c r="J22" s="14">
        <v>19.835000000000001</v>
      </c>
      <c r="K22" s="14">
        <v>25.914999999999999</v>
      </c>
      <c r="L22" s="14">
        <v>21.4</v>
      </c>
      <c r="M22" s="14">
        <v>25.914999999999999</v>
      </c>
      <c r="N22" s="14">
        <v>33.935000000000002</v>
      </c>
      <c r="O22" s="14">
        <v>24</v>
      </c>
      <c r="P22" s="14">
        <v>32.270000000000003</v>
      </c>
      <c r="Q22" s="14">
        <v>33.975000000000001</v>
      </c>
      <c r="R22" s="14">
        <v>265.245</v>
      </c>
      <c r="S22" s="15"/>
      <c r="T22" s="15">
        <f>$T$23</f>
        <v>265.245</v>
      </c>
      <c r="U22" s="61"/>
      <c r="V22" s="61"/>
      <c r="W22" s="15">
        <f>ROUND($Z$22/$T$22,2)</f>
        <v>0</v>
      </c>
      <c r="X22" s="15">
        <f>ROUND($X$23+$X$24+$X$25,2)</f>
        <v>0</v>
      </c>
      <c r="Y22" s="15">
        <f>ROUND($Y$23+$Y$24+$Y$25,2)</f>
        <v>0</v>
      </c>
      <c r="Z22" s="15">
        <f>ROUND($Z$23+$Z$24+$Z$25,2)</f>
        <v>0</v>
      </c>
      <c r="AA22" s="16"/>
      <c r="AB22" s="67"/>
    </row>
    <row r="23" spans="1:28" s="17" customFormat="1" ht="11.1" customHeight="1" outlineLevel="6" x14ac:dyDescent="0.2">
      <c r="A23" s="18"/>
      <c r="B23" s="74" t="s">
        <v>31</v>
      </c>
      <c r="C23" s="19" t="s">
        <v>67</v>
      </c>
      <c r="D23" s="19"/>
      <c r="E23" s="19"/>
      <c r="F23" s="19"/>
      <c r="G23" s="19"/>
      <c r="H23" s="20">
        <v>24</v>
      </c>
      <c r="I23" s="20">
        <v>24</v>
      </c>
      <c r="J23" s="20">
        <v>19.835000000000001</v>
      </c>
      <c r="K23" s="20">
        <v>25.914999999999999</v>
      </c>
      <c r="L23" s="20">
        <v>21.4</v>
      </c>
      <c r="M23" s="20">
        <v>25.914999999999999</v>
      </c>
      <c r="N23" s="20">
        <v>33.935000000000002</v>
      </c>
      <c r="O23" s="20">
        <v>24</v>
      </c>
      <c r="P23" s="20">
        <v>32.270000000000003</v>
      </c>
      <c r="Q23" s="20">
        <v>33.975000000000001</v>
      </c>
      <c r="R23" s="20">
        <f>$H$23+$I$23+$J$23+$K$23+$L$23+$M$23+$N$23+$O$23+$P$23+$Q$23</f>
        <v>265.245</v>
      </c>
      <c r="S23" s="20">
        <v>1</v>
      </c>
      <c r="T23" s="21">
        <f>ROUND($R$23*$S$23,3)</f>
        <v>265.245</v>
      </c>
      <c r="U23" s="58"/>
      <c r="V23" s="59"/>
      <c r="W23" s="56">
        <f>ROUND($V$23+$U$23,2)</f>
        <v>0</v>
      </c>
      <c r="X23" s="21">
        <f>ROUND($R$23*$U$23,2)</f>
        <v>0</v>
      </c>
      <c r="Y23" s="21">
        <f>ROUND($T$23*$V$23,2)</f>
        <v>0</v>
      </c>
      <c r="Z23" s="21">
        <f>ROUND($Y$23+$X$23,2)</f>
        <v>0</v>
      </c>
      <c r="AA23" s="21"/>
      <c r="AB23" s="68"/>
    </row>
    <row r="24" spans="1:28" s="1" customFormat="1" ht="11.1" customHeight="1" outlineLevel="6" x14ac:dyDescent="0.2">
      <c r="A24" s="22"/>
      <c r="B24" s="75" t="s">
        <v>68</v>
      </c>
      <c r="C24" s="23" t="s">
        <v>69</v>
      </c>
      <c r="D24" s="23" t="s">
        <v>70</v>
      </c>
      <c r="E24" s="23"/>
      <c r="F24" s="23"/>
      <c r="G24" s="23"/>
      <c r="H24" s="24">
        <v>24</v>
      </c>
      <c r="I24" s="24">
        <v>24</v>
      </c>
      <c r="J24" s="24">
        <v>19.835000000000001</v>
      </c>
      <c r="K24" s="24">
        <v>25.914999999999999</v>
      </c>
      <c r="L24" s="24">
        <v>21.4</v>
      </c>
      <c r="M24" s="24">
        <v>25.914999999999999</v>
      </c>
      <c r="N24" s="24">
        <v>33.935000000000002</v>
      </c>
      <c r="O24" s="24">
        <v>24</v>
      </c>
      <c r="P24" s="24">
        <v>32.270000000000003</v>
      </c>
      <c r="Q24" s="24">
        <v>33.975000000000001</v>
      </c>
      <c r="R24" s="24">
        <f>$H$24+$I$24+$J$24+$K$24+$L$24+$M$24+$N$24+$O$24+$P$24+$Q$24</f>
        <v>265.245</v>
      </c>
      <c r="S24" s="26">
        <v>6</v>
      </c>
      <c r="T24" s="25">
        <f>ROUND($R$24*$S$24,3)</f>
        <v>1591.47</v>
      </c>
      <c r="U24" s="60"/>
      <c r="V24" s="60"/>
      <c r="W24" s="25">
        <f>ROUND($V$24+$U$24,2)</f>
        <v>0</v>
      </c>
      <c r="X24" s="25">
        <f>ROUND($R$24*$U$24,2)</f>
        <v>0</v>
      </c>
      <c r="Y24" s="25">
        <f>ROUND($T$24*$V$24,2)</f>
        <v>0</v>
      </c>
      <c r="Z24" s="25">
        <f>ROUND($Y$24+$X$24,2)</f>
        <v>0</v>
      </c>
      <c r="AA24" s="27"/>
      <c r="AB24" s="69"/>
    </row>
    <row r="25" spans="1:28" s="1" customFormat="1" ht="11.1" customHeight="1" outlineLevel="6" x14ac:dyDescent="0.2">
      <c r="A25" s="22"/>
      <c r="B25" s="75" t="s">
        <v>76</v>
      </c>
      <c r="C25" s="23" t="s">
        <v>67</v>
      </c>
      <c r="D25" s="23"/>
      <c r="E25" s="23"/>
      <c r="F25" s="23"/>
      <c r="G25" s="23"/>
      <c r="H25" s="24">
        <v>24</v>
      </c>
      <c r="I25" s="24">
        <v>24</v>
      </c>
      <c r="J25" s="24">
        <v>19.835000000000001</v>
      </c>
      <c r="K25" s="24">
        <v>25.914999999999999</v>
      </c>
      <c r="L25" s="24">
        <v>21.4</v>
      </c>
      <c r="M25" s="24">
        <v>25.914999999999999</v>
      </c>
      <c r="N25" s="24">
        <v>33.935000000000002</v>
      </c>
      <c r="O25" s="24">
        <v>24</v>
      </c>
      <c r="P25" s="24">
        <v>32.270000000000003</v>
      </c>
      <c r="Q25" s="24">
        <v>33.975000000000001</v>
      </c>
      <c r="R25" s="24">
        <f>$H$25+$I$25+$J$25+$K$25+$L$25+$M$25+$N$25+$O$25+$P$25+$Q$25</f>
        <v>265.245</v>
      </c>
      <c r="S25" s="29">
        <v>1.2</v>
      </c>
      <c r="T25" s="25">
        <f>ROUND($R$25*$S$25,3)</f>
        <v>318.29399999999998</v>
      </c>
      <c r="U25" s="60"/>
      <c r="V25" s="60"/>
      <c r="W25" s="25">
        <f>ROUND($V$25+$U$25,2)</f>
        <v>0</v>
      </c>
      <c r="X25" s="25">
        <f>ROUND($R$25*$U$25,2)</f>
        <v>0</v>
      </c>
      <c r="Y25" s="25">
        <f>ROUND($T$25*$V$25,2)</f>
        <v>0</v>
      </c>
      <c r="Z25" s="25">
        <f>ROUND($Y$25+$X$25,2)</f>
        <v>0</v>
      </c>
      <c r="AA25" s="27"/>
      <c r="AB25" s="69"/>
    </row>
    <row r="26" spans="1:28" s="11" customFormat="1" ht="11.1" customHeight="1" outlineLevel="5" x14ac:dyDescent="0.15">
      <c r="A26" s="12">
        <v>3</v>
      </c>
      <c r="B26" s="73" t="s">
        <v>77</v>
      </c>
      <c r="C26" s="13" t="s">
        <v>67</v>
      </c>
      <c r="D26" s="13"/>
      <c r="E26" s="13"/>
      <c r="F26" s="13"/>
      <c r="G26" s="13"/>
      <c r="H26" s="14">
        <v>7.04</v>
      </c>
      <c r="I26" s="15"/>
      <c r="J26" s="14">
        <v>3.56</v>
      </c>
      <c r="K26" s="15"/>
      <c r="L26" s="14">
        <v>8.75</v>
      </c>
      <c r="M26" s="15"/>
      <c r="N26" s="14">
        <v>7.58</v>
      </c>
      <c r="O26" s="15"/>
      <c r="P26" s="14">
        <v>7.34</v>
      </c>
      <c r="Q26" s="15"/>
      <c r="R26" s="14">
        <v>34.270000000000003</v>
      </c>
      <c r="S26" s="15"/>
      <c r="T26" s="15">
        <f>$T$27</f>
        <v>34.270000000000003</v>
      </c>
      <c r="U26" s="61"/>
      <c r="V26" s="61"/>
      <c r="W26" s="15">
        <f>ROUND($Z$26/$T$26,2)</f>
        <v>0</v>
      </c>
      <c r="X26" s="15">
        <f>ROUND($X$27+$X$28+$X$29+$X$30,2)</f>
        <v>0</v>
      </c>
      <c r="Y26" s="15">
        <f>ROUND($Y$27+$Y$28+$Y$29+$Y$30,2)</f>
        <v>0</v>
      </c>
      <c r="Z26" s="15">
        <f>ROUND($Z$27+$Z$28+$Z$29+$Z$30,2)</f>
        <v>0</v>
      </c>
      <c r="AA26" s="16"/>
      <c r="AB26" s="67"/>
    </row>
    <row r="27" spans="1:28" s="17" customFormat="1" ht="11.1" customHeight="1" outlineLevel="6" x14ac:dyDescent="0.2">
      <c r="A27" s="18"/>
      <c r="B27" s="74" t="s">
        <v>31</v>
      </c>
      <c r="C27" s="19" t="s">
        <v>67</v>
      </c>
      <c r="D27" s="19"/>
      <c r="E27" s="19"/>
      <c r="F27" s="19"/>
      <c r="G27" s="19"/>
      <c r="H27" s="20">
        <v>7.04</v>
      </c>
      <c r="I27" s="21"/>
      <c r="J27" s="20">
        <v>3.56</v>
      </c>
      <c r="K27" s="21"/>
      <c r="L27" s="20">
        <v>8.75</v>
      </c>
      <c r="M27" s="21"/>
      <c r="N27" s="20">
        <v>7.58</v>
      </c>
      <c r="O27" s="21"/>
      <c r="P27" s="20">
        <v>7.34</v>
      </c>
      <c r="Q27" s="21"/>
      <c r="R27" s="20">
        <f>$H$27+$I$27+$J$27+$K$27+$L$27+$M$27+$N$27+$O$27+$P$27+$Q$27</f>
        <v>34.269999999999996</v>
      </c>
      <c r="S27" s="20">
        <v>1</v>
      </c>
      <c r="T27" s="21">
        <f>ROUND($R$27*$S$27,3)</f>
        <v>34.270000000000003</v>
      </c>
      <c r="U27" s="58"/>
      <c r="V27" s="59"/>
      <c r="W27" s="56">
        <f>ROUND($V$27+$U$27,2)</f>
        <v>0</v>
      </c>
      <c r="X27" s="21">
        <f>ROUND($R$27*$U$27,2)</f>
        <v>0</v>
      </c>
      <c r="Y27" s="21">
        <f>ROUND($T$27*$V$27,2)</f>
        <v>0</v>
      </c>
      <c r="Z27" s="21">
        <f>ROUND($Y$27+$X$27,2)</f>
        <v>0</v>
      </c>
      <c r="AA27" s="21"/>
      <c r="AB27" s="68"/>
    </row>
    <row r="28" spans="1:28" s="1" customFormat="1" ht="21.95" customHeight="1" outlineLevel="6" x14ac:dyDescent="0.2">
      <c r="A28" s="22"/>
      <c r="B28" s="75" t="s">
        <v>78</v>
      </c>
      <c r="C28" s="23" t="s">
        <v>72</v>
      </c>
      <c r="D28" s="23"/>
      <c r="E28" s="23"/>
      <c r="F28" s="23"/>
      <c r="G28" s="23"/>
      <c r="H28" s="24">
        <v>0.70399999999999996</v>
      </c>
      <c r="I28" s="25"/>
      <c r="J28" s="24">
        <v>0.35599999999999998</v>
      </c>
      <c r="K28" s="25"/>
      <c r="L28" s="24">
        <v>0.875</v>
      </c>
      <c r="M28" s="25"/>
      <c r="N28" s="24">
        <v>0.75800000000000001</v>
      </c>
      <c r="O28" s="25"/>
      <c r="P28" s="24">
        <v>0.73399999999999999</v>
      </c>
      <c r="Q28" s="25"/>
      <c r="R28" s="24">
        <f>$H$28+$I$28+$J$28+$K$28+$L$28+$M$28+$N$28+$O$28+$P$28+$Q$28</f>
        <v>3.427</v>
      </c>
      <c r="S28" s="28">
        <v>1.05</v>
      </c>
      <c r="T28" s="25">
        <f>ROUND($R$28*$S$28,3)</f>
        <v>3.5979999999999999</v>
      </c>
      <c r="U28" s="60"/>
      <c r="V28" s="60"/>
      <c r="W28" s="25">
        <f>ROUND($V$28+$U$28,2)</f>
        <v>0</v>
      </c>
      <c r="X28" s="25">
        <f>ROUND($R$28*$U$28,2)</f>
        <v>0</v>
      </c>
      <c r="Y28" s="25">
        <f>ROUND($T$28*$V$28,2)</f>
        <v>0</v>
      </c>
      <c r="Z28" s="25">
        <f>ROUND($Y$28+$X$28,2)</f>
        <v>0</v>
      </c>
      <c r="AA28" s="27"/>
      <c r="AB28" s="69"/>
    </row>
    <row r="29" spans="1:28" s="1" customFormat="1" ht="11.1" customHeight="1" outlineLevel="6" x14ac:dyDescent="0.2">
      <c r="A29" s="22"/>
      <c r="B29" s="75" t="s">
        <v>68</v>
      </c>
      <c r="C29" s="23" t="s">
        <v>69</v>
      </c>
      <c r="D29" s="23" t="s">
        <v>70</v>
      </c>
      <c r="E29" s="23"/>
      <c r="F29" s="23"/>
      <c r="G29" s="23"/>
      <c r="H29" s="24">
        <v>7.04</v>
      </c>
      <c r="I29" s="25"/>
      <c r="J29" s="24">
        <v>3.56</v>
      </c>
      <c r="K29" s="25"/>
      <c r="L29" s="24">
        <v>8.75</v>
      </c>
      <c r="M29" s="25"/>
      <c r="N29" s="24">
        <v>7.58</v>
      </c>
      <c r="O29" s="25"/>
      <c r="P29" s="24">
        <v>7.34</v>
      </c>
      <c r="Q29" s="25"/>
      <c r="R29" s="24">
        <f>$H$29+$I$29+$J$29+$K$29+$L$29+$M$29+$N$29+$O$29+$P$29+$Q$29</f>
        <v>34.269999999999996</v>
      </c>
      <c r="S29" s="26">
        <v>6</v>
      </c>
      <c r="T29" s="25">
        <f>ROUND($R$29*$S$29,3)</f>
        <v>205.62</v>
      </c>
      <c r="U29" s="60"/>
      <c r="V29" s="60"/>
      <c r="W29" s="25">
        <f>ROUND($V$29+$U$29,2)</f>
        <v>0</v>
      </c>
      <c r="X29" s="25">
        <f>ROUND($R$29*$U$29,2)</f>
        <v>0</v>
      </c>
      <c r="Y29" s="25">
        <f>ROUND($T$29*$V$29,2)</f>
        <v>0</v>
      </c>
      <c r="Z29" s="25">
        <f>ROUND($Y$29+$X$29,2)</f>
        <v>0</v>
      </c>
      <c r="AA29" s="27"/>
      <c r="AB29" s="69"/>
    </row>
    <row r="30" spans="1:28" s="1" customFormat="1" ht="21.95" customHeight="1" outlineLevel="6" x14ac:dyDescent="0.2">
      <c r="A30" s="22"/>
      <c r="B30" s="75" t="s">
        <v>79</v>
      </c>
      <c r="C30" s="23" t="s">
        <v>74</v>
      </c>
      <c r="D30" s="23"/>
      <c r="E30" s="23"/>
      <c r="F30" s="23"/>
      <c r="G30" s="23"/>
      <c r="H30" s="24">
        <v>7.04</v>
      </c>
      <c r="I30" s="25"/>
      <c r="J30" s="24">
        <v>3.56</v>
      </c>
      <c r="K30" s="25"/>
      <c r="L30" s="24">
        <v>8.75</v>
      </c>
      <c r="M30" s="25"/>
      <c r="N30" s="24">
        <v>7.58</v>
      </c>
      <c r="O30" s="25"/>
      <c r="P30" s="24">
        <v>7.34</v>
      </c>
      <c r="Q30" s="25"/>
      <c r="R30" s="24">
        <f>$H$30+$I$30+$J$30+$K$30+$L$30+$M$30+$N$30+$O$30+$P$30+$Q$30</f>
        <v>34.269999999999996</v>
      </c>
      <c r="S30" s="26">
        <v>10</v>
      </c>
      <c r="T30" s="25">
        <f>ROUND($R$30*$S$30,3)</f>
        <v>342.7</v>
      </c>
      <c r="U30" s="60"/>
      <c r="V30" s="60"/>
      <c r="W30" s="25">
        <f>ROUND($V$30+$U$30,2)</f>
        <v>0</v>
      </c>
      <c r="X30" s="25">
        <f>ROUND($R$30*$U$30,2)</f>
        <v>0</v>
      </c>
      <c r="Y30" s="25">
        <f>ROUND($T$30*$V$30,2)</f>
        <v>0</v>
      </c>
      <c r="Z30" s="25">
        <f>ROUND($Y$30+$X$30,2)</f>
        <v>0</v>
      </c>
      <c r="AA30" s="27"/>
      <c r="AB30" s="69"/>
    </row>
    <row r="31" spans="1:28" s="11" customFormat="1" ht="21.95" customHeight="1" outlineLevel="5" x14ac:dyDescent="0.15">
      <c r="A31" s="12">
        <v>4</v>
      </c>
      <c r="B31" s="73" t="s">
        <v>80</v>
      </c>
      <c r="C31" s="13" t="s">
        <v>67</v>
      </c>
      <c r="D31" s="13"/>
      <c r="E31" s="13"/>
      <c r="F31" s="13"/>
      <c r="G31" s="13"/>
      <c r="H31" s="14">
        <v>7.04</v>
      </c>
      <c r="I31" s="15"/>
      <c r="J31" s="14">
        <v>3.56</v>
      </c>
      <c r="K31" s="15"/>
      <c r="L31" s="14">
        <v>8.75</v>
      </c>
      <c r="M31" s="15"/>
      <c r="N31" s="14">
        <v>7.58</v>
      </c>
      <c r="O31" s="15"/>
      <c r="P31" s="14">
        <v>7.34</v>
      </c>
      <c r="Q31" s="15"/>
      <c r="R31" s="14">
        <v>34.270000000000003</v>
      </c>
      <c r="S31" s="15"/>
      <c r="T31" s="15">
        <f>$T$32</f>
        <v>34.270000000000003</v>
      </c>
      <c r="U31" s="61"/>
      <c r="V31" s="61"/>
      <c r="W31" s="15">
        <f>ROUND($Z$31/$T$31,2)</f>
        <v>0</v>
      </c>
      <c r="X31" s="15">
        <f>ROUND($X$32+$X$33+$X$34,2)</f>
        <v>0</v>
      </c>
      <c r="Y31" s="15">
        <f>ROUND($Y$32+$Y$33+$Y$34,2)</f>
        <v>0</v>
      </c>
      <c r="Z31" s="15">
        <f>ROUND($Z$32+$Z$33+$Z$34,2)</f>
        <v>0</v>
      </c>
      <c r="AA31" s="16"/>
      <c r="AB31" s="67"/>
    </row>
    <row r="32" spans="1:28" s="17" customFormat="1" ht="11.1" customHeight="1" outlineLevel="6" x14ac:dyDescent="0.2">
      <c r="A32" s="18"/>
      <c r="B32" s="74" t="s">
        <v>31</v>
      </c>
      <c r="C32" s="19" t="s">
        <v>67</v>
      </c>
      <c r="D32" s="19"/>
      <c r="E32" s="19"/>
      <c r="F32" s="19"/>
      <c r="G32" s="19"/>
      <c r="H32" s="20">
        <v>7.04</v>
      </c>
      <c r="I32" s="21"/>
      <c r="J32" s="20">
        <v>3.56</v>
      </c>
      <c r="K32" s="21"/>
      <c r="L32" s="20">
        <v>8.75</v>
      </c>
      <c r="M32" s="21"/>
      <c r="N32" s="20">
        <v>7.58</v>
      </c>
      <c r="O32" s="21"/>
      <c r="P32" s="20">
        <v>7.34</v>
      </c>
      <c r="Q32" s="21"/>
      <c r="R32" s="20">
        <f>$H$32+$I$32+$J$32+$K$32+$L$32+$M$32+$N$32+$O$32+$P$32+$Q$32</f>
        <v>34.269999999999996</v>
      </c>
      <c r="S32" s="20">
        <v>1</v>
      </c>
      <c r="T32" s="21">
        <f>ROUND($R$32*$S$32,3)</f>
        <v>34.270000000000003</v>
      </c>
      <c r="U32" s="58"/>
      <c r="V32" s="59"/>
      <c r="W32" s="56">
        <f>ROUND($V$32+$U$32,2)</f>
        <v>0</v>
      </c>
      <c r="X32" s="21">
        <f>ROUND($R$32*$U$32,2)</f>
        <v>0</v>
      </c>
      <c r="Y32" s="21">
        <f>ROUND($T$32*$V$32,2)</f>
        <v>0</v>
      </c>
      <c r="Z32" s="21">
        <f>ROUND($Y$32+$X$32,2)</f>
        <v>0</v>
      </c>
      <c r="AA32" s="21"/>
      <c r="AB32" s="68"/>
    </row>
    <row r="33" spans="1:28" s="1" customFormat="1" ht="11.1" customHeight="1" outlineLevel="6" x14ac:dyDescent="0.2">
      <c r="A33" s="22"/>
      <c r="B33" s="75" t="s">
        <v>68</v>
      </c>
      <c r="C33" s="23" t="s">
        <v>69</v>
      </c>
      <c r="D33" s="23" t="s">
        <v>70</v>
      </c>
      <c r="E33" s="23"/>
      <c r="F33" s="23"/>
      <c r="G33" s="23"/>
      <c r="H33" s="24">
        <v>7.04</v>
      </c>
      <c r="I33" s="25"/>
      <c r="J33" s="24">
        <v>3.56</v>
      </c>
      <c r="K33" s="25"/>
      <c r="L33" s="24">
        <v>8.75</v>
      </c>
      <c r="M33" s="25"/>
      <c r="N33" s="24">
        <v>7.58</v>
      </c>
      <c r="O33" s="25"/>
      <c r="P33" s="24">
        <v>7.34</v>
      </c>
      <c r="Q33" s="25"/>
      <c r="R33" s="24">
        <f>$H$33+$I$33+$J$33+$K$33+$L$33+$M$33+$N$33+$O$33+$P$33+$Q$33</f>
        <v>34.269999999999996</v>
      </c>
      <c r="S33" s="26">
        <v>6</v>
      </c>
      <c r="T33" s="25">
        <f>ROUND($R$33*$S$33,3)</f>
        <v>205.62</v>
      </c>
      <c r="U33" s="60"/>
      <c r="V33" s="60"/>
      <c r="W33" s="25">
        <f>ROUND($V$33+$U$33,2)</f>
        <v>0</v>
      </c>
      <c r="X33" s="25">
        <f>ROUND($R$33*$U$33,2)</f>
        <v>0</v>
      </c>
      <c r="Y33" s="25">
        <f>ROUND($T$33*$V$33,2)</f>
        <v>0</v>
      </c>
      <c r="Z33" s="25">
        <f>ROUND($Y$33+$X$33,2)</f>
        <v>0</v>
      </c>
      <c r="AA33" s="27"/>
      <c r="AB33" s="69"/>
    </row>
    <row r="34" spans="1:28" s="1" customFormat="1" ht="11.1" customHeight="1" outlineLevel="6" x14ac:dyDescent="0.2">
      <c r="A34" s="22"/>
      <c r="B34" s="75" t="s">
        <v>76</v>
      </c>
      <c r="C34" s="23" t="s">
        <v>67</v>
      </c>
      <c r="D34" s="23"/>
      <c r="E34" s="23"/>
      <c r="F34" s="23"/>
      <c r="G34" s="23"/>
      <c r="H34" s="24">
        <v>7.04</v>
      </c>
      <c r="I34" s="25"/>
      <c r="J34" s="24">
        <v>3.56</v>
      </c>
      <c r="K34" s="25"/>
      <c r="L34" s="24">
        <v>8.75</v>
      </c>
      <c r="M34" s="25"/>
      <c r="N34" s="24">
        <v>7.58</v>
      </c>
      <c r="O34" s="25"/>
      <c r="P34" s="24">
        <v>7.34</v>
      </c>
      <c r="Q34" s="25"/>
      <c r="R34" s="24">
        <f>$H$34+$I$34+$J$34+$K$34+$L$34+$M$34+$N$34+$O$34+$P$34+$Q$34</f>
        <v>34.269999999999996</v>
      </c>
      <c r="S34" s="29">
        <v>1.2</v>
      </c>
      <c r="T34" s="25">
        <f>ROUND($R$34*$S$34,3)</f>
        <v>41.124000000000002</v>
      </c>
      <c r="U34" s="60"/>
      <c r="V34" s="60"/>
      <c r="W34" s="25">
        <f>ROUND($V$34+$U$34,2)</f>
        <v>0</v>
      </c>
      <c r="X34" s="25">
        <f>ROUND($R$34*$U$34,2)</f>
        <v>0</v>
      </c>
      <c r="Y34" s="25">
        <f>ROUND($T$34*$V$34,2)</f>
        <v>0</v>
      </c>
      <c r="Z34" s="25">
        <f>ROUND($Y$34+$X$34,2)</f>
        <v>0</v>
      </c>
      <c r="AA34" s="27"/>
      <c r="AB34" s="69"/>
    </row>
    <row r="35" spans="1:28" s="1" customFormat="1" ht="12" customHeight="1" outlineLevel="4" x14ac:dyDescent="0.2">
      <c r="A35" s="7"/>
      <c r="B35" s="76" t="s">
        <v>81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62"/>
      <c r="V35" s="62"/>
      <c r="W35" s="10"/>
      <c r="X35" s="10">
        <f>ROUND($X$38+$X$39+$X$40+$X$42+$X$43+$X$45+$X$46+$X$47+$X$48+$X$49+$X$50+$X$52+$X$53+$X$54+$X$56+$X$57+$X$58+$X$59+$X$61+$X$62+$X$63,2)</f>
        <v>0</v>
      </c>
      <c r="Y35" s="10">
        <f>ROUND($Y$38+$Y$39+$Y$40+$Y$42+$Y$43+$Y$45+$Y$46+$Y$47+$Y$48+$Y$49+$Y$50+$Y$52+$Y$53+$Y$54+$Y$56+$Y$57+$Y$58+$Y$59+$Y$61+$Y$62+$Y$63,2)</f>
        <v>0</v>
      </c>
      <c r="Z35" s="10">
        <f>ROUND($Z$38+$Z$39+$Z$40+$Z$42+$Z$43+$Z$45+$Z$46+$Z$47+$Z$48+$Z$49+$Z$50+$Z$52+$Z$53+$Z$54+$Z$56+$Z$57+$Z$58+$Z$59+$Z$61+$Z$62+$Z$63,2)</f>
        <v>0</v>
      </c>
      <c r="AA35" s="10"/>
      <c r="AB35" s="62"/>
    </row>
    <row r="36" spans="1:28" s="1" customFormat="1" ht="12" customHeight="1" outlineLevel="5" x14ac:dyDescent="0.2">
      <c r="A36" s="7"/>
      <c r="B36" s="76" t="s">
        <v>82</v>
      </c>
      <c r="C36" s="9"/>
      <c r="D36" s="9"/>
      <c r="E36" s="9"/>
      <c r="F36" s="9"/>
      <c r="G36" s="9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62"/>
      <c r="V36" s="62"/>
      <c r="W36" s="10"/>
      <c r="X36" s="10">
        <f>ROUND($X$38+$X$39+$X$40+$X$42+$X$43+$X$45+$X$46+$X$47+$X$48+$X$49+$X$50+$X$52+$X$53+$X$54+$X$56+$X$57+$X$58+$X$59+$X$61+$X$62+$X$63,2)</f>
        <v>0</v>
      </c>
      <c r="Y36" s="10">
        <f>ROUND($Y$38+$Y$39+$Y$40+$Y$42+$Y$43+$Y$45+$Y$46+$Y$47+$Y$48+$Y$49+$Y$50+$Y$52+$Y$53+$Y$54+$Y$56+$Y$57+$Y$58+$Y$59+$Y$61+$Y$62+$Y$63,2)</f>
        <v>0</v>
      </c>
      <c r="Z36" s="10">
        <f>ROUND($Z$38+$Z$39+$Z$40+$Z$42+$Z$43+$Z$45+$Z$46+$Z$47+$Z$48+$Z$49+$Z$50+$Z$52+$Z$53+$Z$54+$Z$56+$Z$57+$Z$58+$Z$59+$Z$61+$Z$62+$Z$63,2)</f>
        <v>0</v>
      </c>
      <c r="AA36" s="10"/>
      <c r="AB36" s="62"/>
    </row>
    <row r="37" spans="1:28" s="11" customFormat="1" ht="21.95" customHeight="1" outlineLevel="6" x14ac:dyDescent="0.15">
      <c r="A37" s="12">
        <v>5</v>
      </c>
      <c r="B37" s="73" t="s">
        <v>83</v>
      </c>
      <c r="C37" s="13" t="s">
        <v>67</v>
      </c>
      <c r="D37" s="13"/>
      <c r="E37" s="13"/>
      <c r="F37" s="13"/>
      <c r="G37" s="13"/>
      <c r="H37" s="14">
        <v>7.9489999999999998</v>
      </c>
      <c r="I37" s="14">
        <v>10.249000000000001</v>
      </c>
      <c r="J37" s="14">
        <v>7.9489999999999998</v>
      </c>
      <c r="K37" s="14">
        <v>9.8149999999999995</v>
      </c>
      <c r="L37" s="14">
        <v>10.249000000000001</v>
      </c>
      <c r="M37" s="14">
        <v>8.6649999999999991</v>
      </c>
      <c r="N37" s="14">
        <v>7.9489999999999998</v>
      </c>
      <c r="O37" s="14">
        <v>10.249000000000001</v>
      </c>
      <c r="P37" s="14">
        <v>7.9489999999999998</v>
      </c>
      <c r="Q37" s="14">
        <v>10.249000000000001</v>
      </c>
      <c r="R37" s="14">
        <v>91.272000000000006</v>
      </c>
      <c r="S37" s="15"/>
      <c r="T37" s="15">
        <f>$T$38</f>
        <v>91.272000000000006</v>
      </c>
      <c r="U37" s="61"/>
      <c r="V37" s="61"/>
      <c r="W37" s="15">
        <f>ROUND($Z$37/$T$37,2)</f>
        <v>0</v>
      </c>
      <c r="X37" s="15">
        <f>ROUND($X$38+$X$39+$X$40,2)</f>
        <v>0</v>
      </c>
      <c r="Y37" s="15">
        <f>ROUND($Y$38+$Y$39+$Y$40,2)</f>
        <v>0</v>
      </c>
      <c r="Z37" s="15">
        <f>ROUND($Z$38+$Z$39+$Z$40,2)</f>
        <v>0</v>
      </c>
      <c r="AA37" s="16" t="s">
        <v>84</v>
      </c>
      <c r="AB37" s="67"/>
    </row>
    <row r="38" spans="1:28" s="17" customFormat="1" ht="11.1" customHeight="1" outlineLevel="7" x14ac:dyDescent="0.2">
      <c r="A38" s="18"/>
      <c r="B38" s="74" t="s">
        <v>31</v>
      </c>
      <c r="C38" s="19" t="s">
        <v>67</v>
      </c>
      <c r="D38" s="19"/>
      <c r="E38" s="19"/>
      <c r="F38" s="19"/>
      <c r="G38" s="19"/>
      <c r="H38" s="20">
        <v>7.9489999999999998</v>
      </c>
      <c r="I38" s="20">
        <v>10.249000000000001</v>
      </c>
      <c r="J38" s="20">
        <v>7.9489999999999998</v>
      </c>
      <c r="K38" s="20">
        <v>9.8149999999999995</v>
      </c>
      <c r="L38" s="20">
        <v>10.249000000000001</v>
      </c>
      <c r="M38" s="20">
        <v>8.6649999999999991</v>
      </c>
      <c r="N38" s="20">
        <v>7.9489999999999998</v>
      </c>
      <c r="O38" s="20">
        <v>10.249000000000001</v>
      </c>
      <c r="P38" s="20">
        <v>7.9489999999999998</v>
      </c>
      <c r="Q38" s="20">
        <v>10.249000000000001</v>
      </c>
      <c r="R38" s="20">
        <f>$H$38+$I$38+$J$38+$K$38+$L$38+$M$38+$N$38+$O$38+$P$38+$Q$38</f>
        <v>91.271999999999991</v>
      </c>
      <c r="S38" s="20">
        <v>1</v>
      </c>
      <c r="T38" s="21">
        <f>ROUND($R$38*$S$38,3)</f>
        <v>91.272000000000006</v>
      </c>
      <c r="U38" s="58"/>
      <c r="V38" s="59"/>
      <c r="W38" s="56">
        <f>ROUND($V$38+$U$38,2)</f>
        <v>0</v>
      </c>
      <c r="X38" s="21">
        <f>ROUND($R$38*$U$38,2)</f>
        <v>0</v>
      </c>
      <c r="Y38" s="21">
        <f>ROUND($T$38*$V$38,2)</f>
        <v>0</v>
      </c>
      <c r="Z38" s="21">
        <f>ROUND($Y$38+$X$38,2)</f>
        <v>0</v>
      </c>
      <c r="AA38" s="21"/>
      <c r="AB38" s="68"/>
    </row>
    <row r="39" spans="1:28" s="1" customFormat="1" ht="21.95" customHeight="1" outlineLevel="7" x14ac:dyDescent="0.2">
      <c r="A39" s="22"/>
      <c r="B39" s="75" t="s">
        <v>85</v>
      </c>
      <c r="C39" s="23" t="s">
        <v>86</v>
      </c>
      <c r="D39" s="23"/>
      <c r="E39" s="23"/>
      <c r="F39" s="23"/>
      <c r="G39" s="23"/>
      <c r="H39" s="24">
        <v>7.9489999999999998</v>
      </c>
      <c r="I39" s="24">
        <v>10.249000000000001</v>
      </c>
      <c r="J39" s="24">
        <v>7.9489999999999998</v>
      </c>
      <c r="K39" s="24">
        <v>9.8149999999999995</v>
      </c>
      <c r="L39" s="24">
        <v>10.249000000000001</v>
      </c>
      <c r="M39" s="24">
        <v>8.6649999999999991</v>
      </c>
      <c r="N39" s="24">
        <v>7.9489999999999998</v>
      </c>
      <c r="O39" s="24">
        <v>10.249000000000001</v>
      </c>
      <c r="P39" s="24">
        <v>7.9489999999999998</v>
      </c>
      <c r="Q39" s="24">
        <v>10.249000000000001</v>
      </c>
      <c r="R39" s="24">
        <f>$H$39+$I$39+$J$39+$K$39+$L$39+$M$39+$N$39+$O$39+$P$39+$Q$39</f>
        <v>91.271999999999991</v>
      </c>
      <c r="S39" s="26">
        <v>7</v>
      </c>
      <c r="T39" s="25">
        <f>ROUND($R$39*$S$39,3)</f>
        <v>638.904</v>
      </c>
      <c r="U39" s="60"/>
      <c r="V39" s="60"/>
      <c r="W39" s="25">
        <f>ROUND($V$39+$U$39,2)</f>
        <v>0</v>
      </c>
      <c r="X39" s="25">
        <f>ROUND($R$39*$U$39,2)</f>
        <v>0</v>
      </c>
      <c r="Y39" s="25">
        <f>ROUND($T$39*$V$39,2)</f>
        <v>0</v>
      </c>
      <c r="Z39" s="25">
        <f>ROUND($Y$39+$X$39,2)</f>
        <v>0</v>
      </c>
      <c r="AA39" s="27"/>
      <c r="AB39" s="69"/>
    </row>
    <row r="40" spans="1:28" s="1" customFormat="1" ht="11.1" customHeight="1" outlineLevel="7" x14ac:dyDescent="0.2">
      <c r="A40" s="22"/>
      <c r="B40" s="75" t="s">
        <v>87</v>
      </c>
      <c r="C40" s="23" t="s">
        <v>69</v>
      </c>
      <c r="D40" s="23" t="s">
        <v>88</v>
      </c>
      <c r="E40" s="23"/>
      <c r="F40" s="23"/>
      <c r="G40" s="23"/>
      <c r="H40" s="24">
        <v>7.9489999999999998</v>
      </c>
      <c r="I40" s="24">
        <v>10.249000000000001</v>
      </c>
      <c r="J40" s="24">
        <v>7.9489999999999998</v>
      </c>
      <c r="K40" s="24">
        <v>9.8149999999999995</v>
      </c>
      <c r="L40" s="24">
        <v>10.249000000000001</v>
      </c>
      <c r="M40" s="24">
        <v>8.6649999999999991</v>
      </c>
      <c r="N40" s="24">
        <v>7.9489999999999998</v>
      </c>
      <c r="O40" s="24">
        <v>10.249000000000001</v>
      </c>
      <c r="P40" s="24">
        <v>7.9489999999999998</v>
      </c>
      <c r="Q40" s="24">
        <v>10.249000000000001</v>
      </c>
      <c r="R40" s="24">
        <f>$H$40+$I$40+$J$40+$K$40+$L$40+$M$40+$N$40+$O$40+$P$40+$Q$40</f>
        <v>91.271999999999991</v>
      </c>
      <c r="S40" s="26">
        <v>15</v>
      </c>
      <c r="T40" s="25">
        <f>ROUND($R$40*$S$40,3)</f>
        <v>1369.08</v>
      </c>
      <c r="U40" s="60"/>
      <c r="V40" s="60"/>
      <c r="W40" s="25">
        <f>ROUND($V$40+$U$40,2)</f>
        <v>0</v>
      </c>
      <c r="X40" s="25">
        <f>ROUND($R$40*$U$40,2)</f>
        <v>0</v>
      </c>
      <c r="Y40" s="25">
        <f>ROUND($T$40*$V$40,2)</f>
        <v>0</v>
      </c>
      <c r="Z40" s="25">
        <f>ROUND($Y$40+$X$40,2)</f>
        <v>0</v>
      </c>
      <c r="AA40" s="27"/>
      <c r="AB40" s="69"/>
    </row>
    <row r="41" spans="1:28" s="11" customFormat="1" ht="11.1" customHeight="1" outlineLevel="6" x14ac:dyDescent="0.15">
      <c r="A41" s="12">
        <v>6</v>
      </c>
      <c r="B41" s="73" t="s">
        <v>89</v>
      </c>
      <c r="C41" s="13" t="s">
        <v>67</v>
      </c>
      <c r="D41" s="13"/>
      <c r="E41" s="13"/>
      <c r="F41" s="13"/>
      <c r="G41" s="13"/>
      <c r="H41" s="14">
        <v>7.9489999999999998</v>
      </c>
      <c r="I41" s="14">
        <v>10.249000000000001</v>
      </c>
      <c r="J41" s="14">
        <v>7.9489999999999998</v>
      </c>
      <c r="K41" s="14">
        <v>9.8149999999999995</v>
      </c>
      <c r="L41" s="14">
        <v>10.249000000000001</v>
      </c>
      <c r="M41" s="14">
        <v>8.6649999999999991</v>
      </c>
      <c r="N41" s="14">
        <v>7.9489999999999998</v>
      </c>
      <c r="O41" s="14">
        <v>10.249000000000001</v>
      </c>
      <c r="P41" s="14">
        <v>7.9489999999999998</v>
      </c>
      <c r="Q41" s="14">
        <v>10.249000000000001</v>
      </c>
      <c r="R41" s="14">
        <v>91.272000000000006</v>
      </c>
      <c r="S41" s="15"/>
      <c r="T41" s="15">
        <f>$T$42</f>
        <v>91.272000000000006</v>
      </c>
      <c r="U41" s="61"/>
      <c r="V41" s="61"/>
      <c r="W41" s="15">
        <f>ROUND($Z$41/$T$41,2)</f>
        <v>0</v>
      </c>
      <c r="X41" s="15">
        <f>ROUND($X$42+$X$43,2)</f>
        <v>0</v>
      </c>
      <c r="Y41" s="15">
        <f>ROUND($Y$42+$Y$43,2)</f>
        <v>0</v>
      </c>
      <c r="Z41" s="15">
        <f>ROUND($Z$42+$Z$43,2)</f>
        <v>0</v>
      </c>
      <c r="AA41" s="16"/>
      <c r="AB41" s="67"/>
    </row>
    <row r="42" spans="1:28" s="17" customFormat="1" ht="11.1" customHeight="1" outlineLevel="7" x14ac:dyDescent="0.2">
      <c r="A42" s="18"/>
      <c r="B42" s="74" t="s">
        <v>31</v>
      </c>
      <c r="C42" s="19" t="s">
        <v>67</v>
      </c>
      <c r="D42" s="19"/>
      <c r="E42" s="19"/>
      <c r="F42" s="19"/>
      <c r="G42" s="19"/>
      <c r="H42" s="20">
        <v>7.9489999999999998</v>
      </c>
      <c r="I42" s="20">
        <v>10.249000000000001</v>
      </c>
      <c r="J42" s="20">
        <v>7.9489999999999998</v>
      </c>
      <c r="K42" s="20">
        <v>9.8149999999999995</v>
      </c>
      <c r="L42" s="20">
        <v>10.249000000000001</v>
      </c>
      <c r="M42" s="20">
        <v>8.6649999999999991</v>
      </c>
      <c r="N42" s="20">
        <v>7.9489999999999998</v>
      </c>
      <c r="O42" s="20">
        <v>10.249000000000001</v>
      </c>
      <c r="P42" s="20">
        <v>7.9489999999999998</v>
      </c>
      <c r="Q42" s="20">
        <v>10.249000000000001</v>
      </c>
      <c r="R42" s="20">
        <f>$H$42+$I$42+$J$42+$K$42+$L$42+$M$42+$N$42+$O$42+$P$42+$Q$42</f>
        <v>91.271999999999991</v>
      </c>
      <c r="S42" s="20">
        <v>1</v>
      </c>
      <c r="T42" s="21">
        <f>ROUND($R$42*$S$42,3)</f>
        <v>91.272000000000006</v>
      </c>
      <c r="U42" s="58"/>
      <c r="V42" s="59"/>
      <c r="W42" s="56">
        <f>ROUND($V$42+$U$42,2)</f>
        <v>0</v>
      </c>
      <c r="X42" s="21">
        <f>ROUND($R$42*$U$42,2)</f>
        <v>0</v>
      </c>
      <c r="Y42" s="21">
        <f>ROUND($T$42*$V$42,2)</f>
        <v>0</v>
      </c>
      <c r="Z42" s="21">
        <f>ROUND($Y$42+$X$42,2)</f>
        <v>0</v>
      </c>
      <c r="AA42" s="21"/>
      <c r="AB42" s="68"/>
    </row>
    <row r="43" spans="1:28" s="1" customFormat="1" ht="78" customHeight="1" outlineLevel="7" x14ac:dyDescent="0.2">
      <c r="A43" s="22"/>
      <c r="B43" s="75" t="s">
        <v>90</v>
      </c>
      <c r="C43" s="23" t="s">
        <v>69</v>
      </c>
      <c r="D43" s="23" t="s">
        <v>88</v>
      </c>
      <c r="E43" s="23"/>
      <c r="F43" s="23"/>
      <c r="G43" s="23"/>
      <c r="H43" s="24">
        <v>7.9489999999999998</v>
      </c>
      <c r="I43" s="24">
        <v>10.249000000000001</v>
      </c>
      <c r="J43" s="24">
        <v>7.9489999999999998</v>
      </c>
      <c r="K43" s="24">
        <v>9.8149999999999995</v>
      </c>
      <c r="L43" s="24">
        <v>10.249000000000001</v>
      </c>
      <c r="M43" s="24">
        <v>8.6649999999999991</v>
      </c>
      <c r="N43" s="24">
        <v>7.9489999999999998</v>
      </c>
      <c r="O43" s="24">
        <v>10.249000000000001</v>
      </c>
      <c r="P43" s="24">
        <v>7.9489999999999998</v>
      </c>
      <c r="Q43" s="24">
        <v>10.249000000000001</v>
      </c>
      <c r="R43" s="24">
        <f>$H$43+$I$43+$J$43+$K$43+$L$43+$M$43+$N$43+$O$43+$P$43+$Q$43</f>
        <v>91.271999999999991</v>
      </c>
      <c r="S43" s="28">
        <v>0.15</v>
      </c>
      <c r="T43" s="25">
        <f>ROUND($R$43*$S$43,3)</f>
        <v>13.691000000000001</v>
      </c>
      <c r="U43" s="60"/>
      <c r="V43" s="60"/>
      <c r="W43" s="25">
        <f>ROUND($V$43+$U$43,2)</f>
        <v>0</v>
      </c>
      <c r="X43" s="25">
        <f>ROUND($R$43*$U$43,2)</f>
        <v>0</v>
      </c>
      <c r="Y43" s="25">
        <f>ROUND($T$43*$V$43,2)</f>
        <v>0</v>
      </c>
      <c r="Z43" s="25">
        <f>ROUND($Y$43+$X$43,2)</f>
        <v>0</v>
      </c>
      <c r="AA43" s="27" t="s">
        <v>91</v>
      </c>
      <c r="AB43" s="69"/>
    </row>
    <row r="44" spans="1:28" s="11" customFormat="1" ht="11.1" customHeight="1" outlineLevel="6" x14ac:dyDescent="0.15">
      <c r="A44" s="12">
        <v>7</v>
      </c>
      <c r="B44" s="73" t="s">
        <v>92</v>
      </c>
      <c r="C44" s="13" t="s">
        <v>67</v>
      </c>
      <c r="D44" s="13"/>
      <c r="E44" s="13"/>
      <c r="F44" s="13"/>
      <c r="G44" s="13"/>
      <c r="H44" s="14">
        <v>61.43</v>
      </c>
      <c r="I44" s="14">
        <v>61.43</v>
      </c>
      <c r="J44" s="14">
        <v>50.75</v>
      </c>
      <c r="K44" s="14">
        <v>46.4</v>
      </c>
      <c r="L44" s="14">
        <v>41.523000000000003</v>
      </c>
      <c r="M44" s="14">
        <v>46.4</v>
      </c>
      <c r="N44" s="14">
        <v>67.5</v>
      </c>
      <c r="O44" s="14">
        <v>61.43</v>
      </c>
      <c r="P44" s="14">
        <v>68.253</v>
      </c>
      <c r="Q44" s="14">
        <v>57.993000000000002</v>
      </c>
      <c r="R44" s="14">
        <v>563.10900000000004</v>
      </c>
      <c r="S44" s="15"/>
      <c r="T44" s="15">
        <f>$T$45</f>
        <v>563.10900000000004</v>
      </c>
      <c r="U44" s="61"/>
      <c r="V44" s="61"/>
      <c r="W44" s="15">
        <f>ROUND($Z$44/$T$44,2)</f>
        <v>0</v>
      </c>
      <c r="X44" s="15">
        <f>ROUND($X$45+$X$46+$X$47+$X$48+$X$49+$X$50,2)</f>
        <v>0</v>
      </c>
      <c r="Y44" s="15">
        <f>ROUND($Y$45+$Y$46+$Y$47+$Y$48+$Y$49+$Y$50,2)</f>
        <v>0</v>
      </c>
      <c r="Z44" s="15">
        <f>ROUND($Z$45+$Z$46+$Z$47+$Z$48+$Z$49+$Z$50,2)</f>
        <v>0</v>
      </c>
      <c r="AA44" s="16"/>
      <c r="AB44" s="67"/>
    </row>
    <row r="45" spans="1:28" s="17" customFormat="1" ht="11.1" customHeight="1" outlineLevel="7" x14ac:dyDescent="0.2">
      <c r="A45" s="18"/>
      <c r="B45" s="74" t="s">
        <v>31</v>
      </c>
      <c r="C45" s="19" t="s">
        <v>67</v>
      </c>
      <c r="D45" s="19"/>
      <c r="E45" s="19"/>
      <c r="F45" s="19"/>
      <c r="G45" s="19"/>
      <c r="H45" s="20">
        <v>61.43</v>
      </c>
      <c r="I45" s="20">
        <v>61.43</v>
      </c>
      <c r="J45" s="20">
        <v>50.75</v>
      </c>
      <c r="K45" s="20">
        <v>46.4</v>
      </c>
      <c r="L45" s="20">
        <v>41.523000000000003</v>
      </c>
      <c r="M45" s="20">
        <v>46.4</v>
      </c>
      <c r="N45" s="20">
        <v>67.5</v>
      </c>
      <c r="O45" s="20">
        <v>61.43</v>
      </c>
      <c r="P45" s="20">
        <v>68.253</v>
      </c>
      <c r="Q45" s="20">
        <v>57.993000000000002</v>
      </c>
      <c r="R45" s="20">
        <f>$H$45+$I$45+$J$45+$K$45+$L$45+$M$45+$N$45+$O$45+$P$45+$Q$45</f>
        <v>563.10900000000004</v>
      </c>
      <c r="S45" s="20">
        <v>1</v>
      </c>
      <c r="T45" s="21">
        <f>ROUND($R$45*$S$45,3)</f>
        <v>563.10900000000004</v>
      </c>
      <c r="U45" s="58"/>
      <c r="V45" s="59"/>
      <c r="W45" s="56">
        <f>ROUND($V$45+$U$45,2)</f>
        <v>0</v>
      </c>
      <c r="X45" s="21">
        <f>ROUND($R$45*$U$45,2)</f>
        <v>0</v>
      </c>
      <c r="Y45" s="21">
        <f>ROUND($T$45*$V$45,2)</f>
        <v>0</v>
      </c>
      <c r="Z45" s="21">
        <f>ROUND($Y$45+$X$45,2)</f>
        <v>0</v>
      </c>
      <c r="AA45" s="21"/>
      <c r="AB45" s="68"/>
    </row>
    <row r="46" spans="1:28" s="1" customFormat="1" ht="11.1" customHeight="1" outlineLevel="7" x14ac:dyDescent="0.2">
      <c r="A46" s="22"/>
      <c r="B46" s="75" t="s">
        <v>68</v>
      </c>
      <c r="C46" s="23" t="s">
        <v>69</v>
      </c>
      <c r="D46" s="23" t="s">
        <v>70</v>
      </c>
      <c r="E46" s="23"/>
      <c r="F46" s="23"/>
      <c r="G46" s="23"/>
      <c r="H46" s="24">
        <v>61.43</v>
      </c>
      <c r="I46" s="24">
        <v>61.43</v>
      </c>
      <c r="J46" s="24">
        <v>50.75</v>
      </c>
      <c r="K46" s="24">
        <v>46.4</v>
      </c>
      <c r="L46" s="24">
        <v>41.523000000000003</v>
      </c>
      <c r="M46" s="24">
        <v>46.4</v>
      </c>
      <c r="N46" s="24">
        <v>67.5</v>
      </c>
      <c r="O46" s="24">
        <v>61.43</v>
      </c>
      <c r="P46" s="24">
        <v>68.253</v>
      </c>
      <c r="Q46" s="24">
        <v>57.993000000000002</v>
      </c>
      <c r="R46" s="24">
        <f>$H$46+$I$46+$J$46+$K$46+$L$46+$M$46+$N$46+$O$46+$P$46+$Q$46</f>
        <v>563.10900000000004</v>
      </c>
      <c r="S46" s="26">
        <v>6</v>
      </c>
      <c r="T46" s="25">
        <f>ROUND($R$46*$S$46,3)</f>
        <v>3378.654</v>
      </c>
      <c r="U46" s="60"/>
      <c r="V46" s="60"/>
      <c r="W46" s="25">
        <f>ROUND($V$46+$U$46,2)</f>
        <v>0</v>
      </c>
      <c r="X46" s="25">
        <f>ROUND($R$46*$U$46,2)</f>
        <v>0</v>
      </c>
      <c r="Y46" s="25">
        <f>ROUND($T$46*$V$46,2)</f>
        <v>0</v>
      </c>
      <c r="Z46" s="25">
        <f>ROUND($Y$46+$X$46,2)</f>
        <v>0</v>
      </c>
      <c r="AA46" s="27"/>
      <c r="AB46" s="69"/>
    </row>
    <row r="47" spans="1:28" s="1" customFormat="1" ht="21.95" customHeight="1" outlineLevel="7" x14ac:dyDescent="0.2">
      <c r="A47" s="22"/>
      <c r="B47" s="75" t="s">
        <v>78</v>
      </c>
      <c r="C47" s="23" t="s">
        <v>72</v>
      </c>
      <c r="D47" s="23"/>
      <c r="E47" s="23"/>
      <c r="F47" s="23"/>
      <c r="G47" s="23"/>
      <c r="H47" s="24">
        <v>4.7030000000000003</v>
      </c>
      <c r="I47" s="24">
        <v>4.7030000000000003</v>
      </c>
      <c r="J47" s="24">
        <v>2.9510000000000001</v>
      </c>
      <c r="K47" s="24">
        <v>2.7679999999999998</v>
      </c>
      <c r="L47" s="24">
        <v>3.161</v>
      </c>
      <c r="M47" s="24">
        <v>2.7679999999999998</v>
      </c>
      <c r="N47" s="24">
        <v>6.75</v>
      </c>
      <c r="O47" s="24">
        <v>4.7030000000000003</v>
      </c>
      <c r="P47" s="24">
        <v>4.1639999999999997</v>
      </c>
      <c r="Q47" s="24">
        <v>2.6019999999999999</v>
      </c>
      <c r="R47" s="24">
        <f>$H$47+$I$47+$J$47+$K$47+$L$47+$M$47+$N$47+$O$47+$P$47+$Q$47</f>
        <v>39.273000000000003</v>
      </c>
      <c r="S47" s="28">
        <v>1.05</v>
      </c>
      <c r="T47" s="25">
        <f>ROUND($R$47*$S$47,3)</f>
        <v>41.237000000000002</v>
      </c>
      <c r="U47" s="60"/>
      <c r="V47" s="60"/>
      <c r="W47" s="25">
        <f>ROUND($V$47+$U$47,2)</f>
        <v>0</v>
      </c>
      <c r="X47" s="25">
        <f>ROUND($R$47*$U$47,2)</f>
        <v>0</v>
      </c>
      <c r="Y47" s="25">
        <f>ROUND($T$47*$V$47,2)</f>
        <v>0</v>
      </c>
      <c r="Z47" s="25">
        <f>ROUND($Y$47+$X$47,2)</f>
        <v>0</v>
      </c>
      <c r="AA47" s="27"/>
      <c r="AB47" s="69"/>
    </row>
    <row r="48" spans="1:28" s="1" customFormat="1" ht="21.95" customHeight="1" outlineLevel="7" x14ac:dyDescent="0.2">
      <c r="A48" s="22"/>
      <c r="B48" s="75" t="s">
        <v>93</v>
      </c>
      <c r="C48" s="23" t="s">
        <v>72</v>
      </c>
      <c r="D48" s="23"/>
      <c r="E48" s="23"/>
      <c r="F48" s="23"/>
      <c r="G48" s="23"/>
      <c r="H48" s="24">
        <v>2.16</v>
      </c>
      <c r="I48" s="24">
        <v>2.16</v>
      </c>
      <c r="J48" s="24">
        <v>3.1859999999999999</v>
      </c>
      <c r="K48" s="24">
        <v>2.8079999999999998</v>
      </c>
      <c r="L48" s="24">
        <v>1.4870000000000001</v>
      </c>
      <c r="M48" s="24">
        <v>2.8079999999999998</v>
      </c>
      <c r="N48" s="25"/>
      <c r="O48" s="24">
        <v>2.16</v>
      </c>
      <c r="P48" s="24">
        <v>3.992</v>
      </c>
      <c r="Q48" s="24">
        <v>4.7960000000000003</v>
      </c>
      <c r="R48" s="24">
        <f>$H$48+$I$48+$J$48+$K$48+$L$48+$M$48+$N$48+$O$48+$P$48+$Q$48</f>
        <v>25.556999999999999</v>
      </c>
      <c r="S48" s="28">
        <v>1.05</v>
      </c>
      <c r="T48" s="25">
        <f>ROUND($R$48*$S$48,3)</f>
        <v>26.835000000000001</v>
      </c>
      <c r="U48" s="60"/>
      <c r="V48" s="60"/>
      <c r="W48" s="25">
        <f>ROUND($V$48+$U$48,2)</f>
        <v>0</v>
      </c>
      <c r="X48" s="25">
        <f>ROUND($R$48*$U$48,2)</f>
        <v>0</v>
      </c>
      <c r="Y48" s="25">
        <f>ROUND($T$48*$V$48,2)</f>
        <v>0</v>
      </c>
      <c r="Z48" s="25">
        <f>ROUND($Y$48+$X$48,2)</f>
        <v>0</v>
      </c>
      <c r="AA48" s="27"/>
      <c r="AB48" s="69"/>
    </row>
    <row r="49" spans="1:28" s="1" customFormat="1" ht="21.95" customHeight="1" outlineLevel="7" x14ac:dyDescent="0.2">
      <c r="A49" s="22"/>
      <c r="B49" s="75" t="s">
        <v>94</v>
      </c>
      <c r="C49" s="23" t="s">
        <v>74</v>
      </c>
      <c r="D49" s="23"/>
      <c r="E49" s="23"/>
      <c r="F49" s="23"/>
      <c r="G49" s="23"/>
      <c r="H49" s="24">
        <v>14.4</v>
      </c>
      <c r="I49" s="24">
        <v>14.4</v>
      </c>
      <c r="J49" s="24">
        <v>21.24</v>
      </c>
      <c r="K49" s="24">
        <v>18.72</v>
      </c>
      <c r="L49" s="24">
        <v>9.9130000000000003</v>
      </c>
      <c r="M49" s="24">
        <v>18.72</v>
      </c>
      <c r="N49" s="25"/>
      <c r="O49" s="24">
        <v>14.4</v>
      </c>
      <c r="P49" s="24">
        <v>26.613</v>
      </c>
      <c r="Q49" s="24">
        <v>31.972999999999999</v>
      </c>
      <c r="R49" s="24">
        <f>$H$49+$I$49+$J$49+$K$49+$L$49+$M$49+$N$49+$O$49+$P$49+$Q$49</f>
        <v>170.37900000000002</v>
      </c>
      <c r="S49" s="26">
        <v>6</v>
      </c>
      <c r="T49" s="25">
        <f>ROUND($R$49*$S$49,3)</f>
        <v>1022.274</v>
      </c>
      <c r="U49" s="60"/>
      <c r="V49" s="60"/>
      <c r="W49" s="25">
        <f>ROUND($V$49+$U$49,2)</f>
        <v>0</v>
      </c>
      <c r="X49" s="25">
        <f>ROUND($R$49*$U$49,2)</f>
        <v>0</v>
      </c>
      <c r="Y49" s="25">
        <f>ROUND($T$49*$V$49,2)</f>
        <v>0</v>
      </c>
      <c r="Z49" s="25">
        <f>ROUND($Y$49+$X$49,2)</f>
        <v>0</v>
      </c>
      <c r="AA49" s="27"/>
      <c r="AB49" s="69"/>
    </row>
    <row r="50" spans="1:28" s="1" customFormat="1" ht="21.95" customHeight="1" outlineLevel="7" x14ac:dyDescent="0.2">
      <c r="A50" s="22"/>
      <c r="B50" s="75" t="s">
        <v>79</v>
      </c>
      <c r="C50" s="23" t="s">
        <v>74</v>
      </c>
      <c r="D50" s="23"/>
      <c r="E50" s="23"/>
      <c r="F50" s="23"/>
      <c r="G50" s="23"/>
      <c r="H50" s="24">
        <v>47.03</v>
      </c>
      <c r="I50" s="24">
        <v>47.03</v>
      </c>
      <c r="J50" s="24">
        <v>29.51</v>
      </c>
      <c r="K50" s="24">
        <v>27.68</v>
      </c>
      <c r="L50" s="24">
        <v>31.61</v>
      </c>
      <c r="M50" s="24">
        <v>27.68</v>
      </c>
      <c r="N50" s="24">
        <v>67.5</v>
      </c>
      <c r="O50" s="24">
        <v>47.03</v>
      </c>
      <c r="P50" s="24">
        <v>41.64</v>
      </c>
      <c r="Q50" s="24">
        <v>26.02</v>
      </c>
      <c r="R50" s="24">
        <f>$H$50+$I$50+$J$50+$K$50+$L$50+$M$50+$N$50+$O$50+$P$50+$Q$50</f>
        <v>392.73</v>
      </c>
      <c r="S50" s="26">
        <v>6</v>
      </c>
      <c r="T50" s="25">
        <f>ROUND($R$50*$S$50,3)</f>
        <v>2356.38</v>
      </c>
      <c r="U50" s="60"/>
      <c r="V50" s="60"/>
      <c r="W50" s="25">
        <f>ROUND($V$50+$U$50,2)</f>
        <v>0</v>
      </c>
      <c r="X50" s="25">
        <f>ROUND($R$50*$U$50,2)</f>
        <v>0</v>
      </c>
      <c r="Y50" s="25">
        <f>ROUND($T$50*$V$50,2)</f>
        <v>0</v>
      </c>
      <c r="Z50" s="25">
        <f>ROUND($Y$50+$X$50,2)</f>
        <v>0</v>
      </c>
      <c r="AA50" s="27"/>
      <c r="AB50" s="69"/>
    </row>
    <row r="51" spans="1:28" s="11" customFormat="1" ht="11.1" customHeight="1" outlineLevel="6" x14ac:dyDescent="0.15">
      <c r="A51" s="12">
        <v>8</v>
      </c>
      <c r="B51" s="73" t="s">
        <v>95</v>
      </c>
      <c r="C51" s="13" t="s">
        <v>67</v>
      </c>
      <c r="D51" s="13"/>
      <c r="E51" s="13"/>
      <c r="F51" s="13"/>
      <c r="G51" s="13"/>
      <c r="H51" s="14">
        <v>61.43</v>
      </c>
      <c r="I51" s="14">
        <v>61.43</v>
      </c>
      <c r="J51" s="14">
        <v>50.75</v>
      </c>
      <c r="K51" s="14">
        <v>46.4</v>
      </c>
      <c r="L51" s="14">
        <v>41.523000000000003</v>
      </c>
      <c r="M51" s="14">
        <v>46.4</v>
      </c>
      <c r="N51" s="14">
        <v>67.5</v>
      </c>
      <c r="O51" s="14">
        <v>61.43</v>
      </c>
      <c r="P51" s="14">
        <v>68.253</v>
      </c>
      <c r="Q51" s="14">
        <v>57.993000000000002</v>
      </c>
      <c r="R51" s="14">
        <v>563.10900000000004</v>
      </c>
      <c r="S51" s="15"/>
      <c r="T51" s="15">
        <f>$T$52</f>
        <v>563.10900000000004</v>
      </c>
      <c r="U51" s="61"/>
      <c r="V51" s="61"/>
      <c r="W51" s="15">
        <f>ROUND($Z$51/$T$51,2)</f>
        <v>0</v>
      </c>
      <c r="X51" s="15">
        <f>ROUND($X$52+$X$53+$X$54,2)</f>
        <v>0</v>
      </c>
      <c r="Y51" s="15">
        <f>ROUND($Y$52+$Y$53+$Y$54,2)</f>
        <v>0</v>
      </c>
      <c r="Z51" s="15">
        <f>ROUND($Z$52+$Z$53+$Z$54,2)</f>
        <v>0</v>
      </c>
      <c r="AA51" s="16" t="s">
        <v>96</v>
      </c>
      <c r="AB51" s="67"/>
    </row>
    <row r="52" spans="1:28" s="17" customFormat="1" ht="11.1" customHeight="1" outlineLevel="7" x14ac:dyDescent="0.2">
      <c r="A52" s="18"/>
      <c r="B52" s="74" t="s">
        <v>31</v>
      </c>
      <c r="C52" s="19" t="s">
        <v>67</v>
      </c>
      <c r="D52" s="19"/>
      <c r="E52" s="19"/>
      <c r="F52" s="19"/>
      <c r="G52" s="19"/>
      <c r="H52" s="20">
        <v>61.43</v>
      </c>
      <c r="I52" s="20">
        <v>61.43</v>
      </c>
      <c r="J52" s="20">
        <v>50.75</v>
      </c>
      <c r="K52" s="20">
        <v>46.4</v>
      </c>
      <c r="L52" s="20">
        <v>41.523000000000003</v>
      </c>
      <c r="M52" s="20">
        <v>46.4</v>
      </c>
      <c r="N52" s="20">
        <v>67.5</v>
      </c>
      <c r="O52" s="20">
        <v>61.43</v>
      </c>
      <c r="P52" s="20">
        <v>68.253</v>
      </c>
      <c r="Q52" s="20">
        <v>57.993000000000002</v>
      </c>
      <c r="R52" s="20">
        <f>$H$52+$I$52+$J$52+$K$52+$L$52+$M$52+$N$52+$O$52+$P$52+$Q$52</f>
        <v>563.10900000000004</v>
      </c>
      <c r="S52" s="20">
        <v>1</v>
      </c>
      <c r="T52" s="21">
        <f>ROUND($R$52*$S$52,3)</f>
        <v>563.10900000000004</v>
      </c>
      <c r="U52" s="58"/>
      <c r="V52" s="59"/>
      <c r="W52" s="56">
        <f>ROUND($V$52+$U$52,2)</f>
        <v>0</v>
      </c>
      <c r="X52" s="21">
        <f>ROUND($R$52*$U$52,2)</f>
        <v>0</v>
      </c>
      <c r="Y52" s="21">
        <f>ROUND($T$52*$V$52,2)</f>
        <v>0</v>
      </c>
      <c r="Z52" s="21">
        <f>ROUND($Y$52+$X$52,2)</f>
        <v>0</v>
      </c>
      <c r="AA52" s="21"/>
      <c r="AB52" s="68"/>
    </row>
    <row r="53" spans="1:28" s="1" customFormat="1" ht="11.1" customHeight="1" outlineLevel="7" x14ac:dyDescent="0.2">
      <c r="A53" s="22"/>
      <c r="B53" s="75" t="s">
        <v>68</v>
      </c>
      <c r="C53" s="23" t="s">
        <v>69</v>
      </c>
      <c r="D53" s="23" t="s">
        <v>70</v>
      </c>
      <c r="E53" s="23"/>
      <c r="F53" s="23"/>
      <c r="G53" s="23"/>
      <c r="H53" s="24">
        <v>61.43</v>
      </c>
      <c r="I53" s="24">
        <v>61.43</v>
      </c>
      <c r="J53" s="24">
        <v>50.75</v>
      </c>
      <c r="K53" s="24">
        <v>46.4</v>
      </c>
      <c r="L53" s="24">
        <v>41.523000000000003</v>
      </c>
      <c r="M53" s="24">
        <v>46.4</v>
      </c>
      <c r="N53" s="24">
        <v>67.5</v>
      </c>
      <c r="O53" s="24">
        <v>61.43</v>
      </c>
      <c r="P53" s="24">
        <v>68.253</v>
      </c>
      <c r="Q53" s="24">
        <v>57.993000000000002</v>
      </c>
      <c r="R53" s="24">
        <f>$H$53+$I$53+$J$53+$K$53+$L$53+$M$53+$N$53+$O$53+$P$53+$Q$53</f>
        <v>563.10900000000004</v>
      </c>
      <c r="S53" s="26">
        <v>6</v>
      </c>
      <c r="T53" s="25">
        <f>ROUND($R$53*$S$53,3)</f>
        <v>3378.654</v>
      </c>
      <c r="U53" s="60"/>
      <c r="V53" s="60"/>
      <c r="W53" s="25">
        <f>ROUND($V$53+$U$53,2)</f>
        <v>0</v>
      </c>
      <c r="X53" s="25">
        <f>ROUND($R$53*$U$53,2)</f>
        <v>0</v>
      </c>
      <c r="Y53" s="25">
        <f>ROUND($T$53*$V$53,2)</f>
        <v>0</v>
      </c>
      <c r="Z53" s="25">
        <f>ROUND($Y$53+$X$53,2)</f>
        <v>0</v>
      </c>
      <c r="AA53" s="27"/>
      <c r="AB53" s="69"/>
    </row>
    <row r="54" spans="1:28" s="1" customFormat="1" ht="11.1" customHeight="1" outlineLevel="7" x14ac:dyDescent="0.2">
      <c r="A54" s="22"/>
      <c r="B54" s="75" t="s">
        <v>76</v>
      </c>
      <c r="C54" s="23" t="s">
        <v>67</v>
      </c>
      <c r="D54" s="23"/>
      <c r="E54" s="23"/>
      <c r="F54" s="23"/>
      <c r="G54" s="23"/>
      <c r="H54" s="24">
        <v>61.43</v>
      </c>
      <c r="I54" s="24">
        <v>61.43</v>
      </c>
      <c r="J54" s="24">
        <v>50.75</v>
      </c>
      <c r="K54" s="24">
        <v>46.4</v>
      </c>
      <c r="L54" s="24">
        <v>41.523000000000003</v>
      </c>
      <c r="M54" s="24">
        <v>46.4</v>
      </c>
      <c r="N54" s="24">
        <v>67.5</v>
      </c>
      <c r="O54" s="24">
        <v>61.43</v>
      </c>
      <c r="P54" s="24">
        <v>68.253</v>
      </c>
      <c r="Q54" s="24">
        <v>57.993000000000002</v>
      </c>
      <c r="R54" s="24">
        <f>$H$54+$I$54+$J$54+$K$54+$L$54+$M$54+$N$54+$O$54+$P$54+$Q$54</f>
        <v>563.10900000000004</v>
      </c>
      <c r="S54" s="29">
        <v>1.2</v>
      </c>
      <c r="T54" s="25">
        <f>ROUND($R$54*$S$54,3)</f>
        <v>675.73099999999999</v>
      </c>
      <c r="U54" s="60"/>
      <c r="V54" s="60"/>
      <c r="W54" s="25">
        <f>ROUND($V$54+$U$54,2)</f>
        <v>0</v>
      </c>
      <c r="X54" s="25">
        <f>ROUND($R$54*$U$54,2)</f>
        <v>0</v>
      </c>
      <c r="Y54" s="25">
        <f>ROUND($T$54*$V$54,2)</f>
        <v>0</v>
      </c>
      <c r="Z54" s="25">
        <f>ROUND($Y$54+$X$54,2)</f>
        <v>0</v>
      </c>
      <c r="AA54" s="27"/>
      <c r="AB54" s="69"/>
    </row>
    <row r="55" spans="1:28" s="11" customFormat="1" ht="11.1" customHeight="1" outlineLevel="6" x14ac:dyDescent="0.15">
      <c r="A55" s="12">
        <v>9</v>
      </c>
      <c r="B55" s="73" t="s">
        <v>97</v>
      </c>
      <c r="C55" s="13" t="s">
        <v>67</v>
      </c>
      <c r="D55" s="13"/>
      <c r="E55" s="13"/>
      <c r="F55" s="13"/>
      <c r="G55" s="13"/>
      <c r="H55" s="14">
        <v>6.24</v>
      </c>
      <c r="I55" s="15"/>
      <c r="J55" s="14">
        <v>25</v>
      </c>
      <c r="K55" s="15"/>
      <c r="L55" s="14">
        <v>19.600000000000001</v>
      </c>
      <c r="M55" s="15"/>
      <c r="N55" s="14">
        <v>20.12</v>
      </c>
      <c r="O55" s="15"/>
      <c r="P55" s="14">
        <v>20.440000000000001</v>
      </c>
      <c r="Q55" s="15"/>
      <c r="R55" s="14">
        <v>91.4</v>
      </c>
      <c r="S55" s="15"/>
      <c r="T55" s="15">
        <f>$T$56</f>
        <v>91.4</v>
      </c>
      <c r="U55" s="61"/>
      <c r="V55" s="61"/>
      <c r="W55" s="15">
        <f>ROUND($Z$55/$T$55,2)</f>
        <v>0</v>
      </c>
      <c r="X55" s="15">
        <f>ROUND($X$56+$X$57+$X$58+$X$59,2)</f>
        <v>0</v>
      </c>
      <c r="Y55" s="15">
        <f>ROUND($Y$56+$Y$57+$Y$58+$Y$59,2)</f>
        <v>0</v>
      </c>
      <c r="Z55" s="15">
        <f>ROUND($Z$56+$Z$57+$Z$58+$Z$59,2)</f>
        <v>0</v>
      </c>
      <c r="AA55" s="16"/>
      <c r="AB55" s="67"/>
    </row>
    <row r="56" spans="1:28" s="17" customFormat="1" ht="11.1" customHeight="1" outlineLevel="7" x14ac:dyDescent="0.2">
      <c r="A56" s="18"/>
      <c r="B56" s="74" t="s">
        <v>31</v>
      </c>
      <c r="C56" s="19" t="s">
        <v>67</v>
      </c>
      <c r="D56" s="19"/>
      <c r="E56" s="19"/>
      <c r="F56" s="19"/>
      <c r="G56" s="19"/>
      <c r="H56" s="20">
        <v>6.24</v>
      </c>
      <c r="I56" s="21"/>
      <c r="J56" s="20">
        <v>25</v>
      </c>
      <c r="K56" s="21"/>
      <c r="L56" s="20">
        <v>19.600000000000001</v>
      </c>
      <c r="M56" s="21"/>
      <c r="N56" s="20">
        <v>20.12</v>
      </c>
      <c r="O56" s="21"/>
      <c r="P56" s="20">
        <v>20.440000000000001</v>
      </c>
      <c r="Q56" s="21"/>
      <c r="R56" s="20">
        <f>$H$56+$I$56+$J$56+$K$56+$L$56+$M$56+$N$56+$O$56+$P$56+$Q$56</f>
        <v>91.4</v>
      </c>
      <c r="S56" s="20">
        <v>1</v>
      </c>
      <c r="T56" s="21">
        <f>ROUND($R$56*$S$56,3)</f>
        <v>91.4</v>
      </c>
      <c r="U56" s="58"/>
      <c r="V56" s="59"/>
      <c r="W56" s="56">
        <f>ROUND($V$56+$U$56,2)</f>
        <v>0</v>
      </c>
      <c r="X56" s="21">
        <f>ROUND($R$56*$U$56,2)</f>
        <v>0</v>
      </c>
      <c r="Y56" s="21">
        <f>ROUND($T$56*$V$56,2)</f>
        <v>0</v>
      </c>
      <c r="Z56" s="21">
        <f>ROUND($Y$56+$X$56,2)</f>
        <v>0</v>
      </c>
      <c r="AA56" s="21"/>
      <c r="AB56" s="68"/>
    </row>
    <row r="57" spans="1:28" s="1" customFormat="1" ht="11.1" customHeight="1" outlineLevel="7" x14ac:dyDescent="0.2">
      <c r="A57" s="22"/>
      <c r="B57" s="75" t="s">
        <v>68</v>
      </c>
      <c r="C57" s="23" t="s">
        <v>69</v>
      </c>
      <c r="D57" s="23" t="s">
        <v>70</v>
      </c>
      <c r="E57" s="23"/>
      <c r="F57" s="23"/>
      <c r="G57" s="23"/>
      <c r="H57" s="24">
        <v>6.24</v>
      </c>
      <c r="I57" s="25"/>
      <c r="J57" s="24">
        <v>25</v>
      </c>
      <c r="K57" s="25"/>
      <c r="L57" s="24">
        <v>19.600000000000001</v>
      </c>
      <c r="M57" s="25"/>
      <c r="N57" s="24">
        <v>20.12</v>
      </c>
      <c r="O57" s="25"/>
      <c r="P57" s="24">
        <v>20.440000000000001</v>
      </c>
      <c r="Q57" s="25"/>
      <c r="R57" s="24">
        <f>$H$57+$I$57+$J$57+$K$57+$L$57+$M$57+$N$57+$O$57+$P$57+$Q$57</f>
        <v>91.4</v>
      </c>
      <c r="S57" s="26">
        <v>6</v>
      </c>
      <c r="T57" s="25">
        <f>ROUND($R$57*$S$57,3)</f>
        <v>548.4</v>
      </c>
      <c r="U57" s="60"/>
      <c r="V57" s="60"/>
      <c r="W57" s="25">
        <f>ROUND($V$57+$U$57,2)</f>
        <v>0</v>
      </c>
      <c r="X57" s="25">
        <f>ROUND($R$57*$U$57,2)</f>
        <v>0</v>
      </c>
      <c r="Y57" s="25">
        <f>ROUND($T$57*$V$57,2)</f>
        <v>0</v>
      </c>
      <c r="Z57" s="25">
        <f>ROUND($Y$57+$X$57,2)</f>
        <v>0</v>
      </c>
      <c r="AA57" s="27"/>
      <c r="AB57" s="69"/>
    </row>
    <row r="58" spans="1:28" s="1" customFormat="1" ht="21.95" customHeight="1" outlineLevel="7" x14ac:dyDescent="0.2">
      <c r="A58" s="22"/>
      <c r="B58" s="75" t="s">
        <v>98</v>
      </c>
      <c r="C58" s="23" t="s">
        <v>72</v>
      </c>
      <c r="D58" s="23"/>
      <c r="E58" s="23"/>
      <c r="F58" s="23"/>
      <c r="G58" s="23"/>
      <c r="H58" s="24">
        <v>0.312</v>
      </c>
      <c r="I58" s="25"/>
      <c r="J58" s="24">
        <v>1.25</v>
      </c>
      <c r="K58" s="25"/>
      <c r="L58" s="24">
        <v>0.98</v>
      </c>
      <c r="M58" s="25"/>
      <c r="N58" s="24">
        <v>1.006</v>
      </c>
      <c r="O58" s="25"/>
      <c r="P58" s="24">
        <v>1.022</v>
      </c>
      <c r="Q58" s="25"/>
      <c r="R58" s="24">
        <f>$H$58+$I$58+$J$58+$K$58+$L$58+$M$58+$N$58+$O$58+$P$58+$Q$58</f>
        <v>4.57</v>
      </c>
      <c r="S58" s="28">
        <v>1.05</v>
      </c>
      <c r="T58" s="25">
        <f>ROUND($R$58*$S$58,3)</f>
        <v>4.7990000000000004</v>
      </c>
      <c r="U58" s="60"/>
      <c r="V58" s="60"/>
      <c r="W58" s="25">
        <f>ROUND($V$58+$U$58,2)</f>
        <v>0</v>
      </c>
      <c r="X58" s="25">
        <f>ROUND($R$58*$U$58,2)</f>
        <v>0</v>
      </c>
      <c r="Y58" s="25">
        <f>ROUND($T$58*$V$58,2)</f>
        <v>0</v>
      </c>
      <c r="Z58" s="25">
        <f>ROUND($Y$58+$X$58,2)</f>
        <v>0</v>
      </c>
      <c r="AA58" s="27"/>
      <c r="AB58" s="69"/>
    </row>
    <row r="59" spans="1:28" s="1" customFormat="1" ht="21.95" customHeight="1" outlineLevel="7" x14ac:dyDescent="0.2">
      <c r="A59" s="22"/>
      <c r="B59" s="75" t="s">
        <v>99</v>
      </c>
      <c r="C59" s="23" t="s">
        <v>74</v>
      </c>
      <c r="D59" s="23"/>
      <c r="E59" s="23"/>
      <c r="F59" s="23"/>
      <c r="G59" s="23"/>
      <c r="H59" s="24">
        <v>6.24</v>
      </c>
      <c r="I59" s="25"/>
      <c r="J59" s="24">
        <v>25</v>
      </c>
      <c r="K59" s="25"/>
      <c r="L59" s="24">
        <v>19.600000000000001</v>
      </c>
      <c r="M59" s="25"/>
      <c r="N59" s="24">
        <v>20.12</v>
      </c>
      <c r="O59" s="25"/>
      <c r="P59" s="24">
        <v>20.440000000000001</v>
      </c>
      <c r="Q59" s="25"/>
      <c r="R59" s="24">
        <f>$H$59+$I$59+$J$59+$K$59+$L$59+$M$59+$N$59+$O$59+$P$59+$Q$59</f>
        <v>91.4</v>
      </c>
      <c r="S59" s="26">
        <v>6</v>
      </c>
      <c r="T59" s="25">
        <f>ROUND($R$59*$S$59,3)</f>
        <v>548.4</v>
      </c>
      <c r="U59" s="60"/>
      <c r="V59" s="60"/>
      <c r="W59" s="25">
        <f>ROUND($V$59+$U$59,2)</f>
        <v>0</v>
      </c>
      <c r="X59" s="25">
        <f>ROUND($R$59*$U$59,2)</f>
        <v>0</v>
      </c>
      <c r="Y59" s="25">
        <f>ROUND($T$59*$V$59,2)</f>
        <v>0</v>
      </c>
      <c r="Z59" s="25">
        <f>ROUND($Y$59+$X$59,2)</f>
        <v>0</v>
      </c>
      <c r="AA59" s="27"/>
      <c r="AB59" s="69"/>
    </row>
    <row r="60" spans="1:28" s="11" customFormat="1" ht="21.95" customHeight="1" outlineLevel="6" x14ac:dyDescent="0.15">
      <c r="A60" s="12">
        <v>10</v>
      </c>
      <c r="B60" s="73" t="s">
        <v>100</v>
      </c>
      <c r="C60" s="13" t="s">
        <v>67</v>
      </c>
      <c r="D60" s="13"/>
      <c r="E60" s="13"/>
      <c r="F60" s="13"/>
      <c r="G60" s="13"/>
      <c r="H60" s="14">
        <v>6.24</v>
      </c>
      <c r="I60" s="15"/>
      <c r="J60" s="14">
        <v>25</v>
      </c>
      <c r="K60" s="15"/>
      <c r="L60" s="14">
        <v>19.600000000000001</v>
      </c>
      <c r="M60" s="15"/>
      <c r="N60" s="14">
        <v>20.12</v>
      </c>
      <c r="O60" s="15"/>
      <c r="P60" s="14">
        <v>20.440000000000001</v>
      </c>
      <c r="Q60" s="15"/>
      <c r="R60" s="14">
        <v>91.4</v>
      </c>
      <c r="S60" s="15"/>
      <c r="T60" s="15">
        <f>$T$61</f>
        <v>91.4</v>
      </c>
      <c r="U60" s="61"/>
      <c r="V60" s="61"/>
      <c r="W60" s="15">
        <f>ROUND($Z$60/$T$60,2)</f>
        <v>0</v>
      </c>
      <c r="X60" s="15">
        <f>ROUND($X$61+$X$62+$X$63,2)</f>
        <v>0</v>
      </c>
      <c r="Y60" s="15">
        <f>ROUND($Y$61+$Y$62+$Y$63,2)</f>
        <v>0</v>
      </c>
      <c r="Z60" s="15">
        <f>ROUND($Z$61+$Z$62+$Z$63,2)</f>
        <v>0</v>
      </c>
      <c r="AA60" s="16"/>
      <c r="AB60" s="67"/>
    </row>
    <row r="61" spans="1:28" s="17" customFormat="1" ht="11.1" customHeight="1" outlineLevel="7" x14ac:dyDescent="0.2">
      <c r="A61" s="18"/>
      <c r="B61" s="74" t="s">
        <v>31</v>
      </c>
      <c r="C61" s="19" t="s">
        <v>67</v>
      </c>
      <c r="D61" s="19"/>
      <c r="E61" s="19"/>
      <c r="F61" s="19"/>
      <c r="G61" s="19"/>
      <c r="H61" s="20">
        <v>6.24</v>
      </c>
      <c r="I61" s="21"/>
      <c r="J61" s="20">
        <v>25</v>
      </c>
      <c r="K61" s="21"/>
      <c r="L61" s="20">
        <v>19.600000000000001</v>
      </c>
      <c r="M61" s="21"/>
      <c r="N61" s="20">
        <v>20.12</v>
      </c>
      <c r="O61" s="21"/>
      <c r="P61" s="20">
        <v>20.440000000000001</v>
      </c>
      <c r="Q61" s="21"/>
      <c r="R61" s="20">
        <f>$H$61+$I$61+$J$61+$K$61+$L$61+$M$61+$N$61+$O$61+$P$61+$Q$61</f>
        <v>91.4</v>
      </c>
      <c r="S61" s="20">
        <v>1</v>
      </c>
      <c r="T61" s="21">
        <f>ROUND($R$61*$S$61,3)</f>
        <v>91.4</v>
      </c>
      <c r="U61" s="58"/>
      <c r="V61" s="59"/>
      <c r="W61" s="56">
        <f>ROUND($V$61+$U$61,2)</f>
        <v>0</v>
      </c>
      <c r="X61" s="21">
        <f>ROUND($R$61*$U$61,2)</f>
        <v>0</v>
      </c>
      <c r="Y61" s="21">
        <f>ROUND($T$61*$V$61,2)</f>
        <v>0</v>
      </c>
      <c r="Z61" s="21">
        <f>ROUND($Y$61+$X$61,2)</f>
        <v>0</v>
      </c>
      <c r="AA61" s="21"/>
      <c r="AB61" s="68"/>
    </row>
    <row r="62" spans="1:28" s="1" customFormat="1" ht="11.1" customHeight="1" outlineLevel="7" x14ac:dyDescent="0.2">
      <c r="A62" s="22"/>
      <c r="B62" s="75" t="s">
        <v>68</v>
      </c>
      <c r="C62" s="23" t="s">
        <v>69</v>
      </c>
      <c r="D62" s="23" t="s">
        <v>70</v>
      </c>
      <c r="E62" s="23"/>
      <c r="F62" s="23"/>
      <c r="G62" s="23"/>
      <c r="H62" s="24">
        <v>6.24</v>
      </c>
      <c r="I62" s="25"/>
      <c r="J62" s="24">
        <v>25</v>
      </c>
      <c r="K62" s="25"/>
      <c r="L62" s="24">
        <v>19.600000000000001</v>
      </c>
      <c r="M62" s="25"/>
      <c r="N62" s="24">
        <v>20.12</v>
      </c>
      <c r="O62" s="25"/>
      <c r="P62" s="24">
        <v>20.440000000000001</v>
      </c>
      <c r="Q62" s="25"/>
      <c r="R62" s="24">
        <f>$H$62+$I$62+$J$62+$K$62+$L$62+$M$62+$N$62+$O$62+$P$62+$Q$62</f>
        <v>91.4</v>
      </c>
      <c r="S62" s="26">
        <v>6</v>
      </c>
      <c r="T62" s="25">
        <f>ROUND($R$62*$S$62,3)</f>
        <v>548.4</v>
      </c>
      <c r="U62" s="60"/>
      <c r="V62" s="60"/>
      <c r="W62" s="25">
        <f>ROUND($V$62+$U$62,2)</f>
        <v>0</v>
      </c>
      <c r="X62" s="25">
        <f>ROUND($R$62*$U$62,2)</f>
        <v>0</v>
      </c>
      <c r="Y62" s="25">
        <f>ROUND($T$62*$V$62,2)</f>
        <v>0</v>
      </c>
      <c r="Z62" s="25">
        <f>ROUND($Y$62+$X$62,2)</f>
        <v>0</v>
      </c>
      <c r="AA62" s="27"/>
      <c r="AB62" s="69"/>
    </row>
    <row r="63" spans="1:28" s="1" customFormat="1" ht="11.1" customHeight="1" outlineLevel="7" x14ac:dyDescent="0.2">
      <c r="A63" s="22"/>
      <c r="B63" s="75" t="s">
        <v>76</v>
      </c>
      <c r="C63" s="23" t="s">
        <v>67</v>
      </c>
      <c r="D63" s="23"/>
      <c r="E63" s="23"/>
      <c r="F63" s="23"/>
      <c r="G63" s="23"/>
      <c r="H63" s="24">
        <v>6.24</v>
      </c>
      <c r="I63" s="25"/>
      <c r="J63" s="24">
        <v>25</v>
      </c>
      <c r="K63" s="25"/>
      <c r="L63" s="24">
        <v>19.600000000000001</v>
      </c>
      <c r="M63" s="25"/>
      <c r="N63" s="24">
        <v>20.12</v>
      </c>
      <c r="O63" s="25"/>
      <c r="P63" s="24">
        <v>20.440000000000001</v>
      </c>
      <c r="Q63" s="25"/>
      <c r="R63" s="24">
        <f>$H$63+$I$63+$J$63+$K$63+$L$63+$M$63+$N$63+$O$63+$P$63+$Q$63</f>
        <v>91.4</v>
      </c>
      <c r="S63" s="29">
        <v>1.2</v>
      </c>
      <c r="T63" s="25">
        <f>ROUND($R$63*$S$63,3)</f>
        <v>109.68</v>
      </c>
      <c r="U63" s="60"/>
      <c r="V63" s="60"/>
      <c r="W63" s="25">
        <f>ROUND($V$63+$U$63,2)</f>
        <v>0</v>
      </c>
      <c r="X63" s="25">
        <f>ROUND($R$63*$U$63,2)</f>
        <v>0</v>
      </c>
      <c r="Y63" s="25">
        <f>ROUND($T$63*$V$63,2)</f>
        <v>0</v>
      </c>
      <c r="Z63" s="25">
        <f>ROUND($Y$63+$X$63,2)</f>
        <v>0</v>
      </c>
      <c r="AA63" s="27"/>
      <c r="AB63" s="69"/>
    </row>
    <row r="64" spans="1:28" s="1" customFormat="1" ht="12" customHeight="1" outlineLevel="3" x14ac:dyDescent="0.2">
      <c r="A64" s="7"/>
      <c r="B64" s="76" t="s">
        <v>101</v>
      </c>
      <c r="C64" s="9"/>
      <c r="D64" s="9"/>
      <c r="E64" s="9"/>
      <c r="F64" s="9"/>
      <c r="G64" s="9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62"/>
      <c r="V64" s="62"/>
      <c r="W64" s="10"/>
      <c r="X64" s="10">
        <f>ROUND($X$68+$X$69+$X$70+$X$71+$X$72+$X$75+$X$76+$X$77+$X$80+$X$81+$X$82+$X$86+$X$87+$X$88+$X$89+$X$90+$X$92+$X$93+$X$94+$X$95+$X$96+$X$97+$X$98+$X$100+$X$101+$X$102+$X$103+$X$104+$X$106+$X$107+$X$109+$X$110+$X$111+$X$112+$X$113+$X$116+$X$117+$X$118+$X$119+$X$120+$X$121+$X$123+$X$124+$X$126+$X$127+$X$128+$X$129+$X$130+$X$131+$X$132+$X$134+$X$135+$X$137+$X$138+$X$139+$X$140+$X$143+$X$144+$X$145+$X$146+$X$148+$X$149+$X$150+$X$151+$X$153+$X$154+$X$155+$X$157+$X$158+$X$159+$X$160+$X$161+$X$163+$X$164+$X$165+$X$166+$X$167+$X$169+$X$170+$X$173+$X$174+$X$176+$X$177+$X$179+$X$180+$X$181+$X$183+$X$184+$X$185+$X$187+$X$188+$X$191+$X$192+$X$194+$X$195+$X$196+$X$197+$X$199+$X$200+$X$202+$X$203+$X$205+$X$206+$X$207+$X$208+$X$210+$X$211+$X$212+$X$213+$X$214+$X$215+$X$217+$X$218+$X$219+$X$220+$X$222+$X$223+$X$224+$X$226+$X$227+$X$230+$X$231+$X$232+$X$233+$X$235+$X$236+$X$237+$X$238+$X$240+$X$241+$X$243+$X$244+$X$245+$X$246+$X$247+$X$248+$X$250+$X$251+$X$253+$X$254+$X$255+$X$256+$X$257+$X$258+$X$259+$X$260+$X$262+$X$263+$X$264+$X$265+$X$267+$X$268+$X$269+$X$270+$X$271+$X$272+$X$273+$X$274,2)</f>
        <v>0</v>
      </c>
      <c r="Y64" s="10">
        <f>ROUND($Y$68+$Y$69+$Y$70+$Y$71+$Y$72+$Y$75+$Y$76+$Y$77+$Y$80+$Y$81+$Y$82+$Y$86+$Y$87+$Y$88+$Y$89+$Y$90+$Y$92+$Y$93+$Y$94+$Y$95+$Y$96+$Y$97+$Y$98+$Y$100+$Y$101+$Y$102+$Y$103+$Y$104+$Y$106+$Y$107+$Y$109+$Y$110+$Y$111+$Y$112+$Y$113+$Y$116+$Y$117+$Y$118+$Y$119+$Y$120+$Y$121+$Y$123+$Y$124+$Y$126+$Y$127+$Y$128+$Y$129+$Y$130+$Y$131+$Y$132+$Y$134+$Y$135+$Y$137+$Y$138+$Y$139+$Y$140+$Y$143+$Y$144+$Y$145+$Y$146+$Y$148+$Y$149+$Y$150+$Y$151+$Y$153+$Y$154+$Y$155+$Y$157+$Y$158+$Y$159+$Y$160+$Y$161+$Y$163+$Y$164+$Y$165+$Y$166+$Y$167+$Y$169+$Y$170+$Y$173+$Y$174+$Y$176+$Y$177+$Y$179+$Y$180+$Y$181+$Y$183+$Y$184+$Y$185+$Y$187+$Y$188+$Y$191+$Y$192+$Y$194+$Y$195+$Y$196+$Y$197+$Y$199+$Y$200+$Y$202+$Y$203+$Y$205+$Y$206+$Y$207+$Y$208+$Y$210+$Y$211+$Y$212+$Y$213+$Y$214+$Y$215+$Y$217+$Y$218+$Y$219+$Y$220+$Y$222+$Y$223+$Y$224+$Y$226+$Y$227+$Y$230+$Y$231+$Y$232+$Y$233+$Y$235+$Y$236+$Y$237+$Y$238+$Y$240+$Y$241+$Y$243+$Y$244+$Y$245+$Y$246+$Y$247+$Y$248+$Y$250+$Y$251+$Y$253+$Y$254+$Y$255+$Y$256+$Y$257+$Y$258+$Y$259+$Y$260+$Y$262+$Y$263+$Y$264+$Y$265+$Y$267+$Y$268+$Y$269+$Y$270+$Y$271+$Y$272+$Y$273+$Y$274,2)</f>
        <v>0</v>
      </c>
      <c r="Z64" s="10">
        <f>ROUND($Z$68+$Z$69+$Z$70+$Z$71+$Z$72+$Z$75+$Z$76+$Z$77+$Z$80+$Z$81+$Z$82+$Z$86+$Z$87+$Z$88+$Z$89+$Z$90+$Z$92+$Z$93+$Z$94+$Z$95+$Z$96+$Z$97+$Z$98+$Z$100+$Z$101+$Z$102+$Z$103+$Z$104+$Z$106+$Z$107+$Z$109+$Z$110+$Z$111+$Z$112+$Z$113+$Z$116+$Z$117+$Z$118+$Z$119+$Z$120+$Z$121+$Z$123+$Z$124+$Z$126+$Z$127+$Z$128+$Z$129+$Z$130+$Z$131+$Z$132+$Z$134+$Z$135+$Z$137+$Z$138+$Z$139+$Z$140+$Z$143+$Z$144+$Z$145+$Z$146+$Z$148+$Z$149+$Z$150+$Z$151+$Z$153+$Z$154+$Z$155+$Z$157+$Z$158+$Z$159+$Z$160+$Z$161+$Z$163+$Z$164+$Z$165+$Z$166+$Z$167+$Z$169+$Z$170+$Z$173+$Z$174+$Z$176+$Z$177+$Z$179+$Z$180+$Z$181+$Z$183+$Z$184+$Z$185+$Z$187+$Z$188+$Z$191+$Z$192+$Z$194+$Z$195+$Z$196+$Z$197+$Z$199+$Z$200+$Z$202+$Z$203+$Z$205+$Z$206+$Z$207+$Z$208+$Z$210+$Z$211+$Z$212+$Z$213+$Z$214+$Z$215+$Z$217+$Z$218+$Z$219+$Z$220+$Z$222+$Z$223+$Z$224+$Z$226+$Z$227+$Z$230+$Z$231+$Z$232+$Z$233+$Z$235+$Z$236+$Z$237+$Z$238+$Z$240+$Z$241+$Z$243+$Z$244+$Z$245+$Z$246+$Z$247+$Z$248+$Z$250+$Z$251+$Z$253+$Z$254+$Z$255+$Z$256+$Z$257+$Z$258+$Z$259+$Z$260+$Z$262+$Z$263+$Z$264+$Z$265+$Z$267+$Z$268+$Z$269+$Z$270+$Z$271+$Z$272+$Z$273+$Z$274,2)</f>
        <v>0</v>
      </c>
      <c r="AA64" s="10"/>
      <c r="AB64" s="62"/>
    </row>
    <row r="65" spans="1:28" s="1" customFormat="1" ht="12" customHeight="1" outlineLevel="4" x14ac:dyDescent="0.2">
      <c r="A65" s="7"/>
      <c r="B65" s="76" t="s">
        <v>102</v>
      </c>
      <c r="C65" s="9"/>
      <c r="D65" s="9"/>
      <c r="E65" s="9"/>
      <c r="F65" s="9"/>
      <c r="G65" s="9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62"/>
      <c r="V65" s="62"/>
      <c r="W65" s="10"/>
      <c r="X65" s="10">
        <f>ROUND($X$68+$X$69+$X$70+$X$71+$X$72+$X$75+$X$76+$X$77+$X$80+$X$81+$X$82,2)</f>
        <v>0</v>
      </c>
      <c r="Y65" s="10">
        <f>ROUND($Y$68+$Y$69+$Y$70+$Y$71+$Y$72+$Y$75+$Y$76+$Y$77+$Y$80+$Y$81+$Y$82,2)</f>
        <v>0</v>
      </c>
      <c r="Z65" s="10">
        <f>ROUND($Z$68+$Z$69+$Z$70+$Z$71+$Z$72+$Z$75+$Z$76+$Z$77+$Z$80+$Z$81+$Z$82,2)</f>
        <v>0</v>
      </c>
      <c r="AA65" s="10"/>
      <c r="AB65" s="62"/>
    </row>
    <row r="66" spans="1:28" s="1" customFormat="1" ht="12" customHeight="1" outlineLevel="5" x14ac:dyDescent="0.2">
      <c r="A66" s="7"/>
      <c r="B66" s="76" t="s">
        <v>103</v>
      </c>
      <c r="C66" s="9"/>
      <c r="D66" s="9"/>
      <c r="E66" s="9"/>
      <c r="F66" s="9"/>
      <c r="G66" s="9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62"/>
      <c r="V66" s="62"/>
      <c r="W66" s="10"/>
      <c r="X66" s="10">
        <f>ROUND($X$68+$X$69+$X$70+$X$71+$X$72,2)</f>
        <v>0</v>
      </c>
      <c r="Y66" s="10">
        <f>ROUND($Y$68+$Y$69+$Y$70+$Y$71+$Y$72,2)</f>
        <v>0</v>
      </c>
      <c r="Z66" s="10">
        <f>ROUND($Z$68+$Z$69+$Z$70+$Z$71+$Z$72,2)</f>
        <v>0</v>
      </c>
      <c r="AA66" s="10"/>
      <c r="AB66" s="62"/>
    </row>
    <row r="67" spans="1:28" s="11" customFormat="1" ht="63" customHeight="1" outlineLevel="6" x14ac:dyDescent="0.15">
      <c r="A67" s="12">
        <v>11</v>
      </c>
      <c r="B67" s="73" t="s">
        <v>104</v>
      </c>
      <c r="C67" s="13" t="s">
        <v>67</v>
      </c>
      <c r="D67" s="13"/>
      <c r="E67" s="13"/>
      <c r="F67" s="13"/>
      <c r="G67" s="13"/>
      <c r="H67" s="15"/>
      <c r="I67" s="14">
        <v>30.2</v>
      </c>
      <c r="J67" s="15"/>
      <c r="K67" s="15"/>
      <c r="L67" s="15"/>
      <c r="M67" s="15"/>
      <c r="N67" s="14">
        <v>101.32599999999999</v>
      </c>
      <c r="O67" s="15"/>
      <c r="P67" s="14">
        <v>44.155999999999999</v>
      </c>
      <c r="Q67" s="15"/>
      <c r="R67" s="14">
        <v>175.68199999999999</v>
      </c>
      <c r="S67" s="15"/>
      <c r="T67" s="15">
        <f>$T$68</f>
        <v>175.68199999999999</v>
      </c>
      <c r="U67" s="61"/>
      <c r="V67" s="61"/>
      <c r="W67" s="15">
        <f>ROUND($Z$67/$T$67,2)</f>
        <v>0</v>
      </c>
      <c r="X67" s="15">
        <f>ROUND($X$68+$X$69+$X$70+$X$71+$X$72,2)</f>
        <v>0</v>
      </c>
      <c r="Y67" s="15">
        <f>ROUND($Y$68+$Y$69+$Y$70+$Y$71+$Y$72,2)</f>
        <v>0</v>
      </c>
      <c r="Z67" s="15">
        <f>ROUND($Z$68+$Z$69+$Z$70+$Z$71+$Z$72,2)</f>
        <v>0</v>
      </c>
      <c r="AA67" s="16" t="s">
        <v>105</v>
      </c>
      <c r="AB67" s="67"/>
    </row>
    <row r="68" spans="1:28" s="17" customFormat="1" ht="11.1" customHeight="1" outlineLevel="7" x14ac:dyDescent="0.2">
      <c r="A68" s="18"/>
      <c r="B68" s="74" t="s">
        <v>31</v>
      </c>
      <c r="C68" s="19" t="s">
        <v>67</v>
      </c>
      <c r="D68" s="19"/>
      <c r="E68" s="19"/>
      <c r="F68" s="19"/>
      <c r="G68" s="19"/>
      <c r="H68" s="21"/>
      <c r="I68" s="20">
        <v>30.2</v>
      </c>
      <c r="J68" s="21"/>
      <c r="K68" s="21"/>
      <c r="L68" s="21"/>
      <c r="M68" s="21"/>
      <c r="N68" s="20">
        <v>101.32599999999999</v>
      </c>
      <c r="O68" s="21"/>
      <c r="P68" s="20">
        <v>44.155999999999999</v>
      </c>
      <c r="Q68" s="21"/>
      <c r="R68" s="20">
        <f>$H$68+$I$68+$J$68+$K$68+$L$68+$M$68+$N$68+$O$68+$P$68+$Q$68</f>
        <v>175.68199999999999</v>
      </c>
      <c r="S68" s="20">
        <v>1</v>
      </c>
      <c r="T68" s="21">
        <f>ROUND($R$68*$S$68,3)</f>
        <v>175.68199999999999</v>
      </c>
      <c r="U68" s="63"/>
      <c r="V68" s="59"/>
      <c r="W68" s="57">
        <f>ROUND($V$68+$U$68,2)</f>
        <v>0</v>
      </c>
      <c r="X68" s="21">
        <f>ROUND($R$68*$U$68,2)</f>
        <v>0</v>
      </c>
      <c r="Y68" s="21">
        <f>ROUND($T$68*$V$68,2)</f>
        <v>0</v>
      </c>
      <c r="Z68" s="21">
        <f>ROUND($Y$68+$X$68,2)</f>
        <v>0</v>
      </c>
      <c r="AA68" s="21"/>
      <c r="AB68" s="68"/>
    </row>
    <row r="69" spans="1:28" s="1" customFormat="1" ht="44.1" customHeight="1" outlineLevel="7" x14ac:dyDescent="0.2">
      <c r="A69" s="22"/>
      <c r="B69" s="75" t="s">
        <v>90</v>
      </c>
      <c r="C69" s="23" t="s">
        <v>69</v>
      </c>
      <c r="D69" s="23" t="s">
        <v>88</v>
      </c>
      <c r="E69" s="23"/>
      <c r="F69" s="23"/>
      <c r="G69" s="23"/>
      <c r="H69" s="25"/>
      <c r="I69" s="24">
        <v>30.2</v>
      </c>
      <c r="J69" s="25"/>
      <c r="K69" s="25"/>
      <c r="L69" s="25"/>
      <c r="M69" s="25"/>
      <c r="N69" s="24">
        <v>101.32599999999999</v>
      </c>
      <c r="O69" s="25"/>
      <c r="P69" s="24">
        <v>44.155999999999999</v>
      </c>
      <c r="Q69" s="25"/>
      <c r="R69" s="24">
        <f>$H$69+$I$69+$J$69+$K$69+$L$69+$M$69+$N$69+$O$69+$P$69+$Q$69</f>
        <v>175.68199999999999</v>
      </c>
      <c r="S69" s="28">
        <v>0.15</v>
      </c>
      <c r="T69" s="25">
        <f>ROUND($R$69*$S$69,3)</f>
        <v>26.352</v>
      </c>
      <c r="U69" s="60"/>
      <c r="V69" s="60"/>
      <c r="W69" s="25">
        <f>ROUND($V$69+$U$69,2)</f>
        <v>0</v>
      </c>
      <c r="X69" s="25">
        <f>ROUND($R$69*$U$69,2)</f>
        <v>0</v>
      </c>
      <c r="Y69" s="25">
        <f>ROUND($T$69*$V$69,2)</f>
        <v>0</v>
      </c>
      <c r="Z69" s="25">
        <f>ROUND($Y$69+$X$69,2)</f>
        <v>0</v>
      </c>
      <c r="AA69" s="27" t="s">
        <v>106</v>
      </c>
      <c r="AB69" s="69"/>
    </row>
    <row r="70" spans="1:28" s="1" customFormat="1" ht="33" customHeight="1" outlineLevel="7" x14ac:dyDescent="0.2">
      <c r="A70" s="22"/>
      <c r="B70" s="75" t="s">
        <v>107</v>
      </c>
      <c r="C70" s="23" t="s">
        <v>69</v>
      </c>
      <c r="D70" s="23" t="s">
        <v>108</v>
      </c>
      <c r="E70" s="23"/>
      <c r="F70" s="23"/>
      <c r="G70" s="23"/>
      <c r="H70" s="25"/>
      <c r="I70" s="24">
        <v>30.2</v>
      </c>
      <c r="J70" s="25"/>
      <c r="K70" s="25"/>
      <c r="L70" s="25"/>
      <c r="M70" s="25"/>
      <c r="N70" s="24">
        <v>101.32599999999999</v>
      </c>
      <c r="O70" s="25"/>
      <c r="P70" s="24">
        <v>44.155999999999999</v>
      </c>
      <c r="Q70" s="25"/>
      <c r="R70" s="24">
        <f>$H$70+$I$70+$J$70+$K$70+$L$70+$M$70+$N$70+$O$70+$P$70+$Q$70</f>
        <v>175.68199999999999</v>
      </c>
      <c r="S70" s="29">
        <v>0.5</v>
      </c>
      <c r="T70" s="25">
        <f>ROUND($R$70*$S$70,3)</f>
        <v>87.840999999999994</v>
      </c>
      <c r="U70" s="60"/>
      <c r="V70" s="60"/>
      <c r="W70" s="25">
        <f>ROUND($V$70+$U$70,2)</f>
        <v>0</v>
      </c>
      <c r="X70" s="25">
        <f>ROUND($R$70*$U$70,2)</f>
        <v>0</v>
      </c>
      <c r="Y70" s="25">
        <f>ROUND($T$70*$V$70,2)</f>
        <v>0</v>
      </c>
      <c r="Z70" s="25">
        <f>ROUND($Y$70+$X$70,2)</f>
        <v>0</v>
      </c>
      <c r="AA70" s="27" t="s">
        <v>109</v>
      </c>
      <c r="AB70" s="69"/>
    </row>
    <row r="71" spans="1:28" s="1" customFormat="1" ht="33" customHeight="1" outlineLevel="7" x14ac:dyDescent="0.2">
      <c r="A71" s="22"/>
      <c r="B71" s="75" t="s">
        <v>110</v>
      </c>
      <c r="C71" s="23" t="s">
        <v>67</v>
      </c>
      <c r="D71" s="23" t="s">
        <v>111</v>
      </c>
      <c r="E71" s="23"/>
      <c r="F71" s="23"/>
      <c r="G71" s="23"/>
      <c r="H71" s="25"/>
      <c r="I71" s="24">
        <v>30.2</v>
      </c>
      <c r="J71" s="25"/>
      <c r="K71" s="25"/>
      <c r="L71" s="25"/>
      <c r="M71" s="25"/>
      <c r="N71" s="24">
        <v>101.32599999999999</v>
      </c>
      <c r="O71" s="25"/>
      <c r="P71" s="24">
        <v>44.155999999999999</v>
      </c>
      <c r="Q71" s="25"/>
      <c r="R71" s="24">
        <f>$H$71+$I$71+$J$71+$K$71+$L$71+$M$71+$N$71+$O$71+$P$71+$Q$71</f>
        <v>175.68199999999999</v>
      </c>
      <c r="S71" s="28">
        <v>1.02</v>
      </c>
      <c r="T71" s="25">
        <f>ROUND($R$71*$S$71,3)</f>
        <v>179.196</v>
      </c>
      <c r="U71" s="60"/>
      <c r="V71" s="60"/>
      <c r="W71" s="25">
        <f>ROUND($V$71+$U$71,2)</f>
        <v>0</v>
      </c>
      <c r="X71" s="25">
        <f>ROUND($R$71*$U$71,2)</f>
        <v>0</v>
      </c>
      <c r="Y71" s="25">
        <f>ROUND($T$71*$V$71,2)</f>
        <v>0</v>
      </c>
      <c r="Z71" s="25">
        <f>ROUND($Y$71+$X$71,2)</f>
        <v>0</v>
      </c>
      <c r="AA71" s="27" t="s">
        <v>109</v>
      </c>
      <c r="AB71" s="69"/>
    </row>
    <row r="72" spans="1:28" s="1" customFormat="1" ht="11.1" customHeight="1" outlineLevel="7" x14ac:dyDescent="0.2">
      <c r="A72" s="22"/>
      <c r="B72" s="75" t="s">
        <v>112</v>
      </c>
      <c r="C72" s="23" t="s">
        <v>69</v>
      </c>
      <c r="D72" s="23"/>
      <c r="E72" s="23"/>
      <c r="F72" s="23"/>
      <c r="G72" s="23"/>
      <c r="H72" s="25"/>
      <c r="I72" s="24">
        <v>30.2</v>
      </c>
      <c r="J72" s="25"/>
      <c r="K72" s="25"/>
      <c r="L72" s="25"/>
      <c r="M72" s="25"/>
      <c r="N72" s="24">
        <v>101.32599999999999</v>
      </c>
      <c r="O72" s="25"/>
      <c r="P72" s="24">
        <v>44.155999999999999</v>
      </c>
      <c r="Q72" s="25"/>
      <c r="R72" s="24">
        <f>$H$72+$I$72+$J$72+$K$72+$L$72+$M$72+$N$72+$O$72+$P$72+$Q$72</f>
        <v>175.68199999999999</v>
      </c>
      <c r="S72" s="26">
        <v>7</v>
      </c>
      <c r="T72" s="25">
        <f>ROUND($R$72*$S$72,3)</f>
        <v>1229.7739999999999</v>
      </c>
      <c r="U72" s="60"/>
      <c r="V72" s="60"/>
      <c r="W72" s="25">
        <f>ROUND($V$72+$U$72,2)</f>
        <v>0</v>
      </c>
      <c r="X72" s="25">
        <f>ROUND($R$72*$U$72,2)</f>
        <v>0</v>
      </c>
      <c r="Y72" s="25">
        <f>ROUND($T$72*$V$72,2)</f>
        <v>0</v>
      </c>
      <c r="Z72" s="25">
        <f>ROUND($Y$72+$X$72,2)</f>
        <v>0</v>
      </c>
      <c r="AA72" s="27"/>
      <c r="AB72" s="69"/>
    </row>
    <row r="73" spans="1:28" s="1" customFormat="1" ht="12" customHeight="1" outlineLevel="5" x14ac:dyDescent="0.2">
      <c r="A73" s="7"/>
      <c r="B73" s="76" t="s">
        <v>113</v>
      </c>
      <c r="C73" s="9"/>
      <c r="D73" s="9"/>
      <c r="E73" s="9"/>
      <c r="F73" s="9"/>
      <c r="G73" s="9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62"/>
      <c r="V73" s="62"/>
      <c r="W73" s="10"/>
      <c r="X73" s="10">
        <f>ROUND($X$75+$X$76+$X$77,2)</f>
        <v>0</v>
      </c>
      <c r="Y73" s="10">
        <f>ROUND($Y$75+$Y$76+$Y$77,2)</f>
        <v>0</v>
      </c>
      <c r="Z73" s="10">
        <f>ROUND($Z$75+$Z$76+$Z$77,2)</f>
        <v>0</v>
      </c>
      <c r="AA73" s="10"/>
      <c r="AB73" s="62"/>
    </row>
    <row r="74" spans="1:28" s="11" customFormat="1" ht="51.95" customHeight="1" outlineLevel="6" x14ac:dyDescent="0.15">
      <c r="A74" s="12">
        <v>12</v>
      </c>
      <c r="B74" s="73" t="s">
        <v>114</v>
      </c>
      <c r="C74" s="13" t="s">
        <v>67</v>
      </c>
      <c r="D74" s="13"/>
      <c r="E74" s="13"/>
      <c r="F74" s="13"/>
      <c r="G74" s="13"/>
      <c r="H74" s="15"/>
      <c r="I74" s="14">
        <v>29.577000000000002</v>
      </c>
      <c r="J74" s="15"/>
      <c r="K74" s="15"/>
      <c r="L74" s="15"/>
      <c r="M74" s="15"/>
      <c r="N74" s="14">
        <v>64.897000000000006</v>
      </c>
      <c r="O74" s="15"/>
      <c r="P74" s="15"/>
      <c r="Q74" s="15"/>
      <c r="R74" s="14">
        <v>94.474000000000004</v>
      </c>
      <c r="S74" s="15"/>
      <c r="T74" s="15">
        <f>$T$75</f>
        <v>94.474000000000004</v>
      </c>
      <c r="U74" s="61"/>
      <c r="V74" s="61"/>
      <c r="W74" s="15">
        <f>ROUND($Z$74/$T$74,2)</f>
        <v>0</v>
      </c>
      <c r="X74" s="15">
        <f>ROUND($X$75+$X$76+$X$77,2)</f>
        <v>0</v>
      </c>
      <c r="Y74" s="15">
        <f>ROUND($Y$75+$Y$76+$Y$77,2)</f>
        <v>0</v>
      </c>
      <c r="Z74" s="15">
        <f>ROUND($Z$75+$Z$76+$Z$77,2)</f>
        <v>0</v>
      </c>
      <c r="AA74" s="16" t="s">
        <v>115</v>
      </c>
      <c r="AB74" s="67"/>
    </row>
    <row r="75" spans="1:28" s="17" customFormat="1" ht="11.1" customHeight="1" outlineLevel="7" x14ac:dyDescent="0.2">
      <c r="A75" s="18"/>
      <c r="B75" s="74" t="s">
        <v>31</v>
      </c>
      <c r="C75" s="19" t="s">
        <v>67</v>
      </c>
      <c r="D75" s="19"/>
      <c r="E75" s="19"/>
      <c r="F75" s="19"/>
      <c r="G75" s="19"/>
      <c r="H75" s="21"/>
      <c r="I75" s="20">
        <v>29.577000000000002</v>
      </c>
      <c r="J75" s="21"/>
      <c r="K75" s="21"/>
      <c r="L75" s="21"/>
      <c r="M75" s="21"/>
      <c r="N75" s="20">
        <v>64.897000000000006</v>
      </c>
      <c r="O75" s="21"/>
      <c r="P75" s="21"/>
      <c r="Q75" s="21"/>
      <c r="R75" s="20">
        <f>$H$75+$I$75+$J$75+$K$75+$L$75+$M$75+$N$75+$O$75+$P$75+$Q$75</f>
        <v>94.474000000000004</v>
      </c>
      <c r="S75" s="20">
        <v>1</v>
      </c>
      <c r="T75" s="21">
        <f>ROUND($R$75*$S$75,3)</f>
        <v>94.474000000000004</v>
      </c>
      <c r="U75" s="58"/>
      <c r="V75" s="59"/>
      <c r="W75" s="56">
        <f>ROUND($V$75+$U$75,2)</f>
        <v>0</v>
      </c>
      <c r="X75" s="21">
        <f>ROUND($R$75*$U$75,2)</f>
        <v>0</v>
      </c>
      <c r="Y75" s="21">
        <f>ROUND($T$75*$V$75,2)</f>
        <v>0</v>
      </c>
      <c r="Z75" s="21">
        <f>ROUND($Y$75+$X$75,2)</f>
        <v>0</v>
      </c>
      <c r="AA75" s="21"/>
      <c r="AB75" s="68"/>
    </row>
    <row r="76" spans="1:28" s="1" customFormat="1" ht="11.1" customHeight="1" outlineLevel="7" x14ac:dyDescent="0.2">
      <c r="A76" s="22"/>
      <c r="B76" s="75" t="s">
        <v>116</v>
      </c>
      <c r="C76" s="23" t="s">
        <v>69</v>
      </c>
      <c r="D76" s="23" t="s">
        <v>70</v>
      </c>
      <c r="E76" s="23"/>
      <c r="F76" s="23"/>
      <c r="G76" s="23"/>
      <c r="H76" s="25"/>
      <c r="I76" s="24">
        <v>29.577000000000002</v>
      </c>
      <c r="J76" s="25"/>
      <c r="K76" s="25"/>
      <c r="L76" s="25"/>
      <c r="M76" s="25"/>
      <c r="N76" s="24">
        <v>64.897000000000006</v>
      </c>
      <c r="O76" s="25"/>
      <c r="P76" s="25"/>
      <c r="Q76" s="25"/>
      <c r="R76" s="24">
        <f>$H$76+$I$76+$J$76+$K$76+$L$76+$M$76+$N$76+$O$76+$P$76+$Q$76</f>
        <v>94.474000000000004</v>
      </c>
      <c r="S76" s="29">
        <v>0.2</v>
      </c>
      <c r="T76" s="25">
        <f>ROUND($R$76*$S$76,3)</f>
        <v>18.895</v>
      </c>
      <c r="U76" s="60"/>
      <c r="V76" s="60"/>
      <c r="W76" s="25">
        <f>ROUND($V$76+$U$76,2)</f>
        <v>0</v>
      </c>
      <c r="X76" s="25">
        <f>ROUND($R$76*$U$76,2)</f>
        <v>0</v>
      </c>
      <c r="Y76" s="25">
        <f>ROUND($T$76*$V$76,2)</f>
        <v>0</v>
      </c>
      <c r="Z76" s="25">
        <f>ROUND($Y$76+$X$76,2)</f>
        <v>0</v>
      </c>
      <c r="AA76" s="27"/>
      <c r="AB76" s="69"/>
    </row>
    <row r="77" spans="1:28" s="1" customFormat="1" ht="21.95" customHeight="1" outlineLevel="7" x14ac:dyDescent="0.2">
      <c r="A77" s="22"/>
      <c r="B77" s="75" t="s">
        <v>117</v>
      </c>
      <c r="C77" s="23" t="s">
        <v>118</v>
      </c>
      <c r="D77" s="23"/>
      <c r="E77" s="23"/>
      <c r="F77" s="23"/>
      <c r="G77" s="23"/>
      <c r="H77" s="25"/>
      <c r="I77" s="24">
        <v>29.577000000000002</v>
      </c>
      <c r="J77" s="25"/>
      <c r="K77" s="25"/>
      <c r="L77" s="25"/>
      <c r="M77" s="25"/>
      <c r="N77" s="24">
        <v>64.897000000000006</v>
      </c>
      <c r="O77" s="25"/>
      <c r="P77" s="25"/>
      <c r="Q77" s="25"/>
      <c r="R77" s="24">
        <f>$H$77+$I$77+$J$77+$K$77+$L$77+$M$77+$N$77+$O$77+$P$77+$Q$77</f>
        <v>94.474000000000004</v>
      </c>
      <c r="S77" s="28">
        <v>0.34</v>
      </c>
      <c r="T77" s="25">
        <f>ROUND($R$77*$S$77,3)</f>
        <v>32.121000000000002</v>
      </c>
      <c r="U77" s="60"/>
      <c r="V77" s="60"/>
      <c r="W77" s="25">
        <f>ROUND($V$77+$U$77,2)</f>
        <v>0</v>
      </c>
      <c r="X77" s="25">
        <f>ROUND($R$77*$U$77,2)</f>
        <v>0</v>
      </c>
      <c r="Y77" s="25">
        <f>ROUND($T$77*$V$77,2)</f>
        <v>0</v>
      </c>
      <c r="Z77" s="25">
        <f>ROUND($Y$77+$X$77,2)</f>
        <v>0</v>
      </c>
      <c r="AA77" s="27" t="s">
        <v>119</v>
      </c>
      <c r="AB77" s="69"/>
    </row>
    <row r="78" spans="1:28" s="1" customFormat="1" ht="12" customHeight="1" outlineLevel="5" x14ac:dyDescent="0.2">
      <c r="A78" s="7"/>
      <c r="B78" s="76" t="s">
        <v>120</v>
      </c>
      <c r="C78" s="9"/>
      <c r="D78" s="9"/>
      <c r="E78" s="9"/>
      <c r="F78" s="9"/>
      <c r="G78" s="9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62"/>
      <c r="V78" s="62"/>
      <c r="W78" s="10"/>
      <c r="X78" s="10">
        <f>ROUND($X$80+$X$81+$X$82,2)</f>
        <v>0</v>
      </c>
      <c r="Y78" s="10">
        <f>ROUND($Y$80+$Y$81+$Y$82,2)</f>
        <v>0</v>
      </c>
      <c r="Z78" s="10">
        <f>ROUND($Z$80+$Z$81+$Z$82,2)</f>
        <v>0</v>
      </c>
      <c r="AA78" s="10"/>
      <c r="AB78" s="62"/>
    </row>
    <row r="79" spans="1:28" s="11" customFormat="1" ht="51.95" customHeight="1" outlineLevel="6" x14ac:dyDescent="0.15">
      <c r="A79" s="12">
        <v>13</v>
      </c>
      <c r="B79" s="73" t="s">
        <v>121</v>
      </c>
      <c r="C79" s="13" t="s">
        <v>67</v>
      </c>
      <c r="D79" s="13"/>
      <c r="E79" s="13"/>
      <c r="F79" s="13"/>
      <c r="G79" s="13"/>
      <c r="H79" s="15"/>
      <c r="I79" s="14">
        <v>73.741</v>
      </c>
      <c r="J79" s="15"/>
      <c r="K79" s="15"/>
      <c r="L79" s="15"/>
      <c r="M79" s="15"/>
      <c r="N79" s="14">
        <v>123.11199999999999</v>
      </c>
      <c r="O79" s="15"/>
      <c r="P79" s="15"/>
      <c r="Q79" s="15"/>
      <c r="R79" s="14">
        <v>196.85300000000001</v>
      </c>
      <c r="S79" s="15"/>
      <c r="T79" s="15">
        <f>$T$80</f>
        <v>196.85300000000001</v>
      </c>
      <c r="U79" s="61"/>
      <c r="V79" s="61"/>
      <c r="W79" s="15">
        <f>ROUND($Z$79/$T$79,2)</f>
        <v>0</v>
      </c>
      <c r="X79" s="15">
        <f>ROUND($X$80+$X$81+$X$82,2)</f>
        <v>0</v>
      </c>
      <c r="Y79" s="15">
        <f>ROUND($Y$80+$Y$81+$Y$82,2)</f>
        <v>0</v>
      </c>
      <c r="Z79" s="15">
        <f>ROUND($Z$80+$Z$81+$Z$82,2)</f>
        <v>0</v>
      </c>
      <c r="AA79" s="16" t="s">
        <v>115</v>
      </c>
      <c r="AB79" s="67"/>
    </row>
    <row r="80" spans="1:28" s="17" customFormat="1" ht="11.1" customHeight="1" outlineLevel="7" x14ac:dyDescent="0.2">
      <c r="A80" s="18"/>
      <c r="B80" s="74" t="s">
        <v>31</v>
      </c>
      <c r="C80" s="19" t="s">
        <v>67</v>
      </c>
      <c r="D80" s="19"/>
      <c r="E80" s="19"/>
      <c r="F80" s="19"/>
      <c r="G80" s="19"/>
      <c r="H80" s="21"/>
      <c r="I80" s="20">
        <v>73.741</v>
      </c>
      <c r="J80" s="21"/>
      <c r="K80" s="21"/>
      <c r="L80" s="21"/>
      <c r="M80" s="21"/>
      <c r="N80" s="20">
        <v>123.11199999999999</v>
      </c>
      <c r="O80" s="21"/>
      <c r="P80" s="21"/>
      <c r="Q80" s="21"/>
      <c r="R80" s="20">
        <f>$H$80+$I$80+$J$80+$K$80+$L$80+$M$80+$N$80+$O$80+$P$80+$Q$80</f>
        <v>196.85300000000001</v>
      </c>
      <c r="S80" s="20">
        <v>1</v>
      </c>
      <c r="T80" s="21">
        <f>ROUND($R$80*$S$80,3)</f>
        <v>196.85300000000001</v>
      </c>
      <c r="U80" s="58"/>
      <c r="V80" s="59"/>
      <c r="W80" s="56">
        <f>ROUND($V$80+$U$80,2)</f>
        <v>0</v>
      </c>
      <c r="X80" s="21">
        <f>ROUND($R$80*$U$80,2)</f>
        <v>0</v>
      </c>
      <c r="Y80" s="21">
        <f>ROUND($T$80*$V$80,2)</f>
        <v>0</v>
      </c>
      <c r="Z80" s="21">
        <f>ROUND($Y$80+$X$80,2)</f>
        <v>0</v>
      </c>
      <c r="AA80" s="21"/>
      <c r="AB80" s="68"/>
    </row>
    <row r="81" spans="1:28" s="1" customFormat="1" ht="11.1" customHeight="1" outlineLevel="7" x14ac:dyDescent="0.2">
      <c r="A81" s="22"/>
      <c r="B81" s="75" t="s">
        <v>116</v>
      </c>
      <c r="C81" s="23" t="s">
        <v>69</v>
      </c>
      <c r="D81" s="23" t="s">
        <v>70</v>
      </c>
      <c r="E81" s="23"/>
      <c r="F81" s="23"/>
      <c r="G81" s="23"/>
      <c r="H81" s="25"/>
      <c r="I81" s="24">
        <v>73.741</v>
      </c>
      <c r="J81" s="25"/>
      <c r="K81" s="25"/>
      <c r="L81" s="25"/>
      <c r="M81" s="25"/>
      <c r="N81" s="24">
        <v>123.11199999999999</v>
      </c>
      <c r="O81" s="25"/>
      <c r="P81" s="25"/>
      <c r="Q81" s="25"/>
      <c r="R81" s="24">
        <f>$H$81+$I$81+$J$81+$K$81+$L$81+$M$81+$N$81+$O$81+$P$81+$Q$81</f>
        <v>196.85300000000001</v>
      </c>
      <c r="S81" s="29">
        <v>0.2</v>
      </c>
      <c r="T81" s="25">
        <f>ROUND($R$81*$S$81,3)</f>
        <v>39.371000000000002</v>
      </c>
      <c r="U81" s="60"/>
      <c r="V81" s="60"/>
      <c r="W81" s="25">
        <f>ROUND($V$81+$U$81,2)</f>
        <v>0</v>
      </c>
      <c r="X81" s="25">
        <f>ROUND($R$81*$U$81,2)</f>
        <v>0</v>
      </c>
      <c r="Y81" s="25">
        <f>ROUND($T$81*$V$81,2)</f>
        <v>0</v>
      </c>
      <c r="Z81" s="25">
        <f>ROUND($Y$81+$X$81,2)</f>
        <v>0</v>
      </c>
      <c r="AA81" s="27"/>
      <c r="AB81" s="69"/>
    </row>
    <row r="82" spans="1:28" s="1" customFormat="1" ht="33" customHeight="1" outlineLevel="7" x14ac:dyDescent="0.2">
      <c r="A82" s="22"/>
      <c r="B82" s="75" t="s">
        <v>117</v>
      </c>
      <c r="C82" s="23" t="s">
        <v>118</v>
      </c>
      <c r="D82" s="23"/>
      <c r="E82" s="23"/>
      <c r="F82" s="23"/>
      <c r="G82" s="23"/>
      <c r="H82" s="25"/>
      <c r="I82" s="24">
        <v>73.741</v>
      </c>
      <c r="J82" s="25"/>
      <c r="K82" s="25"/>
      <c r="L82" s="25"/>
      <c r="M82" s="25"/>
      <c r="N82" s="24">
        <v>123.11199999999999</v>
      </c>
      <c r="O82" s="25"/>
      <c r="P82" s="25"/>
      <c r="Q82" s="25"/>
      <c r="R82" s="24">
        <f>$H$82+$I$82+$J$82+$K$82+$L$82+$M$82+$N$82+$O$82+$P$82+$Q$82</f>
        <v>196.85300000000001</v>
      </c>
      <c r="S82" s="28">
        <v>0.34</v>
      </c>
      <c r="T82" s="25">
        <f>ROUND($R$82*$S$82,3)</f>
        <v>66.930000000000007</v>
      </c>
      <c r="U82" s="60"/>
      <c r="V82" s="60"/>
      <c r="W82" s="25">
        <f>ROUND($V$82+$U$82,2)</f>
        <v>0</v>
      </c>
      <c r="X82" s="25">
        <f>ROUND($R$82*$U$82,2)</f>
        <v>0</v>
      </c>
      <c r="Y82" s="25">
        <f>ROUND($T$82*$V$82,2)</f>
        <v>0</v>
      </c>
      <c r="Z82" s="25">
        <f>ROUND($Y$82+$X$82,2)</f>
        <v>0</v>
      </c>
      <c r="AA82" s="27" t="s">
        <v>122</v>
      </c>
      <c r="AB82" s="69"/>
    </row>
    <row r="83" spans="1:28" s="1" customFormat="1" ht="12" customHeight="1" outlineLevel="4" x14ac:dyDescent="0.2">
      <c r="A83" s="7"/>
      <c r="B83" s="76" t="s">
        <v>123</v>
      </c>
      <c r="C83" s="9"/>
      <c r="D83" s="9"/>
      <c r="E83" s="9"/>
      <c r="F83" s="9"/>
      <c r="G83" s="9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62"/>
      <c r="V83" s="62"/>
      <c r="W83" s="10"/>
      <c r="X83" s="10">
        <f>ROUND($X$86+$X$87+$X$88+$X$89+$X$90+$X$92+$X$93+$X$94+$X$95+$X$96+$X$97+$X$98+$X$100+$X$101+$X$102+$X$103+$X$104+$X$106+$X$107+$X$109+$X$110+$X$111+$X$112+$X$113+$X$116+$X$117+$X$118+$X$119+$X$120+$X$121+$X$123+$X$124+$X$126+$X$127+$X$128+$X$129+$X$130+$X$131+$X$132+$X$134+$X$135+$X$137+$X$138+$X$139+$X$140+$X$143+$X$144+$X$145+$X$146+$X$148+$X$149+$X$150+$X$151+$X$153+$X$154+$X$155+$X$157+$X$158+$X$159+$X$160+$X$161+$X$163+$X$164+$X$165+$X$166+$X$167+$X$169+$X$170+$X$173+$X$174+$X$176+$X$177+$X$179+$X$180+$X$181+$X$183+$X$184+$X$185+$X$187+$X$188+$X$191+$X$192+$X$194+$X$195+$X$196+$X$197+$X$199+$X$200+$X$202+$X$203+$X$205+$X$206+$X$207+$X$208+$X$210+$X$211+$X$212+$X$213+$X$214+$X$215+$X$217+$X$218+$X$219+$X$220+$X$222+$X$223+$X$224+$X$226+$X$227+$X$230+$X$231+$X$232+$X$233+$X$235+$X$236+$X$237+$X$238+$X$240+$X$241+$X$243+$X$244+$X$245+$X$246+$X$247+$X$248+$X$250+$X$251+$X$253+$X$254+$X$255+$X$256+$X$257+$X$258+$X$259+$X$260+$X$262+$X$263+$X$264+$X$265+$X$267+$X$268+$X$269+$X$270+$X$271+$X$272+$X$273+$X$274,2)</f>
        <v>0</v>
      </c>
      <c r="Y83" s="10">
        <f>ROUND($Y$86+$Y$87+$Y$88+$Y$89+$Y$90+$Y$92+$Y$93+$Y$94+$Y$95+$Y$96+$Y$97+$Y$98+$Y$100+$Y$101+$Y$102+$Y$103+$Y$104+$Y$106+$Y$107+$Y$109+$Y$110+$Y$111+$Y$112+$Y$113+$Y$116+$Y$117+$Y$118+$Y$119+$Y$120+$Y$121+$Y$123+$Y$124+$Y$126+$Y$127+$Y$128+$Y$129+$Y$130+$Y$131+$Y$132+$Y$134+$Y$135+$Y$137+$Y$138+$Y$139+$Y$140+$Y$143+$Y$144+$Y$145+$Y$146+$Y$148+$Y$149+$Y$150+$Y$151+$Y$153+$Y$154+$Y$155+$Y$157+$Y$158+$Y$159+$Y$160+$Y$161+$Y$163+$Y$164+$Y$165+$Y$166+$Y$167+$Y$169+$Y$170+$Y$173+$Y$174+$Y$176+$Y$177+$Y$179+$Y$180+$Y$181+$Y$183+$Y$184+$Y$185+$Y$187+$Y$188+$Y$191+$Y$192+$Y$194+$Y$195+$Y$196+$Y$197+$Y$199+$Y$200+$Y$202+$Y$203+$Y$205+$Y$206+$Y$207+$Y$208+$Y$210+$Y$211+$Y$212+$Y$213+$Y$214+$Y$215+$Y$217+$Y$218+$Y$219+$Y$220+$Y$222+$Y$223+$Y$224+$Y$226+$Y$227+$Y$230+$Y$231+$Y$232+$Y$233+$Y$235+$Y$236+$Y$237+$Y$238+$Y$240+$Y$241+$Y$243+$Y$244+$Y$245+$Y$246+$Y$247+$Y$248+$Y$250+$Y$251+$Y$253+$Y$254+$Y$255+$Y$256+$Y$257+$Y$258+$Y$259+$Y$260+$Y$262+$Y$263+$Y$264+$Y$265+$Y$267+$Y$268+$Y$269+$Y$270+$Y$271+$Y$272+$Y$273+$Y$274,2)</f>
        <v>0</v>
      </c>
      <c r="Z83" s="10">
        <f>ROUND($Z$86+$Z$87+$Z$88+$Z$89+$Z$90+$Z$92+$Z$93+$Z$94+$Z$95+$Z$96+$Z$97+$Z$98+$Z$100+$Z$101+$Z$102+$Z$103+$Z$104+$Z$106+$Z$107+$Z$109+$Z$110+$Z$111+$Z$112+$Z$113+$Z$116+$Z$117+$Z$118+$Z$119+$Z$120+$Z$121+$Z$123+$Z$124+$Z$126+$Z$127+$Z$128+$Z$129+$Z$130+$Z$131+$Z$132+$Z$134+$Z$135+$Z$137+$Z$138+$Z$139+$Z$140+$Z$143+$Z$144+$Z$145+$Z$146+$Z$148+$Z$149+$Z$150+$Z$151+$Z$153+$Z$154+$Z$155+$Z$157+$Z$158+$Z$159+$Z$160+$Z$161+$Z$163+$Z$164+$Z$165+$Z$166+$Z$167+$Z$169+$Z$170+$Z$173+$Z$174+$Z$176+$Z$177+$Z$179+$Z$180+$Z$181+$Z$183+$Z$184+$Z$185+$Z$187+$Z$188+$Z$191+$Z$192+$Z$194+$Z$195+$Z$196+$Z$197+$Z$199+$Z$200+$Z$202+$Z$203+$Z$205+$Z$206+$Z$207+$Z$208+$Z$210+$Z$211+$Z$212+$Z$213+$Z$214+$Z$215+$Z$217+$Z$218+$Z$219+$Z$220+$Z$222+$Z$223+$Z$224+$Z$226+$Z$227+$Z$230+$Z$231+$Z$232+$Z$233+$Z$235+$Z$236+$Z$237+$Z$238+$Z$240+$Z$241+$Z$243+$Z$244+$Z$245+$Z$246+$Z$247+$Z$248+$Z$250+$Z$251+$Z$253+$Z$254+$Z$255+$Z$256+$Z$257+$Z$258+$Z$259+$Z$260+$Z$262+$Z$263+$Z$264+$Z$265+$Z$267+$Z$268+$Z$269+$Z$270+$Z$271+$Z$272+$Z$273+$Z$274,2)</f>
        <v>0</v>
      </c>
      <c r="AA83" s="10"/>
      <c r="AB83" s="62"/>
    </row>
    <row r="84" spans="1:28" s="1" customFormat="1" ht="12" customHeight="1" outlineLevel="5" x14ac:dyDescent="0.2">
      <c r="A84" s="7"/>
      <c r="B84" s="76" t="s">
        <v>124</v>
      </c>
      <c r="C84" s="9"/>
      <c r="D84" s="9"/>
      <c r="E84" s="9"/>
      <c r="F84" s="9"/>
      <c r="G84" s="9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62"/>
      <c r="V84" s="62"/>
      <c r="W84" s="10"/>
      <c r="X84" s="10">
        <f>ROUND($X$86+$X$87+$X$88+$X$89+$X$90+$X$92+$X$93+$X$94+$X$95+$X$96+$X$97+$X$98+$X$100+$X$101+$X$102+$X$103+$X$104+$X$106+$X$107+$X$109+$X$110+$X$111+$X$112+$X$113,2)</f>
        <v>0</v>
      </c>
      <c r="Y84" s="10">
        <f>ROUND($Y$86+$Y$87+$Y$88+$Y$89+$Y$90+$Y$92+$Y$93+$Y$94+$Y$95+$Y$96+$Y$97+$Y$98+$Y$100+$Y$101+$Y$102+$Y$103+$Y$104+$Y$106+$Y$107+$Y$109+$Y$110+$Y$111+$Y$112+$Y$113,2)</f>
        <v>0</v>
      </c>
      <c r="Z84" s="10">
        <f>ROUND($Z$86+$Z$87+$Z$88+$Z$89+$Z$90+$Z$92+$Z$93+$Z$94+$Z$95+$Z$96+$Z$97+$Z$98+$Z$100+$Z$101+$Z$102+$Z$103+$Z$104+$Z$106+$Z$107+$Z$109+$Z$110+$Z$111+$Z$112+$Z$113,2)</f>
        <v>0</v>
      </c>
      <c r="AA84" s="10"/>
      <c r="AB84" s="62"/>
    </row>
    <row r="85" spans="1:28" s="11" customFormat="1" ht="21.95" customHeight="1" outlineLevel="6" x14ac:dyDescent="0.15">
      <c r="A85" s="12">
        <v>14</v>
      </c>
      <c r="B85" s="73" t="s">
        <v>125</v>
      </c>
      <c r="C85" s="13" t="s">
        <v>67</v>
      </c>
      <c r="D85" s="13"/>
      <c r="E85" s="13"/>
      <c r="F85" s="13"/>
      <c r="G85" s="13"/>
      <c r="H85" s="14">
        <v>101.723</v>
      </c>
      <c r="I85" s="14">
        <v>101.723</v>
      </c>
      <c r="J85" s="14">
        <v>131.06899999999999</v>
      </c>
      <c r="K85" s="14">
        <v>91.489000000000004</v>
      </c>
      <c r="L85" s="14">
        <v>65.664000000000001</v>
      </c>
      <c r="M85" s="14">
        <v>91.489000000000004</v>
      </c>
      <c r="N85" s="14">
        <v>77.521000000000001</v>
      </c>
      <c r="O85" s="14">
        <v>101.723</v>
      </c>
      <c r="P85" s="14">
        <v>98.177000000000007</v>
      </c>
      <c r="Q85" s="14">
        <v>91.489000000000004</v>
      </c>
      <c r="R85" s="14">
        <v>952.06700000000001</v>
      </c>
      <c r="S85" s="15"/>
      <c r="T85" s="15">
        <f>$T$86</f>
        <v>952.06700000000001</v>
      </c>
      <c r="U85" s="61"/>
      <c r="V85" s="61"/>
      <c r="W85" s="15">
        <f>ROUND($Z$85/$T$85,2)</f>
        <v>0</v>
      </c>
      <c r="X85" s="15">
        <f>ROUND($X$86+$X$87+$X$88+$X$89+$X$90,2)</f>
        <v>0</v>
      </c>
      <c r="Y85" s="15">
        <f>ROUND($Y$86+$Y$87+$Y$88+$Y$89+$Y$90,2)</f>
        <v>0</v>
      </c>
      <c r="Z85" s="15">
        <f>ROUND($Z$86+$Z$87+$Z$88+$Z$89+$Z$90,2)</f>
        <v>0</v>
      </c>
      <c r="AA85" s="16" t="s">
        <v>126</v>
      </c>
      <c r="AB85" s="67"/>
    </row>
    <row r="86" spans="1:28" s="17" customFormat="1" ht="11.1" customHeight="1" outlineLevel="7" x14ac:dyDescent="0.2">
      <c r="A86" s="18"/>
      <c r="B86" s="74" t="s">
        <v>31</v>
      </c>
      <c r="C86" s="19" t="s">
        <v>67</v>
      </c>
      <c r="D86" s="19"/>
      <c r="E86" s="19"/>
      <c r="F86" s="19"/>
      <c r="G86" s="19"/>
      <c r="H86" s="20">
        <v>101.723</v>
      </c>
      <c r="I86" s="20">
        <v>101.723</v>
      </c>
      <c r="J86" s="20">
        <v>131.06899999999999</v>
      </c>
      <c r="K86" s="20">
        <v>91.489000000000004</v>
      </c>
      <c r="L86" s="20">
        <v>65.664000000000001</v>
      </c>
      <c r="M86" s="20">
        <v>91.489000000000004</v>
      </c>
      <c r="N86" s="20">
        <v>77.521000000000001</v>
      </c>
      <c r="O86" s="20">
        <v>101.723</v>
      </c>
      <c r="P86" s="20">
        <v>98.177000000000007</v>
      </c>
      <c r="Q86" s="20">
        <v>91.489000000000004</v>
      </c>
      <c r="R86" s="20">
        <f>$H$86+$I$86+$J$86+$K$86+$L$86+$M$86+$N$86+$O$86+$P$86+$Q$86</f>
        <v>952.06700000000001</v>
      </c>
      <c r="S86" s="20">
        <v>1</v>
      </c>
      <c r="T86" s="21">
        <f>ROUND($R$86*$S$86,3)</f>
        <v>952.06700000000001</v>
      </c>
      <c r="U86" s="63"/>
      <c r="V86" s="59"/>
      <c r="W86" s="57">
        <f>ROUND($V$86+$U$86,2)</f>
        <v>0</v>
      </c>
      <c r="X86" s="21">
        <f>ROUND($R$86*$U$86,2)</f>
        <v>0</v>
      </c>
      <c r="Y86" s="21">
        <f>ROUND($T$86*$V$86,2)</f>
        <v>0</v>
      </c>
      <c r="Z86" s="21">
        <f>ROUND($Y$86+$X$86,2)</f>
        <v>0</v>
      </c>
      <c r="AA86" s="21"/>
      <c r="AB86" s="68"/>
    </row>
    <row r="87" spans="1:28" s="1" customFormat="1" ht="44.1" customHeight="1" outlineLevel="7" x14ac:dyDescent="0.2">
      <c r="A87" s="22"/>
      <c r="B87" s="75" t="s">
        <v>90</v>
      </c>
      <c r="C87" s="23" t="s">
        <v>69</v>
      </c>
      <c r="D87" s="23" t="s">
        <v>88</v>
      </c>
      <c r="E87" s="23"/>
      <c r="F87" s="23"/>
      <c r="G87" s="23"/>
      <c r="H87" s="24">
        <v>101.723</v>
      </c>
      <c r="I87" s="24">
        <v>101.723</v>
      </c>
      <c r="J87" s="24">
        <v>131.06899999999999</v>
      </c>
      <c r="K87" s="24">
        <v>91.489000000000004</v>
      </c>
      <c r="L87" s="24">
        <v>65.664000000000001</v>
      </c>
      <c r="M87" s="24">
        <v>91.489000000000004</v>
      </c>
      <c r="N87" s="24">
        <v>77.521000000000001</v>
      </c>
      <c r="O87" s="24">
        <v>101.723</v>
      </c>
      <c r="P87" s="24">
        <v>98.177000000000007</v>
      </c>
      <c r="Q87" s="24">
        <v>91.489000000000004</v>
      </c>
      <c r="R87" s="24">
        <f>$H$87+$I$87+$J$87+$K$87+$L$87+$M$87+$N$87+$O$87+$P$87+$Q$87</f>
        <v>952.06700000000001</v>
      </c>
      <c r="S87" s="28">
        <v>0.15</v>
      </c>
      <c r="T87" s="25">
        <f>ROUND($R$87*$S$87,3)</f>
        <v>142.81</v>
      </c>
      <c r="U87" s="60"/>
      <c r="V87" s="60"/>
      <c r="W87" s="25">
        <f>ROUND($V$87+$U$87,2)</f>
        <v>0</v>
      </c>
      <c r="X87" s="25">
        <f>ROUND($R$87*$U$87,2)</f>
        <v>0</v>
      </c>
      <c r="Y87" s="25">
        <f>ROUND($T$87*$V$87,2)</f>
        <v>0</v>
      </c>
      <c r="Z87" s="25">
        <f>ROUND($Y$87+$X$87,2)</f>
        <v>0</v>
      </c>
      <c r="AA87" s="27" t="s">
        <v>106</v>
      </c>
      <c r="AB87" s="69"/>
    </row>
    <row r="88" spans="1:28" s="1" customFormat="1" ht="21.95" customHeight="1" outlineLevel="7" x14ac:dyDescent="0.2">
      <c r="A88" s="22"/>
      <c r="B88" s="75" t="s">
        <v>127</v>
      </c>
      <c r="C88" s="23" t="s">
        <v>69</v>
      </c>
      <c r="D88" s="23" t="s">
        <v>108</v>
      </c>
      <c r="E88" s="23"/>
      <c r="F88" s="23"/>
      <c r="G88" s="23"/>
      <c r="H88" s="24">
        <v>101.723</v>
      </c>
      <c r="I88" s="24">
        <v>101.723</v>
      </c>
      <c r="J88" s="24">
        <v>131.06899999999999</v>
      </c>
      <c r="K88" s="24">
        <v>91.489000000000004</v>
      </c>
      <c r="L88" s="24">
        <v>65.664000000000001</v>
      </c>
      <c r="M88" s="24">
        <v>91.489000000000004</v>
      </c>
      <c r="N88" s="24">
        <v>77.521000000000001</v>
      </c>
      <c r="O88" s="24">
        <v>101.723</v>
      </c>
      <c r="P88" s="24">
        <v>98.177000000000007</v>
      </c>
      <c r="Q88" s="24">
        <v>91.489000000000004</v>
      </c>
      <c r="R88" s="24">
        <f>$H$88+$I$88+$J$88+$K$88+$L$88+$M$88+$N$88+$O$88+$P$88+$Q$88</f>
        <v>952.06700000000001</v>
      </c>
      <c r="S88" s="29">
        <v>0.5</v>
      </c>
      <c r="T88" s="25">
        <f>ROUND($R$88*$S$88,3)</f>
        <v>476.03399999999999</v>
      </c>
      <c r="U88" s="60"/>
      <c r="V88" s="60"/>
      <c r="W88" s="25">
        <f>ROUND($V$88+$U$88,2)</f>
        <v>0</v>
      </c>
      <c r="X88" s="25">
        <f>ROUND($R$88*$U$88,2)</f>
        <v>0</v>
      </c>
      <c r="Y88" s="25">
        <f>ROUND($T$88*$V$88,2)</f>
        <v>0</v>
      </c>
      <c r="Z88" s="25">
        <f>ROUND($Y$88+$X$88,2)</f>
        <v>0</v>
      </c>
      <c r="AA88" s="27" t="s">
        <v>128</v>
      </c>
      <c r="AB88" s="69"/>
    </row>
    <row r="89" spans="1:28" s="1" customFormat="1" ht="11.1" customHeight="1" outlineLevel="7" x14ac:dyDescent="0.2">
      <c r="A89" s="22"/>
      <c r="B89" s="75" t="s">
        <v>112</v>
      </c>
      <c r="C89" s="23" t="s">
        <v>69</v>
      </c>
      <c r="D89" s="23"/>
      <c r="E89" s="23"/>
      <c r="F89" s="23"/>
      <c r="G89" s="23"/>
      <c r="H89" s="24">
        <v>101.723</v>
      </c>
      <c r="I89" s="24">
        <v>101.723</v>
      </c>
      <c r="J89" s="24">
        <v>131.06899999999999</v>
      </c>
      <c r="K89" s="24">
        <v>91.489000000000004</v>
      </c>
      <c r="L89" s="24">
        <v>65.664000000000001</v>
      </c>
      <c r="M89" s="24">
        <v>91.489000000000004</v>
      </c>
      <c r="N89" s="24">
        <v>77.521000000000001</v>
      </c>
      <c r="O89" s="24">
        <v>101.723</v>
      </c>
      <c r="P89" s="24">
        <v>98.177000000000007</v>
      </c>
      <c r="Q89" s="24">
        <v>91.489000000000004</v>
      </c>
      <c r="R89" s="24">
        <f>$H$89+$I$89+$J$89+$K$89+$L$89+$M$89+$N$89+$O$89+$P$89+$Q$89</f>
        <v>952.06700000000001</v>
      </c>
      <c r="S89" s="26">
        <v>7</v>
      </c>
      <c r="T89" s="25">
        <f>ROUND($R$89*$S$89,3)</f>
        <v>6664.4690000000001</v>
      </c>
      <c r="U89" s="60"/>
      <c r="V89" s="60"/>
      <c r="W89" s="25">
        <f>ROUND($V$89+$U$89,2)</f>
        <v>0</v>
      </c>
      <c r="X89" s="25">
        <f>ROUND($R$89*$U$89,2)</f>
        <v>0</v>
      </c>
      <c r="Y89" s="25">
        <f>ROUND($T$89*$V$89,2)</f>
        <v>0</v>
      </c>
      <c r="Z89" s="25">
        <f>ROUND($Y$89+$X$89,2)</f>
        <v>0</v>
      </c>
      <c r="AA89" s="27"/>
      <c r="AB89" s="69"/>
    </row>
    <row r="90" spans="1:28" s="1" customFormat="1" ht="21.95" customHeight="1" outlineLevel="7" x14ac:dyDescent="0.2">
      <c r="A90" s="22"/>
      <c r="B90" s="75" t="s">
        <v>129</v>
      </c>
      <c r="C90" s="23" t="s">
        <v>67</v>
      </c>
      <c r="D90" s="23" t="s">
        <v>111</v>
      </c>
      <c r="E90" s="23"/>
      <c r="F90" s="23"/>
      <c r="G90" s="23"/>
      <c r="H90" s="24">
        <v>101.723</v>
      </c>
      <c r="I90" s="24">
        <v>101.723</v>
      </c>
      <c r="J90" s="24">
        <v>131.06899999999999</v>
      </c>
      <c r="K90" s="24">
        <v>91.489000000000004</v>
      </c>
      <c r="L90" s="24">
        <v>65.664000000000001</v>
      </c>
      <c r="M90" s="24">
        <v>91.489000000000004</v>
      </c>
      <c r="N90" s="24">
        <v>77.521000000000001</v>
      </c>
      <c r="O90" s="24">
        <v>101.723</v>
      </c>
      <c r="P90" s="24">
        <v>98.177000000000007</v>
      </c>
      <c r="Q90" s="24">
        <v>91.489000000000004</v>
      </c>
      <c r="R90" s="24">
        <f>$H$90+$I$90+$J$90+$K$90+$L$90+$M$90+$N$90+$O$90+$P$90+$Q$90</f>
        <v>952.06700000000001</v>
      </c>
      <c r="S90" s="28">
        <v>1.02</v>
      </c>
      <c r="T90" s="25">
        <f>ROUND($R$90*$S$90,3)</f>
        <v>971.10799999999995</v>
      </c>
      <c r="U90" s="60"/>
      <c r="V90" s="60"/>
      <c r="W90" s="25">
        <f>ROUND($V$90+$U$90,2)</f>
        <v>0</v>
      </c>
      <c r="X90" s="25">
        <f>ROUND($R$90*$U$90,2)</f>
        <v>0</v>
      </c>
      <c r="Y90" s="25">
        <f>ROUND($T$90*$V$90,2)</f>
        <v>0</v>
      </c>
      <c r="Z90" s="25">
        <f>ROUND($Y$90+$X$90,2)</f>
        <v>0</v>
      </c>
      <c r="AA90" s="27" t="s">
        <v>128</v>
      </c>
      <c r="AB90" s="69"/>
    </row>
    <row r="91" spans="1:28" s="11" customFormat="1" ht="42" customHeight="1" outlineLevel="6" x14ac:dyDescent="0.15">
      <c r="A91" s="12">
        <v>15</v>
      </c>
      <c r="B91" s="73" t="s">
        <v>130</v>
      </c>
      <c r="C91" s="13" t="s">
        <v>67</v>
      </c>
      <c r="D91" s="13"/>
      <c r="E91" s="13"/>
      <c r="F91" s="13"/>
      <c r="G91" s="13"/>
      <c r="H91" s="14">
        <v>100.384</v>
      </c>
      <c r="I91" s="14">
        <v>99.649000000000001</v>
      </c>
      <c r="J91" s="14">
        <v>158.17400000000001</v>
      </c>
      <c r="K91" s="14">
        <v>77.707999999999998</v>
      </c>
      <c r="L91" s="14">
        <v>76.736000000000004</v>
      </c>
      <c r="M91" s="14">
        <v>77.707999999999998</v>
      </c>
      <c r="N91" s="14">
        <v>54.417999999999999</v>
      </c>
      <c r="O91" s="14">
        <v>103.905</v>
      </c>
      <c r="P91" s="14">
        <v>102.039</v>
      </c>
      <c r="Q91" s="14">
        <v>78.676000000000002</v>
      </c>
      <c r="R91" s="14">
        <v>929.39700000000005</v>
      </c>
      <c r="S91" s="15"/>
      <c r="T91" s="15">
        <f>$T$92</f>
        <v>929.39700000000005</v>
      </c>
      <c r="U91" s="61"/>
      <c r="V91" s="61"/>
      <c r="W91" s="15">
        <f>ROUND($Z$91/$T$91,2)</f>
        <v>0</v>
      </c>
      <c r="X91" s="15">
        <f>ROUND($X$92+$X$93+$X$94+$X$95+$X$96+$X$97+$X$98,2)</f>
        <v>0</v>
      </c>
      <c r="Y91" s="15">
        <f>ROUND($Y$92+$Y$93+$Y$94+$Y$95+$Y$96+$Y$97+$Y$98,2)</f>
        <v>0</v>
      </c>
      <c r="Z91" s="15">
        <f>ROUND($Z$92+$Z$93+$Z$94+$Z$95+$Z$96+$Z$97+$Z$98,2)</f>
        <v>0</v>
      </c>
      <c r="AA91" s="16" t="s">
        <v>131</v>
      </c>
      <c r="AB91" s="67"/>
    </row>
    <row r="92" spans="1:28" s="17" customFormat="1" ht="11.1" customHeight="1" outlineLevel="7" x14ac:dyDescent="0.2">
      <c r="A92" s="18"/>
      <c r="B92" s="74" t="s">
        <v>31</v>
      </c>
      <c r="C92" s="19" t="s">
        <v>67</v>
      </c>
      <c r="D92" s="19"/>
      <c r="E92" s="19"/>
      <c r="F92" s="19"/>
      <c r="G92" s="19"/>
      <c r="H92" s="20">
        <v>100.384</v>
      </c>
      <c r="I92" s="20">
        <v>99.649000000000001</v>
      </c>
      <c r="J92" s="20">
        <v>158.17400000000001</v>
      </c>
      <c r="K92" s="20">
        <v>77.707999999999998</v>
      </c>
      <c r="L92" s="20">
        <v>76.736000000000004</v>
      </c>
      <c r="M92" s="20">
        <v>77.707999999999998</v>
      </c>
      <c r="N92" s="20">
        <v>54.417999999999999</v>
      </c>
      <c r="O92" s="20">
        <v>103.905</v>
      </c>
      <c r="P92" s="20">
        <v>102.039</v>
      </c>
      <c r="Q92" s="20">
        <v>78.676000000000002</v>
      </c>
      <c r="R92" s="20">
        <f>$H$92+$I$92+$J$92+$K$92+$L$92+$M$92+$N$92+$O$92+$P$92+$Q$92</f>
        <v>929.39699999999993</v>
      </c>
      <c r="S92" s="20">
        <v>1</v>
      </c>
      <c r="T92" s="21">
        <f>ROUND($R$92*$S$92,3)</f>
        <v>929.39700000000005</v>
      </c>
      <c r="U92" s="63"/>
      <c r="V92" s="59"/>
      <c r="W92" s="57">
        <f>ROUND($V$92+$U$92,2)</f>
        <v>0</v>
      </c>
      <c r="X92" s="21">
        <f>ROUND($R$92*$U$92,2)</f>
        <v>0</v>
      </c>
      <c r="Y92" s="21">
        <f>ROUND($T$92*$V$92,2)</f>
        <v>0</v>
      </c>
      <c r="Z92" s="21">
        <f>ROUND($Y$92+$X$92,2)</f>
        <v>0</v>
      </c>
      <c r="AA92" s="21"/>
      <c r="AB92" s="68"/>
    </row>
    <row r="93" spans="1:28" s="1" customFormat="1" ht="44.1" customHeight="1" outlineLevel="7" x14ac:dyDescent="0.2">
      <c r="A93" s="22"/>
      <c r="B93" s="75" t="s">
        <v>90</v>
      </c>
      <c r="C93" s="23" t="s">
        <v>69</v>
      </c>
      <c r="D93" s="23" t="s">
        <v>88</v>
      </c>
      <c r="E93" s="23"/>
      <c r="F93" s="23"/>
      <c r="G93" s="23"/>
      <c r="H93" s="24">
        <v>100.384</v>
      </c>
      <c r="I93" s="24">
        <v>99.649000000000001</v>
      </c>
      <c r="J93" s="24">
        <v>158.17400000000001</v>
      </c>
      <c r="K93" s="24">
        <v>77.707999999999998</v>
      </c>
      <c r="L93" s="24">
        <v>76.736000000000004</v>
      </c>
      <c r="M93" s="24">
        <v>77.707999999999998</v>
      </c>
      <c r="N93" s="24">
        <v>54.417999999999999</v>
      </c>
      <c r="O93" s="24">
        <v>103.905</v>
      </c>
      <c r="P93" s="24">
        <v>102.039</v>
      </c>
      <c r="Q93" s="24">
        <v>78.676000000000002</v>
      </c>
      <c r="R93" s="24">
        <f>$H$93+$I$93+$J$93+$K$93+$L$93+$M$93+$N$93+$O$93+$P$93+$Q$93</f>
        <v>929.39699999999993</v>
      </c>
      <c r="S93" s="28">
        <v>0.15</v>
      </c>
      <c r="T93" s="25">
        <f>ROUND($R$93*$S$93,3)</f>
        <v>139.41</v>
      </c>
      <c r="U93" s="60"/>
      <c r="V93" s="60"/>
      <c r="W93" s="25">
        <f>ROUND($V$93+$U$93,2)</f>
        <v>0</v>
      </c>
      <c r="X93" s="25">
        <f>ROUND($R$93*$U$93,2)</f>
        <v>0</v>
      </c>
      <c r="Y93" s="25">
        <f>ROUND($T$93*$V$93,2)</f>
        <v>0</v>
      </c>
      <c r="Z93" s="25">
        <f>ROUND($Y$93+$X$93,2)</f>
        <v>0</v>
      </c>
      <c r="AA93" s="27" t="s">
        <v>106</v>
      </c>
      <c r="AB93" s="69"/>
    </row>
    <row r="94" spans="1:28" s="1" customFormat="1" ht="11.1" customHeight="1" outlineLevel="7" x14ac:dyDescent="0.2">
      <c r="A94" s="22"/>
      <c r="B94" s="75" t="s">
        <v>112</v>
      </c>
      <c r="C94" s="23" t="s">
        <v>69</v>
      </c>
      <c r="D94" s="23"/>
      <c r="E94" s="23"/>
      <c r="F94" s="23"/>
      <c r="G94" s="23"/>
      <c r="H94" s="24">
        <v>100.384</v>
      </c>
      <c r="I94" s="24">
        <v>99.649000000000001</v>
      </c>
      <c r="J94" s="24">
        <v>158.17400000000001</v>
      </c>
      <c r="K94" s="24">
        <v>77.707999999999998</v>
      </c>
      <c r="L94" s="24">
        <v>76.736000000000004</v>
      </c>
      <c r="M94" s="24">
        <v>77.707999999999998</v>
      </c>
      <c r="N94" s="24">
        <v>54.417999999999999</v>
      </c>
      <c r="O94" s="24">
        <v>103.905</v>
      </c>
      <c r="P94" s="24">
        <v>102.039</v>
      </c>
      <c r="Q94" s="24">
        <v>78.676000000000002</v>
      </c>
      <c r="R94" s="24">
        <f>$H$94+$I$94+$J$94+$K$94+$L$94+$M$94+$N$94+$O$94+$P$94+$Q$94</f>
        <v>929.39699999999993</v>
      </c>
      <c r="S94" s="26">
        <v>7</v>
      </c>
      <c r="T94" s="25">
        <f>ROUND($R$94*$S$94,3)</f>
        <v>6505.7790000000005</v>
      </c>
      <c r="U94" s="60"/>
      <c r="V94" s="60"/>
      <c r="W94" s="25">
        <f>ROUND($V$94+$U$94,2)</f>
        <v>0</v>
      </c>
      <c r="X94" s="25">
        <f>ROUND($R$94*$U$94,2)</f>
        <v>0</v>
      </c>
      <c r="Y94" s="25">
        <f>ROUND($T$94*$V$94,2)</f>
        <v>0</v>
      </c>
      <c r="Z94" s="25">
        <f>ROUND($Y$94+$X$94,2)</f>
        <v>0</v>
      </c>
      <c r="AA94" s="27"/>
      <c r="AB94" s="69"/>
    </row>
    <row r="95" spans="1:28" s="1" customFormat="1" ht="21.95" customHeight="1" outlineLevel="7" x14ac:dyDescent="0.2">
      <c r="A95" s="22"/>
      <c r="B95" s="75" t="s">
        <v>107</v>
      </c>
      <c r="C95" s="23" t="s">
        <v>69</v>
      </c>
      <c r="D95" s="23" t="s">
        <v>108</v>
      </c>
      <c r="E95" s="23"/>
      <c r="F95" s="23"/>
      <c r="G95" s="23"/>
      <c r="H95" s="24">
        <v>80.322000000000003</v>
      </c>
      <c r="I95" s="24">
        <v>79.587000000000003</v>
      </c>
      <c r="J95" s="24">
        <v>134.392</v>
      </c>
      <c r="K95" s="24">
        <v>61.926000000000002</v>
      </c>
      <c r="L95" s="24">
        <v>60.08</v>
      </c>
      <c r="M95" s="24">
        <v>61.926000000000002</v>
      </c>
      <c r="N95" s="24">
        <v>41.2</v>
      </c>
      <c r="O95" s="24">
        <v>83.843000000000004</v>
      </c>
      <c r="P95" s="24">
        <v>86.727000000000004</v>
      </c>
      <c r="Q95" s="24">
        <v>61.926000000000002</v>
      </c>
      <c r="R95" s="24">
        <f>$H$95+$I$95+$J$95+$K$95+$L$95+$M$95+$N$95+$O$95+$P$95+$Q$95</f>
        <v>751.92899999999997</v>
      </c>
      <c r="S95" s="29">
        <v>0.5</v>
      </c>
      <c r="T95" s="25">
        <f>ROUND($R$95*$S$95,3)</f>
        <v>375.96499999999997</v>
      </c>
      <c r="U95" s="60"/>
      <c r="V95" s="60"/>
      <c r="W95" s="25">
        <f>ROUND($V$95+$U$95,2)</f>
        <v>0</v>
      </c>
      <c r="X95" s="25">
        <f>ROUND($R$95*$U$95,2)</f>
        <v>0</v>
      </c>
      <c r="Y95" s="25">
        <f>ROUND($T$95*$V$95,2)</f>
        <v>0</v>
      </c>
      <c r="Z95" s="25">
        <f>ROUND($Y$95+$X$95,2)</f>
        <v>0</v>
      </c>
      <c r="AA95" s="27" t="s">
        <v>128</v>
      </c>
      <c r="AB95" s="69"/>
    </row>
    <row r="96" spans="1:28" s="1" customFormat="1" ht="44.1" customHeight="1" outlineLevel="7" x14ac:dyDescent="0.2">
      <c r="A96" s="22"/>
      <c r="B96" s="75" t="s">
        <v>132</v>
      </c>
      <c r="C96" s="23" t="s">
        <v>69</v>
      </c>
      <c r="D96" s="23" t="s">
        <v>108</v>
      </c>
      <c r="E96" s="23"/>
      <c r="F96" s="23"/>
      <c r="G96" s="23"/>
      <c r="H96" s="24">
        <v>20.062000000000001</v>
      </c>
      <c r="I96" s="24">
        <v>20.062000000000001</v>
      </c>
      <c r="J96" s="24">
        <v>23.782</v>
      </c>
      <c r="K96" s="24">
        <v>15.782</v>
      </c>
      <c r="L96" s="24">
        <v>16.655999999999999</v>
      </c>
      <c r="M96" s="24">
        <v>15.782</v>
      </c>
      <c r="N96" s="24">
        <v>13.218</v>
      </c>
      <c r="O96" s="24">
        <v>20.062000000000001</v>
      </c>
      <c r="P96" s="24">
        <v>15.311999999999999</v>
      </c>
      <c r="Q96" s="24">
        <v>16.75</v>
      </c>
      <c r="R96" s="24">
        <f>$H$96+$I$96+$J$96+$K$96+$L$96+$M$96+$N$96+$O$96+$P$96+$Q$96</f>
        <v>177.46800000000002</v>
      </c>
      <c r="S96" s="29">
        <v>0.5</v>
      </c>
      <c r="T96" s="25">
        <f>ROUND($R$96*$S$96,3)</f>
        <v>88.733999999999995</v>
      </c>
      <c r="U96" s="60"/>
      <c r="V96" s="60"/>
      <c r="W96" s="25">
        <f>ROUND($V$96+$U$96,2)</f>
        <v>0</v>
      </c>
      <c r="X96" s="25">
        <f>ROUND($R$96*$U$96,2)</f>
        <v>0</v>
      </c>
      <c r="Y96" s="25">
        <f>ROUND($T$96*$V$96,2)</f>
        <v>0</v>
      </c>
      <c r="Z96" s="25">
        <f>ROUND($Y$96+$X$96,2)</f>
        <v>0</v>
      </c>
      <c r="AA96" s="27" t="s">
        <v>133</v>
      </c>
      <c r="AB96" s="69"/>
    </row>
    <row r="97" spans="1:28" s="1" customFormat="1" ht="44.1" customHeight="1" outlineLevel="7" x14ac:dyDescent="0.2">
      <c r="A97" s="22"/>
      <c r="B97" s="75" t="s">
        <v>134</v>
      </c>
      <c r="C97" s="23" t="s">
        <v>67</v>
      </c>
      <c r="D97" s="23" t="s">
        <v>111</v>
      </c>
      <c r="E97" s="23"/>
      <c r="F97" s="23"/>
      <c r="G97" s="23"/>
      <c r="H97" s="24">
        <v>20.062000000000001</v>
      </c>
      <c r="I97" s="24">
        <v>20.062000000000001</v>
      </c>
      <c r="J97" s="24">
        <v>23.782</v>
      </c>
      <c r="K97" s="24">
        <v>15.782</v>
      </c>
      <c r="L97" s="24">
        <v>16.655999999999999</v>
      </c>
      <c r="M97" s="24">
        <v>15.782</v>
      </c>
      <c r="N97" s="24">
        <v>13.218</v>
      </c>
      <c r="O97" s="24">
        <v>20.062000000000001</v>
      </c>
      <c r="P97" s="24">
        <v>15.311999999999999</v>
      </c>
      <c r="Q97" s="24">
        <v>16.75</v>
      </c>
      <c r="R97" s="24">
        <f>$H$97+$I$97+$J$97+$K$97+$L$97+$M$97+$N$97+$O$97+$P$97+$Q$97</f>
        <v>177.46800000000002</v>
      </c>
      <c r="S97" s="28">
        <v>1.02</v>
      </c>
      <c r="T97" s="25">
        <f>ROUND($R$97*$S$97,3)</f>
        <v>181.017</v>
      </c>
      <c r="U97" s="60"/>
      <c r="V97" s="60"/>
      <c r="W97" s="25">
        <f>ROUND($V$97+$U$97,2)</f>
        <v>0</v>
      </c>
      <c r="X97" s="25">
        <f>ROUND($R$97*$U$97,2)</f>
        <v>0</v>
      </c>
      <c r="Y97" s="25">
        <f>ROUND($T$97*$V$97,2)</f>
        <v>0</v>
      </c>
      <c r="Z97" s="25">
        <f>ROUND($Y$97+$X$97,2)</f>
        <v>0</v>
      </c>
      <c r="AA97" s="27" t="s">
        <v>133</v>
      </c>
      <c r="AB97" s="69"/>
    </row>
    <row r="98" spans="1:28" s="1" customFormat="1" ht="11.1" customHeight="1" outlineLevel="7" x14ac:dyDescent="0.2">
      <c r="A98" s="22"/>
      <c r="B98" s="75" t="s">
        <v>110</v>
      </c>
      <c r="C98" s="23" t="s">
        <v>67</v>
      </c>
      <c r="D98" s="23" t="s">
        <v>111</v>
      </c>
      <c r="E98" s="23"/>
      <c r="F98" s="23"/>
      <c r="G98" s="23"/>
      <c r="H98" s="24">
        <v>80.322000000000003</v>
      </c>
      <c r="I98" s="24">
        <v>79.587000000000003</v>
      </c>
      <c r="J98" s="24">
        <v>134.392</v>
      </c>
      <c r="K98" s="24">
        <v>61.926000000000002</v>
      </c>
      <c r="L98" s="24">
        <v>60.08</v>
      </c>
      <c r="M98" s="24">
        <v>61.926000000000002</v>
      </c>
      <c r="N98" s="24">
        <v>41.2</v>
      </c>
      <c r="O98" s="24">
        <v>83.843000000000004</v>
      </c>
      <c r="P98" s="24">
        <v>86.727000000000004</v>
      </c>
      <c r="Q98" s="24">
        <v>61.926000000000002</v>
      </c>
      <c r="R98" s="24">
        <f>$H$98+$I$98+$J$98+$K$98+$L$98+$M$98+$N$98+$O$98+$P$98+$Q$98</f>
        <v>751.92899999999997</v>
      </c>
      <c r="S98" s="28">
        <v>1.02</v>
      </c>
      <c r="T98" s="25">
        <f>ROUND($R$98*$S$98,3)</f>
        <v>766.96799999999996</v>
      </c>
      <c r="U98" s="60"/>
      <c r="V98" s="60"/>
      <c r="W98" s="25">
        <f>ROUND($V$98+$U$98,2)</f>
        <v>0</v>
      </c>
      <c r="X98" s="25">
        <f>ROUND($R$98*$U$98,2)</f>
        <v>0</v>
      </c>
      <c r="Y98" s="25">
        <f>ROUND($T$98*$V$98,2)</f>
        <v>0</v>
      </c>
      <c r="Z98" s="25">
        <f>ROUND($Y$98+$X$98,2)</f>
        <v>0</v>
      </c>
      <c r="AA98" s="27" t="s">
        <v>135</v>
      </c>
      <c r="AB98" s="69"/>
    </row>
    <row r="99" spans="1:28" s="11" customFormat="1" ht="32.1" customHeight="1" outlineLevel="6" x14ac:dyDescent="0.15">
      <c r="A99" s="12">
        <v>16</v>
      </c>
      <c r="B99" s="73" t="s">
        <v>136</v>
      </c>
      <c r="C99" s="13" t="s">
        <v>67</v>
      </c>
      <c r="D99" s="13"/>
      <c r="E99" s="13"/>
      <c r="F99" s="13"/>
      <c r="G99" s="13"/>
      <c r="H99" s="14">
        <v>9.6</v>
      </c>
      <c r="I99" s="14">
        <v>9.843</v>
      </c>
      <c r="J99" s="14">
        <v>16.489999999999998</v>
      </c>
      <c r="K99" s="14">
        <v>7.76</v>
      </c>
      <c r="L99" s="14">
        <v>6.9290000000000003</v>
      </c>
      <c r="M99" s="14">
        <v>7.8159999999999998</v>
      </c>
      <c r="N99" s="14">
        <v>5.4349999999999996</v>
      </c>
      <c r="O99" s="14">
        <v>10.385999999999999</v>
      </c>
      <c r="P99" s="14">
        <v>10.523999999999999</v>
      </c>
      <c r="Q99" s="14">
        <v>7.7320000000000002</v>
      </c>
      <c r="R99" s="14">
        <v>92.515000000000001</v>
      </c>
      <c r="S99" s="15"/>
      <c r="T99" s="15">
        <f>$T$100</f>
        <v>92.515000000000001</v>
      </c>
      <c r="U99" s="61"/>
      <c r="V99" s="61"/>
      <c r="W99" s="15">
        <f>ROUND($Z$99/$T$99,2)</f>
        <v>0</v>
      </c>
      <c r="X99" s="15">
        <f>ROUND($X$100+$X$101+$X$102+$X$103+$X$104,2)</f>
        <v>0</v>
      </c>
      <c r="Y99" s="15">
        <f>ROUND($Y$100+$Y$101+$Y$102+$Y$103+$Y$104,2)</f>
        <v>0</v>
      </c>
      <c r="Z99" s="15">
        <f>ROUND($Z$100+$Z$101+$Z$102+$Z$103+$Z$104,2)</f>
        <v>0</v>
      </c>
      <c r="AA99" s="16" t="s">
        <v>137</v>
      </c>
      <c r="AB99" s="67"/>
    </row>
    <row r="100" spans="1:28" s="17" customFormat="1" ht="11.1" customHeight="1" outlineLevel="7" x14ac:dyDescent="0.2">
      <c r="A100" s="18"/>
      <c r="B100" s="74" t="s">
        <v>31</v>
      </c>
      <c r="C100" s="19" t="s">
        <v>67</v>
      </c>
      <c r="D100" s="19"/>
      <c r="E100" s="19"/>
      <c r="F100" s="19"/>
      <c r="G100" s="19"/>
      <c r="H100" s="20">
        <v>9.6</v>
      </c>
      <c r="I100" s="20">
        <v>9.843</v>
      </c>
      <c r="J100" s="20">
        <v>16.489999999999998</v>
      </c>
      <c r="K100" s="20">
        <v>7.76</v>
      </c>
      <c r="L100" s="20">
        <v>6.9290000000000003</v>
      </c>
      <c r="M100" s="20">
        <v>7.8159999999999998</v>
      </c>
      <c r="N100" s="20">
        <v>5.4349999999999996</v>
      </c>
      <c r="O100" s="20">
        <v>10.385999999999999</v>
      </c>
      <c r="P100" s="20">
        <v>10.523999999999999</v>
      </c>
      <c r="Q100" s="20">
        <v>7.7320000000000002</v>
      </c>
      <c r="R100" s="20">
        <f>$H$100+$I$100+$J$100+$K$100+$L$100+$M$100+$N$100+$O$100+$P$100+$Q$100</f>
        <v>92.515000000000001</v>
      </c>
      <c r="S100" s="20">
        <v>1</v>
      </c>
      <c r="T100" s="21">
        <f>ROUND($R$100*$S$100,3)</f>
        <v>92.515000000000001</v>
      </c>
      <c r="U100" s="63"/>
      <c r="V100" s="59"/>
      <c r="W100" s="57">
        <f>ROUND($V$100+$U$100,2)</f>
        <v>0</v>
      </c>
      <c r="X100" s="21">
        <f>ROUND($R$100*$U$100,2)</f>
        <v>0</v>
      </c>
      <c r="Y100" s="21">
        <f>ROUND($T$100*$V$100,2)</f>
        <v>0</v>
      </c>
      <c r="Z100" s="21">
        <f>ROUND($Y$100+$X$100,2)</f>
        <v>0</v>
      </c>
      <c r="AA100" s="21"/>
      <c r="AB100" s="68"/>
    </row>
    <row r="101" spans="1:28" s="1" customFormat="1" ht="44.1" customHeight="1" outlineLevel="7" x14ac:dyDescent="0.2">
      <c r="A101" s="22"/>
      <c r="B101" s="75" t="s">
        <v>90</v>
      </c>
      <c r="C101" s="23" t="s">
        <v>69</v>
      </c>
      <c r="D101" s="23" t="s">
        <v>88</v>
      </c>
      <c r="E101" s="23"/>
      <c r="F101" s="23"/>
      <c r="G101" s="23"/>
      <c r="H101" s="24">
        <v>9.6</v>
      </c>
      <c r="I101" s="24">
        <v>9.843</v>
      </c>
      <c r="J101" s="24">
        <v>16.489999999999998</v>
      </c>
      <c r="K101" s="24">
        <v>7.76</v>
      </c>
      <c r="L101" s="24">
        <v>6.9290000000000003</v>
      </c>
      <c r="M101" s="24">
        <v>7.8159999999999998</v>
      </c>
      <c r="N101" s="24">
        <v>5.4349999999999996</v>
      </c>
      <c r="O101" s="24">
        <v>10.385999999999999</v>
      </c>
      <c r="P101" s="24">
        <v>10.523999999999999</v>
      </c>
      <c r="Q101" s="24">
        <v>7.7320000000000002</v>
      </c>
      <c r="R101" s="24">
        <f>$H$101+$I$101+$J$101+$K$101+$L$101+$M$101+$N$101+$O$101+$P$101+$Q$101</f>
        <v>92.515000000000001</v>
      </c>
      <c r="S101" s="28">
        <v>0.15</v>
      </c>
      <c r="T101" s="25">
        <f>ROUND($R$101*$S$101,3)</f>
        <v>13.877000000000001</v>
      </c>
      <c r="U101" s="60"/>
      <c r="V101" s="60"/>
      <c r="W101" s="25">
        <f>ROUND($V$101+$U$101,2)</f>
        <v>0</v>
      </c>
      <c r="X101" s="25">
        <f>ROUND($R$101*$U$101,2)</f>
        <v>0</v>
      </c>
      <c r="Y101" s="25">
        <f>ROUND($T$101*$V$101,2)</f>
        <v>0</v>
      </c>
      <c r="Z101" s="25">
        <f>ROUND($Y$101+$X$101,2)</f>
        <v>0</v>
      </c>
      <c r="AA101" s="27" t="s">
        <v>106</v>
      </c>
      <c r="AB101" s="69"/>
    </row>
    <row r="102" spans="1:28" s="1" customFormat="1" ht="11.1" customHeight="1" outlineLevel="7" x14ac:dyDescent="0.2">
      <c r="A102" s="22"/>
      <c r="B102" s="75" t="s">
        <v>112</v>
      </c>
      <c r="C102" s="23" t="s">
        <v>69</v>
      </c>
      <c r="D102" s="23"/>
      <c r="E102" s="23"/>
      <c r="F102" s="23"/>
      <c r="G102" s="23"/>
      <c r="H102" s="24">
        <v>9.6</v>
      </c>
      <c r="I102" s="24">
        <v>9.843</v>
      </c>
      <c r="J102" s="24">
        <v>16.489999999999998</v>
      </c>
      <c r="K102" s="24">
        <v>7.76</v>
      </c>
      <c r="L102" s="24">
        <v>6.9290000000000003</v>
      </c>
      <c r="M102" s="24">
        <v>7.8159999999999998</v>
      </c>
      <c r="N102" s="24">
        <v>5.4349999999999996</v>
      </c>
      <c r="O102" s="24">
        <v>10.385999999999999</v>
      </c>
      <c r="P102" s="24">
        <v>10.523999999999999</v>
      </c>
      <c r="Q102" s="24">
        <v>7.7320000000000002</v>
      </c>
      <c r="R102" s="24">
        <f>$H$102+$I$102+$J$102+$K$102+$L$102+$M$102+$N$102+$O$102+$P$102+$Q$102</f>
        <v>92.515000000000001</v>
      </c>
      <c r="S102" s="26">
        <v>7</v>
      </c>
      <c r="T102" s="25">
        <f>ROUND($R$102*$S$102,3)</f>
        <v>647.60500000000002</v>
      </c>
      <c r="U102" s="60"/>
      <c r="V102" s="60"/>
      <c r="W102" s="25">
        <f>ROUND($V$102+$U$102,2)</f>
        <v>0</v>
      </c>
      <c r="X102" s="25">
        <f>ROUND($R$102*$U$102,2)</f>
        <v>0</v>
      </c>
      <c r="Y102" s="25">
        <f>ROUND($T$102*$V$102,2)</f>
        <v>0</v>
      </c>
      <c r="Z102" s="25">
        <f>ROUND($Y$102+$X$102,2)</f>
        <v>0</v>
      </c>
      <c r="AA102" s="27"/>
      <c r="AB102" s="69"/>
    </row>
    <row r="103" spans="1:28" s="1" customFormat="1" ht="11.1" customHeight="1" outlineLevel="7" x14ac:dyDescent="0.2">
      <c r="A103" s="22"/>
      <c r="B103" s="75" t="s">
        <v>107</v>
      </c>
      <c r="C103" s="23" t="s">
        <v>69</v>
      </c>
      <c r="D103" s="23" t="s">
        <v>108</v>
      </c>
      <c r="E103" s="23"/>
      <c r="F103" s="23"/>
      <c r="G103" s="23"/>
      <c r="H103" s="24">
        <v>9.6</v>
      </c>
      <c r="I103" s="24">
        <v>9.843</v>
      </c>
      <c r="J103" s="24">
        <v>16.489999999999998</v>
      </c>
      <c r="K103" s="24">
        <v>7.76</v>
      </c>
      <c r="L103" s="24">
        <v>6.9290000000000003</v>
      </c>
      <c r="M103" s="24">
        <v>7.8159999999999998</v>
      </c>
      <c r="N103" s="24">
        <v>5.4349999999999996</v>
      </c>
      <c r="O103" s="24">
        <v>10.385999999999999</v>
      </c>
      <c r="P103" s="24">
        <v>10.523999999999999</v>
      </c>
      <c r="Q103" s="24">
        <v>7.7320000000000002</v>
      </c>
      <c r="R103" s="24">
        <f>$H$103+$I$103+$J$103+$K$103+$L$103+$M$103+$N$103+$O$103+$P$103+$Q$103</f>
        <v>92.515000000000001</v>
      </c>
      <c r="S103" s="29">
        <v>0.5</v>
      </c>
      <c r="T103" s="25">
        <f>ROUND($R$103*$S$103,3)</f>
        <v>46.258000000000003</v>
      </c>
      <c r="U103" s="60"/>
      <c r="V103" s="60"/>
      <c r="W103" s="25">
        <f>ROUND($V$103+$U$103,2)</f>
        <v>0</v>
      </c>
      <c r="X103" s="25">
        <f>ROUND($R$103*$U$103,2)</f>
        <v>0</v>
      </c>
      <c r="Y103" s="25">
        <f>ROUND($T$103*$V$103,2)</f>
        <v>0</v>
      </c>
      <c r="Z103" s="25">
        <f>ROUND($Y$103+$X$103,2)</f>
        <v>0</v>
      </c>
      <c r="AA103" s="27"/>
      <c r="AB103" s="69"/>
    </row>
    <row r="104" spans="1:28" s="1" customFormat="1" ht="11.1" customHeight="1" outlineLevel="7" x14ac:dyDescent="0.2">
      <c r="A104" s="22"/>
      <c r="B104" s="75" t="s">
        <v>110</v>
      </c>
      <c r="C104" s="23" t="s">
        <v>67</v>
      </c>
      <c r="D104" s="23" t="s">
        <v>111</v>
      </c>
      <c r="E104" s="23"/>
      <c r="F104" s="23"/>
      <c r="G104" s="23"/>
      <c r="H104" s="24">
        <v>9.6</v>
      </c>
      <c r="I104" s="24">
        <v>9.843</v>
      </c>
      <c r="J104" s="24">
        <v>16.489999999999998</v>
      </c>
      <c r="K104" s="24">
        <v>7.76</v>
      </c>
      <c r="L104" s="24">
        <v>6.9290000000000003</v>
      </c>
      <c r="M104" s="24">
        <v>7.8159999999999998</v>
      </c>
      <c r="N104" s="24">
        <v>5.4349999999999996</v>
      </c>
      <c r="O104" s="24">
        <v>10.385999999999999</v>
      </c>
      <c r="P104" s="24">
        <v>10.523999999999999</v>
      </c>
      <c r="Q104" s="24">
        <v>7.7320000000000002</v>
      </c>
      <c r="R104" s="24">
        <f>$H$104+$I$104+$J$104+$K$104+$L$104+$M$104+$N$104+$O$104+$P$104+$Q$104</f>
        <v>92.515000000000001</v>
      </c>
      <c r="S104" s="28">
        <v>1.02</v>
      </c>
      <c r="T104" s="25">
        <f>ROUND($R$104*$S$104,3)</f>
        <v>94.364999999999995</v>
      </c>
      <c r="U104" s="60"/>
      <c r="V104" s="60"/>
      <c r="W104" s="25">
        <f>ROUND($V$104+$U$104,2)</f>
        <v>0</v>
      </c>
      <c r="X104" s="25">
        <f>ROUND($R$104*$U$104,2)</f>
        <v>0</v>
      </c>
      <c r="Y104" s="25">
        <f>ROUND($T$104*$V$104,2)</f>
        <v>0</v>
      </c>
      <c r="Z104" s="25">
        <f>ROUND($Y$104+$X$104,2)</f>
        <v>0</v>
      </c>
      <c r="AA104" s="27"/>
      <c r="AB104" s="69"/>
    </row>
    <row r="105" spans="1:28" s="11" customFormat="1" ht="51.95" customHeight="1" outlineLevel="6" x14ac:dyDescent="0.15">
      <c r="A105" s="12">
        <v>17</v>
      </c>
      <c r="B105" s="73" t="s">
        <v>138</v>
      </c>
      <c r="C105" s="13" t="s">
        <v>86</v>
      </c>
      <c r="D105" s="13"/>
      <c r="E105" s="13"/>
      <c r="F105" s="13"/>
      <c r="G105" s="13"/>
      <c r="H105" s="14">
        <v>728.19600000000003</v>
      </c>
      <c r="I105" s="14">
        <v>728.19600000000003</v>
      </c>
      <c r="J105" s="14">
        <v>918.83699999999999</v>
      </c>
      <c r="K105" s="14">
        <v>748.76599999999996</v>
      </c>
      <c r="L105" s="14">
        <v>451.04500000000002</v>
      </c>
      <c r="M105" s="14">
        <v>748.76599999999996</v>
      </c>
      <c r="N105" s="14">
        <v>635.68399999999997</v>
      </c>
      <c r="O105" s="14">
        <v>727.51900000000001</v>
      </c>
      <c r="P105" s="14">
        <v>844.27800000000002</v>
      </c>
      <c r="Q105" s="14">
        <v>748.76599999999996</v>
      </c>
      <c r="R105" s="30">
        <v>7280.0529999999999</v>
      </c>
      <c r="S105" s="15"/>
      <c r="T105" s="15">
        <f>$T$106</f>
        <v>7280.0529999999999</v>
      </c>
      <c r="U105" s="61"/>
      <c r="V105" s="61"/>
      <c r="W105" s="15">
        <f>ROUND($Z$105/$T$105,2)</f>
        <v>0</v>
      </c>
      <c r="X105" s="15">
        <f>ROUND($X$106+$X$107,2)</f>
        <v>0</v>
      </c>
      <c r="Y105" s="15">
        <f>ROUND($Y$106+$Y$107,2)</f>
        <v>0</v>
      </c>
      <c r="Z105" s="15">
        <f>ROUND($Z$106+$Z$107,2)</f>
        <v>0</v>
      </c>
      <c r="AA105" s="16" t="s">
        <v>139</v>
      </c>
      <c r="AB105" s="67"/>
    </row>
    <row r="106" spans="1:28" s="17" customFormat="1" ht="11.1" customHeight="1" outlineLevel="7" x14ac:dyDescent="0.2">
      <c r="A106" s="18"/>
      <c r="B106" s="74" t="s">
        <v>31</v>
      </c>
      <c r="C106" s="19" t="s">
        <v>86</v>
      </c>
      <c r="D106" s="19"/>
      <c r="E106" s="19"/>
      <c r="F106" s="19"/>
      <c r="G106" s="19"/>
      <c r="H106" s="20">
        <v>728.19600000000003</v>
      </c>
      <c r="I106" s="20">
        <v>728.19600000000003</v>
      </c>
      <c r="J106" s="20">
        <v>918.83699999999999</v>
      </c>
      <c r="K106" s="20">
        <v>748.76599999999996</v>
      </c>
      <c r="L106" s="20">
        <v>451.04500000000002</v>
      </c>
      <c r="M106" s="20">
        <v>748.76599999999996</v>
      </c>
      <c r="N106" s="20">
        <v>635.68399999999997</v>
      </c>
      <c r="O106" s="20">
        <v>727.51900000000001</v>
      </c>
      <c r="P106" s="20">
        <v>844.27800000000002</v>
      </c>
      <c r="Q106" s="20">
        <v>748.76599999999996</v>
      </c>
      <c r="R106" s="20">
        <f>$H$106+$I$106+$J$106+$K$106+$L$106+$M$106+$N$106+$O$106+$P$106+$Q$106</f>
        <v>7280.0530000000008</v>
      </c>
      <c r="S106" s="20">
        <v>1</v>
      </c>
      <c r="T106" s="21">
        <f>ROUND($R$106*$S$106,3)</f>
        <v>7280.0529999999999</v>
      </c>
      <c r="U106" s="58"/>
      <c r="V106" s="59"/>
      <c r="W106" s="56">
        <f>ROUND($V$106+$U$106,2)</f>
        <v>0</v>
      </c>
      <c r="X106" s="21">
        <f>ROUND($R$106*$U$106,2)</f>
        <v>0</v>
      </c>
      <c r="Y106" s="21">
        <f>ROUND($T$106*$V$106,2)</f>
        <v>0</v>
      </c>
      <c r="Z106" s="21">
        <f>ROUND($Y$106+$X$106,2)</f>
        <v>0</v>
      </c>
      <c r="AA106" s="21"/>
      <c r="AB106" s="68"/>
    </row>
    <row r="107" spans="1:28" s="1" customFormat="1" ht="21.95" customHeight="1" outlineLevel="7" x14ac:dyDescent="0.2">
      <c r="A107" s="22"/>
      <c r="B107" s="75" t="s">
        <v>140</v>
      </c>
      <c r="C107" s="23" t="s">
        <v>86</v>
      </c>
      <c r="D107" s="23"/>
      <c r="E107" s="23"/>
      <c r="F107" s="23"/>
      <c r="G107" s="23"/>
      <c r="H107" s="24">
        <v>728.19600000000003</v>
      </c>
      <c r="I107" s="24">
        <v>728.19600000000003</v>
      </c>
      <c r="J107" s="24">
        <v>918.83699999999999</v>
      </c>
      <c r="K107" s="24">
        <v>748.76599999999996</v>
      </c>
      <c r="L107" s="24">
        <v>451.04500000000002</v>
      </c>
      <c r="M107" s="24">
        <v>748.76599999999996</v>
      </c>
      <c r="N107" s="24">
        <v>635.68399999999997</v>
      </c>
      <c r="O107" s="24">
        <v>727.51900000000001</v>
      </c>
      <c r="P107" s="24">
        <v>844.27800000000002</v>
      </c>
      <c r="Q107" s="24">
        <v>748.76599999999996</v>
      </c>
      <c r="R107" s="24">
        <f>$H$107+$I$107+$J$107+$K$107+$L$107+$M$107+$N$107+$O$107+$P$107+$Q$107</f>
        <v>7280.0530000000008</v>
      </c>
      <c r="S107" s="26">
        <v>1</v>
      </c>
      <c r="T107" s="25">
        <f>ROUND($R$107*$S$107,3)</f>
        <v>7280.0529999999999</v>
      </c>
      <c r="U107" s="60"/>
      <c r="V107" s="60"/>
      <c r="W107" s="25">
        <f>ROUND($V$107+$U$107,2)</f>
        <v>0</v>
      </c>
      <c r="X107" s="25">
        <f>ROUND($R$107*$U$107,2)</f>
        <v>0</v>
      </c>
      <c r="Y107" s="25">
        <f>ROUND($T$107*$V$107,2)</f>
        <v>0</v>
      </c>
      <c r="Z107" s="25">
        <f>ROUND($Y$107+$X$107,2)</f>
        <v>0</v>
      </c>
      <c r="AA107" s="27" t="s">
        <v>128</v>
      </c>
      <c r="AB107" s="69"/>
    </row>
    <row r="108" spans="1:28" s="11" customFormat="1" ht="21.95" customHeight="1" outlineLevel="6" x14ac:dyDescent="0.15">
      <c r="A108" s="12">
        <v>18</v>
      </c>
      <c r="B108" s="73" t="s">
        <v>141</v>
      </c>
      <c r="C108" s="13" t="s">
        <v>67</v>
      </c>
      <c r="D108" s="13"/>
      <c r="E108" s="13"/>
      <c r="F108" s="13"/>
      <c r="G108" s="13"/>
      <c r="H108" s="14">
        <v>933.41099999999994</v>
      </c>
      <c r="I108" s="14">
        <v>933.41099999999994</v>
      </c>
      <c r="J108" s="30">
        <v>1176.8109999999999</v>
      </c>
      <c r="K108" s="14">
        <v>952.36</v>
      </c>
      <c r="L108" s="14">
        <v>664.28899999999999</v>
      </c>
      <c r="M108" s="14">
        <v>952.36</v>
      </c>
      <c r="N108" s="14">
        <v>792.24699999999996</v>
      </c>
      <c r="O108" s="14">
        <v>933.58600000000001</v>
      </c>
      <c r="P108" s="30">
        <v>1056.6569999999999</v>
      </c>
      <c r="Q108" s="14">
        <v>952.36</v>
      </c>
      <c r="R108" s="30">
        <v>9347.4920000000002</v>
      </c>
      <c r="S108" s="15"/>
      <c r="T108" s="15">
        <f>$T$109</f>
        <v>9347.4920000000002</v>
      </c>
      <c r="U108" s="61"/>
      <c r="V108" s="61"/>
      <c r="W108" s="15">
        <f>ROUND($Z$108/$T$108,2)</f>
        <v>0</v>
      </c>
      <c r="X108" s="15">
        <f>ROUND($X$109+$X$110+$X$111+$X$112+$X$113,2)</f>
        <v>0</v>
      </c>
      <c r="Y108" s="15">
        <f>ROUND($Y$109+$Y$110+$Y$111+$Y$112+$Y$113,2)</f>
        <v>0</v>
      </c>
      <c r="Z108" s="15">
        <f>ROUND($Z$109+$Z$110+$Z$111+$Z$112+$Z$113,2)</f>
        <v>0</v>
      </c>
      <c r="AA108" s="16" t="s">
        <v>142</v>
      </c>
      <c r="AB108" s="67"/>
    </row>
    <row r="109" spans="1:28" s="17" customFormat="1" ht="11.1" customHeight="1" outlineLevel="7" x14ac:dyDescent="0.2">
      <c r="A109" s="18"/>
      <c r="B109" s="74" t="s">
        <v>31</v>
      </c>
      <c r="C109" s="19" t="s">
        <v>67</v>
      </c>
      <c r="D109" s="19"/>
      <c r="E109" s="19"/>
      <c r="F109" s="19"/>
      <c r="G109" s="19"/>
      <c r="H109" s="20">
        <v>933.41099999999994</v>
      </c>
      <c r="I109" s="20">
        <v>933.41099999999994</v>
      </c>
      <c r="J109" s="31">
        <v>1176.8109999999999</v>
      </c>
      <c r="K109" s="20">
        <v>952.36</v>
      </c>
      <c r="L109" s="20">
        <v>664.28899999999999</v>
      </c>
      <c r="M109" s="20">
        <v>952.36</v>
      </c>
      <c r="N109" s="20">
        <v>792.24699999999996</v>
      </c>
      <c r="O109" s="20">
        <v>933.58600000000001</v>
      </c>
      <c r="P109" s="31">
        <v>1056.6569999999999</v>
      </c>
      <c r="Q109" s="20">
        <v>952.36</v>
      </c>
      <c r="R109" s="20">
        <f>$H$109+$I$109+$J$109+$K$109+$L$109+$M$109+$N$109+$O$109+$P$109+$Q$109</f>
        <v>9347.4920000000002</v>
      </c>
      <c r="S109" s="20">
        <v>1</v>
      </c>
      <c r="T109" s="21">
        <f>ROUND($R$109*$S$109,3)</f>
        <v>9347.4920000000002</v>
      </c>
      <c r="U109" s="58"/>
      <c r="V109" s="59"/>
      <c r="W109" s="56">
        <f>ROUND($V$109+$U$109,2)</f>
        <v>0</v>
      </c>
      <c r="X109" s="21">
        <f>ROUND($R$109*$U$109,2)</f>
        <v>0</v>
      </c>
      <c r="Y109" s="21">
        <f>ROUND($T$109*$V$109,2)</f>
        <v>0</v>
      </c>
      <c r="Z109" s="21">
        <f>ROUND($Y$109+$X$109,2)</f>
        <v>0</v>
      </c>
      <c r="AA109" s="21"/>
      <c r="AB109" s="68"/>
    </row>
    <row r="110" spans="1:28" s="1" customFormat="1" ht="33" customHeight="1" outlineLevel="7" x14ac:dyDescent="0.2">
      <c r="A110" s="22"/>
      <c r="B110" s="75" t="s">
        <v>143</v>
      </c>
      <c r="C110" s="23" t="s">
        <v>67</v>
      </c>
      <c r="D110" s="23"/>
      <c r="E110" s="23"/>
      <c r="F110" s="23"/>
      <c r="G110" s="23"/>
      <c r="H110" s="24">
        <v>933.41099999999994</v>
      </c>
      <c r="I110" s="24">
        <v>933.41099999999994</v>
      </c>
      <c r="J110" s="32">
        <v>1176.8109999999999</v>
      </c>
      <c r="K110" s="24">
        <v>952.36</v>
      </c>
      <c r="L110" s="24">
        <v>664.28899999999999</v>
      </c>
      <c r="M110" s="24">
        <v>952.36</v>
      </c>
      <c r="N110" s="24">
        <v>792.24699999999996</v>
      </c>
      <c r="O110" s="24">
        <v>933.58600000000001</v>
      </c>
      <c r="P110" s="32">
        <v>1056.6569999999999</v>
      </c>
      <c r="Q110" s="24">
        <v>952.36</v>
      </c>
      <c r="R110" s="24">
        <f>$H$110+$I$110+$J$110+$K$110+$L$110+$M$110+$N$110+$O$110+$P$110+$Q$110</f>
        <v>9347.4920000000002</v>
      </c>
      <c r="S110" s="28">
        <v>1.05</v>
      </c>
      <c r="T110" s="25">
        <f>ROUND($R$110*$S$110,3)</f>
        <v>9814.8670000000002</v>
      </c>
      <c r="U110" s="60"/>
      <c r="V110" s="60"/>
      <c r="W110" s="25">
        <f>ROUND($V$110+$U$110,2)</f>
        <v>0</v>
      </c>
      <c r="X110" s="25">
        <f>ROUND($R$110*$U$110,2)</f>
        <v>0</v>
      </c>
      <c r="Y110" s="25">
        <f>ROUND($T$110*$V$110,2)</f>
        <v>0</v>
      </c>
      <c r="Z110" s="25">
        <f>ROUND($Y$110+$X$110,2)</f>
        <v>0</v>
      </c>
      <c r="AA110" s="27" t="s">
        <v>144</v>
      </c>
      <c r="AB110" s="69"/>
    </row>
    <row r="111" spans="1:28" s="1" customFormat="1" ht="11.1" customHeight="1" outlineLevel="7" x14ac:dyDescent="0.2">
      <c r="A111" s="22"/>
      <c r="B111" s="75" t="s">
        <v>145</v>
      </c>
      <c r="C111" s="23" t="s">
        <v>86</v>
      </c>
      <c r="D111" s="23"/>
      <c r="E111" s="23"/>
      <c r="F111" s="23"/>
      <c r="G111" s="23"/>
      <c r="H111" s="24">
        <v>22</v>
      </c>
      <c r="I111" s="24">
        <v>22</v>
      </c>
      <c r="J111" s="24">
        <v>28</v>
      </c>
      <c r="K111" s="24">
        <v>15</v>
      </c>
      <c r="L111" s="24">
        <v>15</v>
      </c>
      <c r="M111" s="24">
        <v>15</v>
      </c>
      <c r="N111" s="24">
        <v>15</v>
      </c>
      <c r="O111" s="24">
        <v>22</v>
      </c>
      <c r="P111" s="24">
        <v>19</v>
      </c>
      <c r="Q111" s="24">
        <v>15</v>
      </c>
      <c r="R111" s="24">
        <f>$H$111+$I$111+$J$111+$K$111+$L$111+$M$111+$N$111+$O$111+$P$111+$Q$111</f>
        <v>188</v>
      </c>
      <c r="S111" s="26">
        <v>1</v>
      </c>
      <c r="T111" s="25">
        <f>ROUND($R$111*$S$111,3)</f>
        <v>188</v>
      </c>
      <c r="U111" s="60"/>
      <c r="V111" s="60"/>
      <c r="W111" s="25">
        <f>ROUND($V$111+$U$111,2)</f>
        <v>0</v>
      </c>
      <c r="X111" s="25">
        <f>ROUND($R$111*$U$111,2)</f>
        <v>0</v>
      </c>
      <c r="Y111" s="25">
        <f>ROUND($T$111*$V$111,2)</f>
        <v>0</v>
      </c>
      <c r="Z111" s="25">
        <f>ROUND($Y$111+$X$111,2)</f>
        <v>0</v>
      </c>
      <c r="AA111" s="27" t="s">
        <v>146</v>
      </c>
      <c r="AB111" s="69"/>
    </row>
    <row r="112" spans="1:28" s="1" customFormat="1" ht="11.1" customHeight="1" outlineLevel="7" x14ac:dyDescent="0.2">
      <c r="A112" s="22"/>
      <c r="B112" s="75" t="s">
        <v>147</v>
      </c>
      <c r="C112" s="23" t="s">
        <v>86</v>
      </c>
      <c r="D112" s="23"/>
      <c r="E112" s="23"/>
      <c r="F112" s="23"/>
      <c r="G112" s="23"/>
      <c r="H112" s="24">
        <v>80.25</v>
      </c>
      <c r="I112" s="24">
        <v>80.25</v>
      </c>
      <c r="J112" s="24">
        <v>95.125</v>
      </c>
      <c r="K112" s="24">
        <v>63.125</v>
      </c>
      <c r="L112" s="24">
        <v>66.625</v>
      </c>
      <c r="M112" s="24">
        <v>63.125</v>
      </c>
      <c r="N112" s="24">
        <v>52.875</v>
      </c>
      <c r="O112" s="24">
        <v>80.25</v>
      </c>
      <c r="P112" s="24">
        <v>61.25</v>
      </c>
      <c r="Q112" s="24">
        <v>67</v>
      </c>
      <c r="R112" s="24">
        <f>$H$112+$I$112+$J$112+$K$112+$L$112+$M$112+$N$112+$O$112+$P$112+$Q$112</f>
        <v>709.875</v>
      </c>
      <c r="S112" s="26">
        <v>1</v>
      </c>
      <c r="T112" s="25">
        <f>ROUND($R$112*$S$112,3)</f>
        <v>709.875</v>
      </c>
      <c r="U112" s="60"/>
      <c r="V112" s="60"/>
      <c r="W112" s="25">
        <f>ROUND($V$112+$U$112,2)</f>
        <v>0</v>
      </c>
      <c r="X112" s="25">
        <f>ROUND($R$112*$U$112,2)</f>
        <v>0</v>
      </c>
      <c r="Y112" s="25">
        <f>ROUND($T$112*$V$112,2)</f>
        <v>0</v>
      </c>
      <c r="Z112" s="25">
        <f>ROUND($Y$112+$X$112,2)</f>
        <v>0</v>
      </c>
      <c r="AA112" s="27" t="s">
        <v>148</v>
      </c>
      <c r="AB112" s="69"/>
    </row>
    <row r="113" spans="1:28" s="1" customFormat="1" ht="33" customHeight="1" outlineLevel="7" x14ac:dyDescent="0.2">
      <c r="A113" s="22"/>
      <c r="B113" s="75" t="s">
        <v>149</v>
      </c>
      <c r="C113" s="23" t="s">
        <v>67</v>
      </c>
      <c r="D113" s="23" t="s">
        <v>150</v>
      </c>
      <c r="E113" s="23"/>
      <c r="F113" s="23"/>
      <c r="G113" s="23"/>
      <c r="H113" s="24">
        <v>933.41099999999994</v>
      </c>
      <c r="I113" s="24">
        <v>933.41099999999994</v>
      </c>
      <c r="J113" s="32">
        <v>1176.8109999999999</v>
      </c>
      <c r="K113" s="24">
        <v>952.36</v>
      </c>
      <c r="L113" s="24">
        <v>664.28899999999999</v>
      </c>
      <c r="M113" s="24">
        <v>952.36</v>
      </c>
      <c r="N113" s="24">
        <v>792.24699999999996</v>
      </c>
      <c r="O113" s="24">
        <v>933.58600000000001</v>
      </c>
      <c r="P113" s="32">
        <v>1056.6569999999999</v>
      </c>
      <c r="Q113" s="24">
        <v>952.36</v>
      </c>
      <c r="R113" s="24">
        <f>$H$113+$I$113+$J$113+$K$113+$L$113+$M$113+$N$113+$O$113+$P$113+$Q$113</f>
        <v>9347.4920000000002</v>
      </c>
      <c r="S113" s="28">
        <v>1.05</v>
      </c>
      <c r="T113" s="25">
        <f>ROUND($R$113*$S$113,3)</f>
        <v>9814.8670000000002</v>
      </c>
      <c r="U113" s="60"/>
      <c r="V113" s="60"/>
      <c r="W113" s="25">
        <f>ROUND($V$113+$U$113,2)</f>
        <v>0</v>
      </c>
      <c r="X113" s="25">
        <f>ROUND($R$113*$U$113,2)</f>
        <v>0</v>
      </c>
      <c r="Y113" s="25">
        <f>ROUND($T$113*$V$113,2)</f>
        <v>0</v>
      </c>
      <c r="Z113" s="25">
        <f>ROUND($Y$113+$X$113,2)</f>
        <v>0</v>
      </c>
      <c r="AA113" s="27" t="s">
        <v>144</v>
      </c>
      <c r="AB113" s="69"/>
    </row>
    <row r="114" spans="1:28" s="1" customFormat="1" ht="12" customHeight="1" outlineLevel="5" x14ac:dyDescent="0.2">
      <c r="A114" s="7"/>
      <c r="B114" s="76" t="s">
        <v>151</v>
      </c>
      <c r="C114" s="9"/>
      <c r="D114" s="9"/>
      <c r="E114" s="9"/>
      <c r="F114" s="9"/>
      <c r="G114" s="9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62"/>
      <c r="V114" s="62"/>
      <c r="W114" s="10"/>
      <c r="X114" s="10">
        <f>ROUND($X$116+$X$117+$X$118+$X$119+$X$120+$X$121+$X$123+$X$124+$X$126+$X$127+$X$128+$X$129+$X$130+$X$131+$X$132+$X$134+$X$135+$X$137+$X$138+$X$139+$X$140,2)</f>
        <v>0</v>
      </c>
      <c r="Y114" s="10">
        <f>ROUND($Y$116+$Y$117+$Y$118+$Y$119+$Y$120+$Y$121+$Y$123+$Y$124+$Y$126+$Y$127+$Y$128+$Y$129+$Y$130+$Y$131+$Y$132+$Y$134+$Y$135+$Y$137+$Y$138+$Y$139+$Y$140,2)</f>
        <v>0</v>
      </c>
      <c r="Z114" s="10">
        <f>ROUND($Z$116+$Z$117+$Z$118+$Z$119+$Z$120+$Z$121+$Z$123+$Z$124+$Z$126+$Z$127+$Z$128+$Z$129+$Z$130+$Z$131+$Z$132+$Z$134+$Z$135+$Z$137+$Z$138+$Z$139+$Z$140,2)</f>
        <v>0</v>
      </c>
      <c r="AA114" s="10"/>
      <c r="AB114" s="62"/>
    </row>
    <row r="115" spans="1:28" s="11" customFormat="1" ht="21.95" customHeight="1" outlineLevel="6" x14ac:dyDescent="0.15">
      <c r="A115" s="12">
        <v>19</v>
      </c>
      <c r="B115" s="73" t="s">
        <v>136</v>
      </c>
      <c r="C115" s="13" t="s">
        <v>67</v>
      </c>
      <c r="D115" s="13"/>
      <c r="E115" s="13"/>
      <c r="F115" s="13"/>
      <c r="G115" s="13"/>
      <c r="H115" s="14">
        <v>15.146000000000001</v>
      </c>
      <c r="I115" s="14">
        <v>15.146000000000001</v>
      </c>
      <c r="J115" s="14">
        <v>19.574000000000002</v>
      </c>
      <c r="K115" s="14">
        <v>18.163</v>
      </c>
      <c r="L115" s="14">
        <v>15.243</v>
      </c>
      <c r="M115" s="14">
        <v>18.163</v>
      </c>
      <c r="N115" s="14">
        <v>16.178000000000001</v>
      </c>
      <c r="O115" s="14">
        <v>15.146000000000001</v>
      </c>
      <c r="P115" s="14">
        <v>14.016999999999999</v>
      </c>
      <c r="Q115" s="14">
        <v>17.545999999999999</v>
      </c>
      <c r="R115" s="14">
        <v>164.322</v>
      </c>
      <c r="S115" s="15"/>
      <c r="T115" s="15">
        <f>$T$116</f>
        <v>164.322</v>
      </c>
      <c r="U115" s="61"/>
      <c r="V115" s="61"/>
      <c r="W115" s="15">
        <f>ROUND($Z$115/$T$115,2)</f>
        <v>0</v>
      </c>
      <c r="X115" s="15">
        <f>ROUND($X$116+$X$117+$X$118+$X$119+$X$120+$X$121,2)</f>
        <v>0</v>
      </c>
      <c r="Y115" s="15">
        <f>ROUND($Y$116+$Y$117+$Y$118+$Y$119+$Y$120+$Y$121,2)</f>
        <v>0</v>
      </c>
      <c r="Z115" s="15">
        <f>ROUND($Z$116+$Z$117+$Z$118+$Z$119+$Z$120+$Z$121,2)</f>
        <v>0</v>
      </c>
      <c r="AA115" s="16" t="s">
        <v>152</v>
      </c>
      <c r="AB115" s="67"/>
    </row>
    <row r="116" spans="1:28" s="17" customFormat="1" ht="11.1" customHeight="1" outlineLevel="7" x14ac:dyDescent="0.2">
      <c r="A116" s="18"/>
      <c r="B116" s="74" t="s">
        <v>31</v>
      </c>
      <c r="C116" s="19" t="s">
        <v>67</v>
      </c>
      <c r="D116" s="19"/>
      <c r="E116" s="19"/>
      <c r="F116" s="19"/>
      <c r="G116" s="19"/>
      <c r="H116" s="20">
        <v>15.146000000000001</v>
      </c>
      <c r="I116" s="20">
        <v>15.146000000000001</v>
      </c>
      <c r="J116" s="20">
        <v>19.574000000000002</v>
      </c>
      <c r="K116" s="20">
        <v>18.163</v>
      </c>
      <c r="L116" s="20">
        <v>15.243</v>
      </c>
      <c r="M116" s="20">
        <v>18.163</v>
      </c>
      <c r="N116" s="20">
        <v>16.178000000000001</v>
      </c>
      <c r="O116" s="20">
        <v>15.146000000000001</v>
      </c>
      <c r="P116" s="20">
        <v>14.016999999999999</v>
      </c>
      <c r="Q116" s="20">
        <v>17.545999999999999</v>
      </c>
      <c r="R116" s="20">
        <f>$H$116+$I$116+$J$116+$K$116+$L$116+$M$116+$N$116+$O$116+$P$116+$Q$116</f>
        <v>164.32199999999997</v>
      </c>
      <c r="S116" s="20">
        <v>1</v>
      </c>
      <c r="T116" s="21">
        <f>ROUND($R$116*$S$116,3)</f>
        <v>164.322</v>
      </c>
      <c r="U116" s="63"/>
      <c r="V116" s="59"/>
      <c r="W116" s="57">
        <f>ROUND($V$116+$U$116,2)</f>
        <v>0</v>
      </c>
      <c r="X116" s="21">
        <f>ROUND($R$116*$U$116,2)</f>
        <v>0</v>
      </c>
      <c r="Y116" s="21">
        <f>ROUND($T$116*$V$116,2)</f>
        <v>0</v>
      </c>
      <c r="Z116" s="21">
        <f>ROUND($Y$116+$X$116,2)</f>
        <v>0</v>
      </c>
      <c r="AA116" s="21"/>
      <c r="AB116" s="68"/>
    </row>
    <row r="117" spans="1:28" s="1" customFormat="1" ht="44.1" customHeight="1" outlineLevel="7" x14ac:dyDescent="0.2">
      <c r="A117" s="22"/>
      <c r="B117" s="75" t="s">
        <v>90</v>
      </c>
      <c r="C117" s="23" t="s">
        <v>69</v>
      </c>
      <c r="D117" s="23" t="s">
        <v>88</v>
      </c>
      <c r="E117" s="23"/>
      <c r="F117" s="23"/>
      <c r="G117" s="23"/>
      <c r="H117" s="24">
        <v>15.146000000000001</v>
      </c>
      <c r="I117" s="24">
        <v>15.146000000000001</v>
      </c>
      <c r="J117" s="24">
        <v>19.574000000000002</v>
      </c>
      <c r="K117" s="24">
        <v>18.163</v>
      </c>
      <c r="L117" s="24">
        <v>15.243</v>
      </c>
      <c r="M117" s="24">
        <v>18.163</v>
      </c>
      <c r="N117" s="24">
        <v>16.178000000000001</v>
      </c>
      <c r="O117" s="24">
        <v>15.146000000000001</v>
      </c>
      <c r="P117" s="24">
        <v>14.016999999999999</v>
      </c>
      <c r="Q117" s="24">
        <v>17.545999999999999</v>
      </c>
      <c r="R117" s="24">
        <f>$H$117+$I$117+$J$117+$K$117+$L$117+$M$117+$N$117+$O$117+$P$117+$Q$117</f>
        <v>164.32199999999997</v>
      </c>
      <c r="S117" s="28">
        <v>0.15</v>
      </c>
      <c r="T117" s="25">
        <f>ROUND($R$117*$S$117,3)</f>
        <v>24.648</v>
      </c>
      <c r="U117" s="60"/>
      <c r="V117" s="60"/>
      <c r="W117" s="25">
        <f>ROUND($V$117+$U$117,2)</f>
        <v>0</v>
      </c>
      <c r="X117" s="25">
        <f>ROUND($R$117*$U$117,2)</f>
        <v>0</v>
      </c>
      <c r="Y117" s="25">
        <f>ROUND($T$117*$V$117,2)</f>
        <v>0</v>
      </c>
      <c r="Z117" s="25">
        <f>ROUND($Y$117+$X$117,2)</f>
        <v>0</v>
      </c>
      <c r="AA117" s="27" t="s">
        <v>106</v>
      </c>
      <c r="AB117" s="69"/>
    </row>
    <row r="118" spans="1:28" s="1" customFormat="1" ht="11.1" customHeight="1" outlineLevel="7" x14ac:dyDescent="0.2">
      <c r="A118" s="22"/>
      <c r="B118" s="75" t="s">
        <v>112</v>
      </c>
      <c r="C118" s="23" t="s">
        <v>69</v>
      </c>
      <c r="D118" s="23"/>
      <c r="E118" s="23"/>
      <c r="F118" s="23"/>
      <c r="G118" s="23"/>
      <c r="H118" s="24">
        <v>15.146000000000001</v>
      </c>
      <c r="I118" s="24">
        <v>15.146000000000001</v>
      </c>
      <c r="J118" s="24">
        <v>19.574000000000002</v>
      </c>
      <c r="K118" s="24">
        <v>18.163</v>
      </c>
      <c r="L118" s="24">
        <v>15.243</v>
      </c>
      <c r="M118" s="24">
        <v>18.163</v>
      </c>
      <c r="N118" s="24">
        <v>16.178000000000001</v>
      </c>
      <c r="O118" s="24">
        <v>15.146000000000001</v>
      </c>
      <c r="P118" s="24">
        <v>14.016999999999999</v>
      </c>
      <c r="Q118" s="24">
        <v>17.545999999999999</v>
      </c>
      <c r="R118" s="24">
        <f>$H$118+$I$118+$J$118+$K$118+$L$118+$M$118+$N$118+$O$118+$P$118+$Q$118</f>
        <v>164.32199999999997</v>
      </c>
      <c r="S118" s="26">
        <v>7</v>
      </c>
      <c r="T118" s="25">
        <f>ROUND($R$118*$S$118,3)</f>
        <v>1150.2539999999999</v>
      </c>
      <c r="U118" s="60"/>
      <c r="V118" s="60"/>
      <c r="W118" s="25">
        <f>ROUND($V$118+$U$118,2)</f>
        <v>0</v>
      </c>
      <c r="X118" s="25">
        <f>ROUND($R$118*$U$118,2)</f>
        <v>0</v>
      </c>
      <c r="Y118" s="25">
        <f>ROUND($T$118*$V$118,2)</f>
        <v>0</v>
      </c>
      <c r="Z118" s="25">
        <f>ROUND($Y$118+$X$118,2)</f>
        <v>0</v>
      </c>
      <c r="AA118" s="27"/>
      <c r="AB118" s="69"/>
    </row>
    <row r="119" spans="1:28" s="1" customFormat="1" ht="11.1" customHeight="1" outlineLevel="7" x14ac:dyDescent="0.2">
      <c r="A119" s="22"/>
      <c r="B119" s="75" t="s">
        <v>153</v>
      </c>
      <c r="C119" s="23" t="s">
        <v>67</v>
      </c>
      <c r="D119" s="23" t="s">
        <v>154</v>
      </c>
      <c r="E119" s="23"/>
      <c r="F119" s="23"/>
      <c r="G119" s="23"/>
      <c r="H119" s="24">
        <v>11.313000000000001</v>
      </c>
      <c r="I119" s="24">
        <v>11.313000000000001</v>
      </c>
      <c r="J119" s="24">
        <v>15.134</v>
      </c>
      <c r="K119" s="24">
        <v>13.823</v>
      </c>
      <c r="L119" s="24">
        <v>10.278</v>
      </c>
      <c r="M119" s="24">
        <v>13.823</v>
      </c>
      <c r="N119" s="24">
        <v>15.279</v>
      </c>
      <c r="O119" s="24">
        <v>11.313000000000001</v>
      </c>
      <c r="P119" s="24">
        <v>8.5169999999999995</v>
      </c>
      <c r="Q119" s="24">
        <v>13.901</v>
      </c>
      <c r="R119" s="24">
        <f>$H$119+$I$119+$J$119+$K$119+$L$119+$M$119+$N$119+$O$119+$P$119+$Q$119</f>
        <v>124.69399999999999</v>
      </c>
      <c r="S119" s="28">
        <v>1.02</v>
      </c>
      <c r="T119" s="25">
        <f>ROUND($R$119*$S$119,3)</f>
        <v>127.188</v>
      </c>
      <c r="U119" s="60"/>
      <c r="V119" s="60"/>
      <c r="W119" s="25">
        <f>ROUND($V$119+$U$119,2)</f>
        <v>0</v>
      </c>
      <c r="X119" s="25">
        <f>ROUND($R$119*$U$119,2)</f>
        <v>0</v>
      </c>
      <c r="Y119" s="25">
        <f>ROUND($T$119*$V$119,2)</f>
        <v>0</v>
      </c>
      <c r="Z119" s="25">
        <f>ROUND($Y$119+$X$119,2)</f>
        <v>0</v>
      </c>
      <c r="AA119" s="27"/>
      <c r="AB119" s="69"/>
    </row>
    <row r="120" spans="1:28" s="1" customFormat="1" ht="11.1" customHeight="1" outlineLevel="7" x14ac:dyDescent="0.2">
      <c r="A120" s="22"/>
      <c r="B120" s="75" t="s">
        <v>107</v>
      </c>
      <c r="C120" s="23" t="s">
        <v>69</v>
      </c>
      <c r="D120" s="23" t="s">
        <v>108</v>
      </c>
      <c r="E120" s="23"/>
      <c r="F120" s="23"/>
      <c r="G120" s="23"/>
      <c r="H120" s="24">
        <v>15.146000000000001</v>
      </c>
      <c r="I120" s="24">
        <v>15.146000000000001</v>
      </c>
      <c r="J120" s="24">
        <v>19.574000000000002</v>
      </c>
      <c r="K120" s="24">
        <v>18.163</v>
      </c>
      <c r="L120" s="24">
        <v>15.243</v>
      </c>
      <c r="M120" s="24">
        <v>18.163</v>
      </c>
      <c r="N120" s="24">
        <v>16.178000000000001</v>
      </c>
      <c r="O120" s="24">
        <v>15.146000000000001</v>
      </c>
      <c r="P120" s="24">
        <v>14.016999999999999</v>
      </c>
      <c r="Q120" s="24">
        <v>17.545999999999999</v>
      </c>
      <c r="R120" s="24">
        <f>$H$120+$I$120+$J$120+$K$120+$L$120+$M$120+$N$120+$O$120+$P$120+$Q$120</f>
        <v>164.32199999999997</v>
      </c>
      <c r="S120" s="29">
        <v>0.5</v>
      </c>
      <c r="T120" s="25">
        <f>ROUND($R$120*$S$120,3)</f>
        <v>82.161000000000001</v>
      </c>
      <c r="U120" s="60"/>
      <c r="V120" s="60"/>
      <c r="W120" s="25">
        <f>ROUND($V$120+$U$120,2)</f>
        <v>0</v>
      </c>
      <c r="X120" s="25">
        <f>ROUND($R$120*$U$120,2)</f>
        <v>0</v>
      </c>
      <c r="Y120" s="25">
        <f>ROUND($T$120*$V$120,2)</f>
        <v>0</v>
      </c>
      <c r="Z120" s="25">
        <f>ROUND($Y$120+$X$120,2)</f>
        <v>0</v>
      </c>
      <c r="AA120" s="27"/>
      <c r="AB120" s="69"/>
    </row>
    <row r="121" spans="1:28" s="1" customFormat="1" ht="11.1" customHeight="1" outlineLevel="7" x14ac:dyDescent="0.2">
      <c r="A121" s="22"/>
      <c r="B121" s="75" t="s">
        <v>155</v>
      </c>
      <c r="C121" s="23" t="s">
        <v>74</v>
      </c>
      <c r="D121" s="23" t="s">
        <v>154</v>
      </c>
      <c r="E121" s="23"/>
      <c r="F121" s="23"/>
      <c r="G121" s="23"/>
      <c r="H121" s="24">
        <v>64</v>
      </c>
      <c r="I121" s="24">
        <v>64</v>
      </c>
      <c r="J121" s="24">
        <v>74</v>
      </c>
      <c r="K121" s="24">
        <v>72</v>
      </c>
      <c r="L121" s="24">
        <v>83</v>
      </c>
      <c r="M121" s="24">
        <v>72</v>
      </c>
      <c r="N121" s="24">
        <v>15</v>
      </c>
      <c r="O121" s="24">
        <v>64</v>
      </c>
      <c r="P121" s="24">
        <v>92</v>
      </c>
      <c r="Q121" s="24">
        <v>61</v>
      </c>
      <c r="R121" s="24">
        <f>$H$121+$I$121+$J$121+$K$121+$L$121+$M$121+$N$121+$O$121+$P$121+$Q$121</f>
        <v>661</v>
      </c>
      <c r="S121" s="28">
        <v>1.02</v>
      </c>
      <c r="T121" s="25">
        <f>ROUND($R$121*$S$121,3)</f>
        <v>674.22</v>
      </c>
      <c r="U121" s="60"/>
      <c r="V121" s="60"/>
      <c r="W121" s="25">
        <f>ROUND($V$121+$U$121,2)</f>
        <v>0</v>
      </c>
      <c r="X121" s="25">
        <f>ROUND($R$121*$U$121,2)</f>
        <v>0</v>
      </c>
      <c r="Y121" s="25">
        <f>ROUND($T$121*$V$121,2)</f>
        <v>0</v>
      </c>
      <c r="Z121" s="25">
        <f>ROUND($Y$121+$X$121,2)</f>
        <v>0</v>
      </c>
      <c r="AA121" s="27"/>
      <c r="AB121" s="69"/>
    </row>
    <row r="122" spans="1:28" s="11" customFormat="1" ht="51.95" customHeight="1" outlineLevel="6" x14ac:dyDescent="0.15">
      <c r="A122" s="12">
        <v>20</v>
      </c>
      <c r="B122" s="73" t="s">
        <v>156</v>
      </c>
      <c r="C122" s="13" t="s">
        <v>67</v>
      </c>
      <c r="D122" s="13"/>
      <c r="E122" s="13"/>
      <c r="F122" s="13"/>
      <c r="G122" s="13"/>
      <c r="H122" s="14">
        <v>4.3499999999999996</v>
      </c>
      <c r="I122" s="14">
        <v>4.3499999999999996</v>
      </c>
      <c r="J122" s="14">
        <v>4.3499999999999996</v>
      </c>
      <c r="K122" s="14">
        <v>4.3499999999999996</v>
      </c>
      <c r="L122" s="14">
        <v>4.3499999999999996</v>
      </c>
      <c r="M122" s="14">
        <v>4.3499999999999996</v>
      </c>
      <c r="N122" s="14">
        <v>4.3499999999999996</v>
      </c>
      <c r="O122" s="14">
        <v>4.3499999999999996</v>
      </c>
      <c r="P122" s="14">
        <v>4.3499999999999996</v>
      </c>
      <c r="Q122" s="14">
        <v>4.3499999999999996</v>
      </c>
      <c r="R122" s="14">
        <v>43.5</v>
      </c>
      <c r="S122" s="15"/>
      <c r="T122" s="15">
        <f>$T$123</f>
        <v>43.5</v>
      </c>
      <c r="U122" s="61"/>
      <c r="V122" s="61"/>
      <c r="W122" s="15">
        <f>ROUND($Z$122/$T$122,2)</f>
        <v>0</v>
      </c>
      <c r="X122" s="15">
        <f>ROUND($X$123+$X$124,2)</f>
        <v>0</v>
      </c>
      <c r="Y122" s="15">
        <f>ROUND($Y$123+$Y$124,2)</f>
        <v>0</v>
      </c>
      <c r="Z122" s="15">
        <f>ROUND($Z$123+$Z$124,2)</f>
        <v>0</v>
      </c>
      <c r="AA122" s="16" t="s">
        <v>157</v>
      </c>
      <c r="AB122" s="67"/>
    </row>
    <row r="123" spans="1:28" s="17" customFormat="1" ht="11.1" customHeight="1" outlineLevel="7" x14ac:dyDescent="0.2">
      <c r="A123" s="18"/>
      <c r="B123" s="74" t="s">
        <v>31</v>
      </c>
      <c r="C123" s="19" t="s">
        <v>67</v>
      </c>
      <c r="D123" s="19"/>
      <c r="E123" s="19"/>
      <c r="F123" s="19"/>
      <c r="G123" s="19"/>
      <c r="H123" s="20">
        <v>4.3499999999999996</v>
      </c>
      <c r="I123" s="20">
        <v>4.3499999999999996</v>
      </c>
      <c r="J123" s="20">
        <v>4.3499999999999996</v>
      </c>
      <c r="K123" s="20">
        <v>4.3499999999999996</v>
      </c>
      <c r="L123" s="20">
        <v>4.3499999999999996</v>
      </c>
      <c r="M123" s="20">
        <v>4.3499999999999996</v>
      </c>
      <c r="N123" s="20">
        <v>4.3499999999999996</v>
      </c>
      <c r="O123" s="20">
        <v>4.3499999999999996</v>
      </c>
      <c r="P123" s="20">
        <v>4.3499999999999996</v>
      </c>
      <c r="Q123" s="20">
        <v>4.3499999999999996</v>
      </c>
      <c r="R123" s="20">
        <f>$H$123+$I$123+$J$123+$K$123+$L$123+$M$123+$N$123+$O$123+$P$123+$Q$123</f>
        <v>43.500000000000007</v>
      </c>
      <c r="S123" s="20">
        <v>1</v>
      </c>
      <c r="T123" s="21">
        <f>ROUND($R$123*$S$123,3)</f>
        <v>43.5</v>
      </c>
      <c r="U123" s="63"/>
      <c r="V123" s="59"/>
      <c r="W123" s="57">
        <f>ROUND($V$123+$U$123,2)</f>
        <v>0</v>
      </c>
      <c r="X123" s="21">
        <f>ROUND($R$123*$U$123,2)</f>
        <v>0</v>
      </c>
      <c r="Y123" s="21">
        <f>ROUND($T$123*$V$123,2)</f>
        <v>0</v>
      </c>
      <c r="Z123" s="21">
        <f>ROUND($Y$123+$X$123,2)</f>
        <v>0</v>
      </c>
      <c r="AA123" s="21"/>
      <c r="AB123" s="68"/>
    </row>
    <row r="124" spans="1:28" s="1" customFormat="1" ht="21.95" customHeight="1" outlineLevel="7" x14ac:dyDescent="0.2">
      <c r="A124" s="22"/>
      <c r="B124" s="75" t="s">
        <v>158</v>
      </c>
      <c r="C124" s="23" t="s">
        <v>67</v>
      </c>
      <c r="D124" s="23" t="s">
        <v>159</v>
      </c>
      <c r="E124" s="23"/>
      <c r="F124" s="23"/>
      <c r="G124" s="23"/>
      <c r="H124" s="24">
        <v>4.3499999999999996</v>
      </c>
      <c r="I124" s="24">
        <v>4.3499999999999996</v>
      </c>
      <c r="J124" s="24">
        <v>4.3499999999999996</v>
      </c>
      <c r="K124" s="24">
        <v>4.3499999999999996</v>
      </c>
      <c r="L124" s="24">
        <v>4.3499999999999996</v>
      </c>
      <c r="M124" s="24">
        <v>4.3499999999999996</v>
      </c>
      <c r="N124" s="24">
        <v>4.3499999999999996</v>
      </c>
      <c r="O124" s="24">
        <v>4.3499999999999996</v>
      </c>
      <c r="P124" s="24">
        <v>4.3499999999999996</v>
      </c>
      <c r="Q124" s="24">
        <v>4.3499999999999996</v>
      </c>
      <c r="R124" s="24">
        <f>$H$124+$I$124+$J$124+$K$124+$L$124+$M$124+$N$124+$O$124+$P$124+$Q$124</f>
        <v>43.500000000000007</v>
      </c>
      <c r="S124" s="26">
        <v>1</v>
      </c>
      <c r="T124" s="25">
        <f>ROUND($R$124*$S$124,3)</f>
        <v>43.5</v>
      </c>
      <c r="U124" s="60"/>
      <c r="V124" s="60"/>
      <c r="W124" s="25">
        <f>ROUND($V$124+$U$124,2)</f>
        <v>0</v>
      </c>
      <c r="X124" s="25">
        <f>ROUND($R$124*$U$124,2)</f>
        <v>0</v>
      </c>
      <c r="Y124" s="25">
        <f>ROUND($T$124*$V$124,2)</f>
        <v>0</v>
      </c>
      <c r="Z124" s="25">
        <f>ROUND($Y$124+$X$124,2)</f>
        <v>0</v>
      </c>
      <c r="AA124" s="27"/>
      <c r="AB124" s="69"/>
    </row>
    <row r="125" spans="1:28" s="11" customFormat="1" ht="42" customHeight="1" outlineLevel="6" x14ac:dyDescent="0.15">
      <c r="A125" s="12">
        <v>21</v>
      </c>
      <c r="B125" s="73" t="s">
        <v>104</v>
      </c>
      <c r="C125" s="13" t="s">
        <v>67</v>
      </c>
      <c r="D125" s="13"/>
      <c r="E125" s="13"/>
      <c r="F125" s="13"/>
      <c r="G125" s="13"/>
      <c r="H125" s="14">
        <v>163.47900000000001</v>
      </c>
      <c r="I125" s="14">
        <v>163.47900000000001</v>
      </c>
      <c r="J125" s="14">
        <v>225.012</v>
      </c>
      <c r="K125" s="14">
        <v>200.73699999999999</v>
      </c>
      <c r="L125" s="14">
        <v>156.44200000000001</v>
      </c>
      <c r="M125" s="14">
        <v>200.73699999999999</v>
      </c>
      <c r="N125" s="14">
        <v>180.374</v>
      </c>
      <c r="O125" s="14">
        <v>163.47900000000001</v>
      </c>
      <c r="P125" s="14">
        <v>170.048</v>
      </c>
      <c r="Q125" s="14">
        <v>200.26</v>
      </c>
      <c r="R125" s="30">
        <v>1824.047</v>
      </c>
      <c r="S125" s="15"/>
      <c r="T125" s="15">
        <f>$T$126</f>
        <v>1824.047</v>
      </c>
      <c r="U125" s="61"/>
      <c r="V125" s="61"/>
      <c r="W125" s="15">
        <f>ROUND($Z$125/$T$125,2)</f>
        <v>0</v>
      </c>
      <c r="X125" s="15">
        <f>ROUND($X$126+$X$127+$X$128+$X$129+$X$130+$X$131+$X$132,2)</f>
        <v>0</v>
      </c>
      <c r="Y125" s="15">
        <f>ROUND($Y$126+$Y$127+$Y$128+$Y$129+$Y$130+$Y$131+$Y$132,2)</f>
        <v>0</v>
      </c>
      <c r="Z125" s="15">
        <f>ROUND($Z$126+$Z$127+$Z$128+$Z$129+$Z$130+$Z$131+$Z$132,2)</f>
        <v>0</v>
      </c>
      <c r="AA125" s="16" t="s">
        <v>160</v>
      </c>
      <c r="AB125" s="67"/>
    </row>
    <row r="126" spans="1:28" s="17" customFormat="1" ht="11.1" customHeight="1" outlineLevel="7" x14ac:dyDescent="0.2">
      <c r="A126" s="18"/>
      <c r="B126" s="74" t="s">
        <v>31</v>
      </c>
      <c r="C126" s="19" t="s">
        <v>67</v>
      </c>
      <c r="D126" s="19"/>
      <c r="E126" s="19"/>
      <c r="F126" s="19"/>
      <c r="G126" s="19"/>
      <c r="H126" s="20">
        <v>163.47900000000001</v>
      </c>
      <c r="I126" s="20">
        <v>163.47900000000001</v>
      </c>
      <c r="J126" s="20">
        <v>225.012</v>
      </c>
      <c r="K126" s="20">
        <v>200.73699999999999</v>
      </c>
      <c r="L126" s="20">
        <v>156.44200000000001</v>
      </c>
      <c r="M126" s="20">
        <v>200.73699999999999</v>
      </c>
      <c r="N126" s="20">
        <v>180.374</v>
      </c>
      <c r="O126" s="20">
        <v>163.47900000000001</v>
      </c>
      <c r="P126" s="20">
        <v>170.048</v>
      </c>
      <c r="Q126" s="20">
        <v>200.26</v>
      </c>
      <c r="R126" s="20">
        <f>$H$126+$I$126+$J$126+$K$126+$L$126+$M$126+$N$126+$O$126+$P$126+$Q$126</f>
        <v>1824.047</v>
      </c>
      <c r="S126" s="20">
        <v>1</v>
      </c>
      <c r="T126" s="21">
        <f>ROUND($R$126*$S$126,3)</f>
        <v>1824.047</v>
      </c>
      <c r="U126" s="63"/>
      <c r="V126" s="59"/>
      <c r="W126" s="57">
        <f>ROUND($V$126+$U$126,2)</f>
        <v>0</v>
      </c>
      <c r="X126" s="21">
        <f>ROUND($R$126*$U$126,2)</f>
        <v>0</v>
      </c>
      <c r="Y126" s="21">
        <f>ROUND($T$126*$V$126,2)</f>
        <v>0</v>
      </c>
      <c r="Z126" s="21">
        <f>ROUND($Y$126+$X$126,2)</f>
        <v>0</v>
      </c>
      <c r="AA126" s="21"/>
      <c r="AB126" s="68"/>
    </row>
    <row r="127" spans="1:28" s="1" customFormat="1" ht="44.1" customHeight="1" outlineLevel="7" x14ac:dyDescent="0.2">
      <c r="A127" s="22"/>
      <c r="B127" s="75" t="s">
        <v>90</v>
      </c>
      <c r="C127" s="23" t="s">
        <v>69</v>
      </c>
      <c r="D127" s="23" t="s">
        <v>88</v>
      </c>
      <c r="E127" s="23"/>
      <c r="F127" s="23"/>
      <c r="G127" s="23"/>
      <c r="H127" s="24">
        <v>163.47900000000001</v>
      </c>
      <c r="I127" s="24">
        <v>163.47900000000001</v>
      </c>
      <c r="J127" s="24">
        <v>225.012</v>
      </c>
      <c r="K127" s="24">
        <v>200.73699999999999</v>
      </c>
      <c r="L127" s="24">
        <v>156.44200000000001</v>
      </c>
      <c r="M127" s="24">
        <v>200.73699999999999</v>
      </c>
      <c r="N127" s="24">
        <v>180.374</v>
      </c>
      <c r="O127" s="24">
        <v>163.47900000000001</v>
      </c>
      <c r="P127" s="24">
        <v>170.048</v>
      </c>
      <c r="Q127" s="24">
        <v>200.26</v>
      </c>
      <c r="R127" s="24">
        <f>$H$127+$I$127+$J$127+$K$127+$L$127+$M$127+$N$127+$O$127+$P$127+$Q$127</f>
        <v>1824.047</v>
      </c>
      <c r="S127" s="28">
        <v>0.15</v>
      </c>
      <c r="T127" s="25">
        <f>ROUND($R$127*$S$127,3)</f>
        <v>273.60700000000003</v>
      </c>
      <c r="U127" s="60"/>
      <c r="V127" s="60"/>
      <c r="W127" s="25">
        <f>ROUND($V$127+$U$127,2)</f>
        <v>0</v>
      </c>
      <c r="X127" s="25">
        <f>ROUND($R$127*$U$127,2)</f>
        <v>0</v>
      </c>
      <c r="Y127" s="25">
        <f>ROUND($T$127*$V$127,2)</f>
        <v>0</v>
      </c>
      <c r="Z127" s="25">
        <f>ROUND($Y$127+$X$127,2)</f>
        <v>0</v>
      </c>
      <c r="AA127" s="27" t="s">
        <v>106</v>
      </c>
      <c r="AB127" s="69"/>
    </row>
    <row r="128" spans="1:28" s="1" customFormat="1" ht="33" customHeight="1" outlineLevel="7" x14ac:dyDescent="0.2">
      <c r="A128" s="22"/>
      <c r="B128" s="75" t="s">
        <v>155</v>
      </c>
      <c r="C128" s="23" t="s">
        <v>74</v>
      </c>
      <c r="D128" s="23" t="s">
        <v>154</v>
      </c>
      <c r="E128" s="23"/>
      <c r="F128" s="23"/>
      <c r="G128" s="23"/>
      <c r="H128" s="24">
        <v>171</v>
      </c>
      <c r="I128" s="24">
        <v>171</v>
      </c>
      <c r="J128" s="24">
        <v>148</v>
      </c>
      <c r="K128" s="24">
        <v>153</v>
      </c>
      <c r="L128" s="24">
        <v>173</v>
      </c>
      <c r="M128" s="24">
        <v>153</v>
      </c>
      <c r="N128" s="24">
        <v>177</v>
      </c>
      <c r="O128" s="24">
        <v>171</v>
      </c>
      <c r="P128" s="24">
        <v>148</v>
      </c>
      <c r="Q128" s="24">
        <v>162</v>
      </c>
      <c r="R128" s="24">
        <f>$H$128+$I$128+$J$128+$K$128+$L$128+$M$128+$N$128+$O$128+$P$128+$Q$128</f>
        <v>1627</v>
      </c>
      <c r="S128" s="28">
        <v>1.02</v>
      </c>
      <c r="T128" s="25">
        <f>ROUND($R$128*$S$128,3)</f>
        <v>1659.54</v>
      </c>
      <c r="U128" s="60"/>
      <c r="V128" s="60"/>
      <c r="W128" s="25">
        <f>ROUND($V$128+$U$128,2)</f>
        <v>0</v>
      </c>
      <c r="X128" s="25">
        <f>ROUND($R$128*$U$128,2)</f>
        <v>0</v>
      </c>
      <c r="Y128" s="25">
        <f>ROUND($T$128*$V$128,2)</f>
        <v>0</v>
      </c>
      <c r="Z128" s="25">
        <f>ROUND($Y$128+$X$128,2)</f>
        <v>0</v>
      </c>
      <c r="AA128" s="27" t="s">
        <v>161</v>
      </c>
      <c r="AB128" s="69"/>
    </row>
    <row r="129" spans="1:28" s="1" customFormat="1" ht="21.95" customHeight="1" outlineLevel="7" x14ac:dyDescent="0.2">
      <c r="A129" s="22"/>
      <c r="B129" s="75" t="s">
        <v>107</v>
      </c>
      <c r="C129" s="23" t="s">
        <v>69</v>
      </c>
      <c r="D129" s="23" t="s">
        <v>108</v>
      </c>
      <c r="E129" s="23"/>
      <c r="F129" s="23"/>
      <c r="G129" s="23"/>
      <c r="H129" s="24">
        <v>163.47900000000001</v>
      </c>
      <c r="I129" s="24">
        <v>163.47900000000001</v>
      </c>
      <c r="J129" s="24">
        <v>225.012</v>
      </c>
      <c r="K129" s="24">
        <v>200.73699999999999</v>
      </c>
      <c r="L129" s="24">
        <v>156.44200000000001</v>
      </c>
      <c r="M129" s="24">
        <v>200.73699999999999</v>
      </c>
      <c r="N129" s="24">
        <v>180.374</v>
      </c>
      <c r="O129" s="24">
        <v>163.47900000000001</v>
      </c>
      <c r="P129" s="24">
        <v>170.048</v>
      </c>
      <c r="Q129" s="24">
        <v>200.26</v>
      </c>
      <c r="R129" s="24">
        <f>$H$129+$I$129+$J$129+$K$129+$L$129+$M$129+$N$129+$O$129+$P$129+$Q$129</f>
        <v>1824.047</v>
      </c>
      <c r="S129" s="29">
        <v>0.5</v>
      </c>
      <c r="T129" s="25">
        <f>ROUND($R$129*$S$129,3)</f>
        <v>912.024</v>
      </c>
      <c r="U129" s="60"/>
      <c r="V129" s="60"/>
      <c r="W129" s="25">
        <f>ROUND($V$129+$U$129,2)</f>
        <v>0</v>
      </c>
      <c r="X129" s="25">
        <f>ROUND($R$129*$U$129,2)</f>
        <v>0</v>
      </c>
      <c r="Y129" s="25">
        <f>ROUND($T$129*$V$129,2)</f>
        <v>0</v>
      </c>
      <c r="Z129" s="25">
        <f>ROUND($Y$129+$X$129,2)</f>
        <v>0</v>
      </c>
      <c r="AA129" s="27" t="s">
        <v>128</v>
      </c>
      <c r="AB129" s="69"/>
    </row>
    <row r="130" spans="1:28" s="1" customFormat="1" ht="11.1" customHeight="1" outlineLevel="7" x14ac:dyDescent="0.2">
      <c r="A130" s="22"/>
      <c r="B130" s="75" t="s">
        <v>112</v>
      </c>
      <c r="C130" s="23" t="s">
        <v>69</v>
      </c>
      <c r="D130" s="23"/>
      <c r="E130" s="23"/>
      <c r="F130" s="23"/>
      <c r="G130" s="23"/>
      <c r="H130" s="24">
        <v>163.47900000000001</v>
      </c>
      <c r="I130" s="24">
        <v>163.47900000000001</v>
      </c>
      <c r="J130" s="24">
        <v>225.012</v>
      </c>
      <c r="K130" s="24">
        <v>200.73699999999999</v>
      </c>
      <c r="L130" s="24">
        <v>156.44200000000001</v>
      </c>
      <c r="M130" s="24">
        <v>200.73699999999999</v>
      </c>
      <c r="N130" s="24">
        <v>180.374</v>
      </c>
      <c r="O130" s="24">
        <v>163.47900000000001</v>
      </c>
      <c r="P130" s="24">
        <v>170.048</v>
      </c>
      <c r="Q130" s="24">
        <v>200.26</v>
      </c>
      <c r="R130" s="24">
        <f>$H$130+$I$130+$J$130+$K$130+$L$130+$M$130+$N$130+$O$130+$P$130+$Q$130</f>
        <v>1824.047</v>
      </c>
      <c r="S130" s="26">
        <v>7</v>
      </c>
      <c r="T130" s="25">
        <f>ROUND($R$130*$S$130,3)</f>
        <v>12768.329</v>
      </c>
      <c r="U130" s="60"/>
      <c r="V130" s="60"/>
      <c r="W130" s="25">
        <f>ROUND($V$130+$U$130,2)</f>
        <v>0</v>
      </c>
      <c r="X130" s="25">
        <f>ROUND($R$130*$U$130,2)</f>
        <v>0</v>
      </c>
      <c r="Y130" s="25">
        <f>ROUND($T$130*$V$130,2)</f>
        <v>0</v>
      </c>
      <c r="Z130" s="25">
        <f>ROUND($Y$130+$X$130,2)</f>
        <v>0</v>
      </c>
      <c r="AA130" s="27"/>
      <c r="AB130" s="69"/>
    </row>
    <row r="131" spans="1:28" s="1" customFormat="1" ht="33" customHeight="1" outlineLevel="7" x14ac:dyDescent="0.2">
      <c r="A131" s="22"/>
      <c r="B131" s="75" t="s">
        <v>153</v>
      </c>
      <c r="C131" s="23" t="s">
        <v>67</v>
      </c>
      <c r="D131" s="23" t="s">
        <v>154</v>
      </c>
      <c r="E131" s="23"/>
      <c r="F131" s="23"/>
      <c r="G131" s="23"/>
      <c r="H131" s="24">
        <v>69.236000000000004</v>
      </c>
      <c r="I131" s="24">
        <v>69.236000000000004</v>
      </c>
      <c r="J131" s="24">
        <v>92.480999999999995</v>
      </c>
      <c r="K131" s="24">
        <v>77.284000000000006</v>
      </c>
      <c r="L131" s="24">
        <v>67.022000000000006</v>
      </c>
      <c r="M131" s="24">
        <v>77.284000000000006</v>
      </c>
      <c r="N131" s="24">
        <v>69.028000000000006</v>
      </c>
      <c r="O131" s="24">
        <v>69.236000000000004</v>
      </c>
      <c r="P131" s="24">
        <v>67.463999999999999</v>
      </c>
      <c r="Q131" s="24">
        <v>76.542000000000002</v>
      </c>
      <c r="R131" s="24">
        <f>$H$131+$I$131+$J$131+$K$131+$L$131+$M$131+$N$131+$O$131+$P$131+$Q$131</f>
        <v>734.81299999999999</v>
      </c>
      <c r="S131" s="28">
        <v>1.02</v>
      </c>
      <c r="T131" s="25">
        <f>ROUND($R$131*$S$131,3)</f>
        <v>749.50900000000001</v>
      </c>
      <c r="U131" s="60"/>
      <c r="V131" s="60"/>
      <c r="W131" s="25">
        <f>ROUND($V$131+$U$131,2)</f>
        <v>0</v>
      </c>
      <c r="X131" s="25">
        <f>ROUND($R$131*$U$131,2)</f>
        <v>0</v>
      </c>
      <c r="Y131" s="25">
        <f>ROUND($T$131*$V$131,2)</f>
        <v>0</v>
      </c>
      <c r="Z131" s="25">
        <f>ROUND($Y$131+$X$131,2)</f>
        <v>0</v>
      </c>
      <c r="AA131" s="27" t="s">
        <v>162</v>
      </c>
      <c r="AB131" s="69"/>
    </row>
    <row r="132" spans="1:28" s="1" customFormat="1" ht="21.95" customHeight="1" outlineLevel="7" x14ac:dyDescent="0.2">
      <c r="A132" s="22"/>
      <c r="B132" s="75" t="s">
        <v>163</v>
      </c>
      <c r="C132" s="23" t="s">
        <v>67</v>
      </c>
      <c r="D132" s="23" t="s">
        <v>154</v>
      </c>
      <c r="E132" s="23"/>
      <c r="F132" s="23"/>
      <c r="G132" s="23"/>
      <c r="H132" s="24">
        <v>83.971000000000004</v>
      </c>
      <c r="I132" s="24">
        <v>83.971000000000004</v>
      </c>
      <c r="J132" s="24">
        <v>123.679</v>
      </c>
      <c r="K132" s="24">
        <v>114.253</v>
      </c>
      <c r="L132" s="24">
        <v>79.067999999999998</v>
      </c>
      <c r="M132" s="24">
        <v>114.253</v>
      </c>
      <c r="N132" s="24">
        <v>100.72799999999999</v>
      </c>
      <c r="O132" s="24">
        <v>83.971000000000004</v>
      </c>
      <c r="P132" s="24">
        <v>93.679000000000002</v>
      </c>
      <c r="Q132" s="24">
        <v>113.97799999999999</v>
      </c>
      <c r="R132" s="24">
        <f>$H$132+$I$132+$J$132+$K$132+$L$132+$M$132+$N$132+$O$132+$P$132+$Q$132</f>
        <v>991.55099999999982</v>
      </c>
      <c r="S132" s="28">
        <v>1.02</v>
      </c>
      <c r="T132" s="25">
        <f>ROUND($R$132*$S$132,3)</f>
        <v>1011.3819999999999</v>
      </c>
      <c r="U132" s="60"/>
      <c r="V132" s="60"/>
      <c r="W132" s="25">
        <f>ROUND($V$132+$U$132,2)</f>
        <v>0</v>
      </c>
      <c r="X132" s="25">
        <f>ROUND($R$132*$U$132,2)</f>
        <v>0</v>
      </c>
      <c r="Y132" s="25">
        <f>ROUND($T$132*$V$132,2)</f>
        <v>0</v>
      </c>
      <c r="Z132" s="25">
        <f>ROUND($Y$132+$X$132,2)</f>
        <v>0</v>
      </c>
      <c r="AA132" s="27" t="s">
        <v>164</v>
      </c>
      <c r="AB132" s="69"/>
    </row>
    <row r="133" spans="1:28" s="11" customFormat="1" ht="11.1" customHeight="1" outlineLevel="6" x14ac:dyDescent="0.15">
      <c r="A133" s="12">
        <v>22</v>
      </c>
      <c r="B133" s="73" t="s">
        <v>165</v>
      </c>
      <c r="C133" s="13" t="s">
        <v>67</v>
      </c>
      <c r="D133" s="13"/>
      <c r="E133" s="13"/>
      <c r="F133" s="13"/>
      <c r="G133" s="13"/>
      <c r="H133" s="14">
        <v>2.3159999999999998</v>
      </c>
      <c r="I133" s="14">
        <v>2.3159999999999998</v>
      </c>
      <c r="J133" s="14">
        <v>2.3159999999999998</v>
      </c>
      <c r="K133" s="14">
        <v>2.3159999999999998</v>
      </c>
      <c r="L133" s="14">
        <v>2.3159999999999998</v>
      </c>
      <c r="M133" s="14">
        <v>2.3159999999999998</v>
      </c>
      <c r="N133" s="14">
        <v>3.0880000000000001</v>
      </c>
      <c r="O133" s="14">
        <v>3.0880000000000001</v>
      </c>
      <c r="P133" s="14">
        <v>2.3159999999999998</v>
      </c>
      <c r="Q133" s="14">
        <v>2.3159999999999998</v>
      </c>
      <c r="R133" s="14">
        <v>24.704000000000001</v>
      </c>
      <c r="S133" s="15"/>
      <c r="T133" s="15">
        <f>$T$134</f>
        <v>24.704000000000001</v>
      </c>
      <c r="U133" s="61"/>
      <c r="V133" s="61"/>
      <c r="W133" s="15">
        <f>ROUND($Z$133/$T$133,2)</f>
        <v>0</v>
      </c>
      <c r="X133" s="15">
        <f>ROUND($X$134+$X$135,2)</f>
        <v>0</v>
      </c>
      <c r="Y133" s="15">
        <f>ROUND($Y$134+$Y$135,2)</f>
        <v>0</v>
      </c>
      <c r="Z133" s="15">
        <f>ROUND($Z$134+$Z$135,2)</f>
        <v>0</v>
      </c>
      <c r="AA133" s="16" t="s">
        <v>166</v>
      </c>
      <c r="AB133" s="67"/>
    </row>
    <row r="134" spans="1:28" s="17" customFormat="1" ht="11.1" customHeight="1" outlineLevel="7" x14ac:dyDescent="0.2">
      <c r="A134" s="18"/>
      <c r="B134" s="74" t="s">
        <v>31</v>
      </c>
      <c r="C134" s="19" t="s">
        <v>67</v>
      </c>
      <c r="D134" s="19"/>
      <c r="E134" s="19"/>
      <c r="F134" s="19"/>
      <c r="G134" s="19"/>
      <c r="H134" s="20">
        <v>2.3159999999999998</v>
      </c>
      <c r="I134" s="20">
        <v>2.3159999999999998</v>
      </c>
      <c r="J134" s="20">
        <v>2.3159999999999998</v>
      </c>
      <c r="K134" s="20">
        <v>2.3159999999999998</v>
      </c>
      <c r="L134" s="20">
        <v>2.3159999999999998</v>
      </c>
      <c r="M134" s="20">
        <v>2.3159999999999998</v>
      </c>
      <c r="N134" s="20">
        <v>3.0880000000000001</v>
      </c>
      <c r="O134" s="20">
        <v>3.0880000000000001</v>
      </c>
      <c r="P134" s="20">
        <v>2.3159999999999998</v>
      </c>
      <c r="Q134" s="20">
        <v>2.3159999999999998</v>
      </c>
      <c r="R134" s="20">
        <f>$H$134+$I$134+$J$134+$K$134+$L$134+$M$134+$N$134+$O$134+$P$134+$Q$134</f>
        <v>24.703999999999997</v>
      </c>
      <c r="S134" s="20">
        <v>1</v>
      </c>
      <c r="T134" s="21">
        <f>ROUND($R$134*$S$134,3)</f>
        <v>24.704000000000001</v>
      </c>
      <c r="U134" s="58"/>
      <c r="V134" s="59"/>
      <c r="W134" s="56">
        <f>ROUND($V$134+$U$134,2)</f>
        <v>0</v>
      </c>
      <c r="X134" s="21">
        <f>ROUND($R$134*$U$134,2)</f>
        <v>0</v>
      </c>
      <c r="Y134" s="21">
        <f>ROUND($T$134*$V$134,2)</f>
        <v>0</v>
      </c>
      <c r="Z134" s="21">
        <f>ROUND($Y$134+$X$134,2)</f>
        <v>0</v>
      </c>
      <c r="AA134" s="21"/>
      <c r="AB134" s="68"/>
    </row>
    <row r="135" spans="1:28" s="1" customFormat="1" ht="21.95" customHeight="1" outlineLevel="7" x14ac:dyDescent="0.2">
      <c r="A135" s="22"/>
      <c r="B135" s="75" t="s">
        <v>167</v>
      </c>
      <c r="C135" s="23" t="s">
        <v>69</v>
      </c>
      <c r="D135" s="23"/>
      <c r="E135" s="23"/>
      <c r="F135" s="23"/>
      <c r="G135" s="23"/>
      <c r="H135" s="24">
        <v>2.3159999999999998</v>
      </c>
      <c r="I135" s="24">
        <v>2.3159999999999998</v>
      </c>
      <c r="J135" s="24">
        <v>2.3159999999999998</v>
      </c>
      <c r="K135" s="24">
        <v>2.3159999999999998</v>
      </c>
      <c r="L135" s="24">
        <v>2.3159999999999998</v>
      </c>
      <c r="M135" s="24">
        <v>2.3159999999999998</v>
      </c>
      <c r="N135" s="24">
        <v>3.0880000000000001</v>
      </c>
      <c r="O135" s="24">
        <v>3.0880000000000001</v>
      </c>
      <c r="P135" s="24">
        <v>2.3159999999999998</v>
      </c>
      <c r="Q135" s="24">
        <v>2.3159999999999998</v>
      </c>
      <c r="R135" s="24">
        <f>$H$135+$I$135+$J$135+$K$135+$L$135+$M$135+$N$135+$O$135+$P$135+$Q$135</f>
        <v>24.703999999999997</v>
      </c>
      <c r="S135" s="28">
        <v>1.1499999999999999</v>
      </c>
      <c r="T135" s="25">
        <f>ROUND($R$135*$S$135,3)</f>
        <v>28.41</v>
      </c>
      <c r="U135" s="60"/>
      <c r="V135" s="60"/>
      <c r="W135" s="25">
        <f>ROUND($V$135+$U$135,2)</f>
        <v>0</v>
      </c>
      <c r="X135" s="25">
        <f>ROUND($R$135*$U$135,2)</f>
        <v>0</v>
      </c>
      <c r="Y135" s="25">
        <f>ROUND($T$135*$V$135,2)</f>
        <v>0</v>
      </c>
      <c r="Z135" s="25">
        <f>ROUND($Y$135+$X$135,2)</f>
        <v>0</v>
      </c>
      <c r="AA135" s="27" t="s">
        <v>168</v>
      </c>
      <c r="AB135" s="69"/>
    </row>
    <row r="136" spans="1:28" s="11" customFormat="1" ht="11.1" customHeight="1" outlineLevel="6" x14ac:dyDescent="0.15">
      <c r="A136" s="12">
        <v>23</v>
      </c>
      <c r="B136" s="73" t="s">
        <v>169</v>
      </c>
      <c r="C136" s="13" t="s">
        <v>67</v>
      </c>
      <c r="D136" s="13"/>
      <c r="E136" s="13"/>
      <c r="F136" s="13"/>
      <c r="G136" s="13"/>
      <c r="H136" s="14">
        <v>35.688000000000002</v>
      </c>
      <c r="I136" s="14">
        <v>35.688000000000002</v>
      </c>
      <c r="J136" s="14">
        <v>35.688000000000002</v>
      </c>
      <c r="K136" s="14">
        <v>35.688000000000002</v>
      </c>
      <c r="L136" s="14">
        <v>35.688000000000002</v>
      </c>
      <c r="M136" s="14">
        <v>35.688000000000002</v>
      </c>
      <c r="N136" s="14">
        <v>47.584000000000003</v>
      </c>
      <c r="O136" s="14">
        <v>36.46</v>
      </c>
      <c r="P136" s="14">
        <v>46.811999999999998</v>
      </c>
      <c r="Q136" s="14">
        <v>35.688000000000002</v>
      </c>
      <c r="R136" s="14">
        <v>380.67200000000003</v>
      </c>
      <c r="S136" s="15"/>
      <c r="T136" s="15">
        <f>$T$137</f>
        <v>380.67200000000003</v>
      </c>
      <c r="U136" s="61"/>
      <c r="V136" s="61"/>
      <c r="W136" s="15">
        <f>ROUND($Z$136/$T$136,2)</f>
        <v>0</v>
      </c>
      <c r="X136" s="15">
        <f>ROUND($X$137+$X$138+$X$139+$X$140,2)</f>
        <v>0</v>
      </c>
      <c r="Y136" s="15">
        <f>ROUND($Y$137+$Y$138+$Y$139+$Y$140,2)</f>
        <v>0</v>
      </c>
      <c r="Z136" s="15">
        <f>ROUND($Z$137+$Z$138+$Z$139+$Z$140,2)</f>
        <v>0</v>
      </c>
      <c r="AA136" s="16" t="s">
        <v>170</v>
      </c>
      <c r="AB136" s="67"/>
    </row>
    <row r="137" spans="1:28" s="17" customFormat="1" ht="11.1" customHeight="1" outlineLevel="7" x14ac:dyDescent="0.2">
      <c r="A137" s="18"/>
      <c r="B137" s="74" t="s">
        <v>31</v>
      </c>
      <c r="C137" s="19" t="s">
        <v>67</v>
      </c>
      <c r="D137" s="19"/>
      <c r="E137" s="19"/>
      <c r="F137" s="19"/>
      <c r="G137" s="19"/>
      <c r="H137" s="20">
        <v>35.688000000000002</v>
      </c>
      <c r="I137" s="20">
        <v>35.688000000000002</v>
      </c>
      <c r="J137" s="20">
        <v>35.688000000000002</v>
      </c>
      <c r="K137" s="20">
        <v>35.688000000000002</v>
      </c>
      <c r="L137" s="20">
        <v>35.688000000000002</v>
      </c>
      <c r="M137" s="20">
        <v>35.688000000000002</v>
      </c>
      <c r="N137" s="20">
        <v>47.584000000000003</v>
      </c>
      <c r="O137" s="20">
        <v>36.46</v>
      </c>
      <c r="P137" s="20">
        <v>46.811999999999998</v>
      </c>
      <c r="Q137" s="20">
        <v>35.688000000000002</v>
      </c>
      <c r="R137" s="20">
        <f>$H$137+$I$137+$J$137+$K$137+$L$137+$M$137+$N$137+$O$137+$P$137+$Q$137</f>
        <v>380.67199999999997</v>
      </c>
      <c r="S137" s="20">
        <v>1</v>
      </c>
      <c r="T137" s="21">
        <f>ROUND($R$137*$S$137,3)</f>
        <v>380.67200000000003</v>
      </c>
      <c r="U137" s="58"/>
      <c r="V137" s="59"/>
      <c r="W137" s="56">
        <f>ROUND($V$137+$U$137,2)</f>
        <v>0</v>
      </c>
      <c r="X137" s="21">
        <f>ROUND($R$137*$U$137,2)</f>
        <v>0</v>
      </c>
      <c r="Y137" s="21">
        <f>ROUND($T$137*$V$137,2)</f>
        <v>0</v>
      </c>
      <c r="Z137" s="21">
        <f>ROUND($Y$137+$X$137,2)</f>
        <v>0</v>
      </c>
      <c r="AA137" s="21"/>
      <c r="AB137" s="68"/>
    </row>
    <row r="138" spans="1:28" s="1" customFormat="1" ht="21.95" customHeight="1" outlineLevel="7" x14ac:dyDescent="0.2">
      <c r="A138" s="22"/>
      <c r="B138" s="75" t="s">
        <v>171</v>
      </c>
      <c r="C138" s="23" t="s">
        <v>118</v>
      </c>
      <c r="D138" s="23" t="s">
        <v>172</v>
      </c>
      <c r="E138" s="23"/>
      <c r="F138" s="23"/>
      <c r="G138" s="23"/>
      <c r="H138" s="24">
        <v>32.448</v>
      </c>
      <c r="I138" s="24">
        <v>32.448</v>
      </c>
      <c r="J138" s="24">
        <v>32.448</v>
      </c>
      <c r="K138" s="24">
        <v>32.448</v>
      </c>
      <c r="L138" s="24">
        <v>32.448</v>
      </c>
      <c r="M138" s="24">
        <v>32.448</v>
      </c>
      <c r="N138" s="24">
        <v>43.264000000000003</v>
      </c>
      <c r="O138" s="24">
        <v>33.22</v>
      </c>
      <c r="P138" s="24">
        <v>42.491999999999997</v>
      </c>
      <c r="Q138" s="24">
        <v>32.448</v>
      </c>
      <c r="R138" s="24">
        <f>$H$138+$I$138+$J$138+$K$138+$L$138+$M$138+$N$138+$O$138+$P$138+$Q$138</f>
        <v>346.11200000000002</v>
      </c>
      <c r="S138" s="28">
        <v>0.24</v>
      </c>
      <c r="T138" s="25">
        <f>ROUND($R$138*$S$138,3)</f>
        <v>83.066999999999993</v>
      </c>
      <c r="U138" s="60"/>
      <c r="V138" s="60"/>
      <c r="W138" s="25">
        <f>ROUND($V$138+$U$138,2)</f>
        <v>0</v>
      </c>
      <c r="X138" s="25">
        <f>ROUND($R$138*$U$138,2)</f>
        <v>0</v>
      </c>
      <c r="Y138" s="25">
        <f>ROUND($T$138*$V$138,2)</f>
        <v>0</v>
      </c>
      <c r="Z138" s="25">
        <f>ROUND($Y$138+$X$138,2)</f>
        <v>0</v>
      </c>
      <c r="AA138" s="27" t="s">
        <v>173</v>
      </c>
      <c r="AB138" s="69"/>
    </row>
    <row r="139" spans="1:28" s="1" customFormat="1" ht="21.95" customHeight="1" outlineLevel="7" x14ac:dyDescent="0.2">
      <c r="A139" s="22"/>
      <c r="B139" s="75" t="s">
        <v>174</v>
      </c>
      <c r="C139" s="23" t="s">
        <v>118</v>
      </c>
      <c r="D139" s="23" t="s">
        <v>172</v>
      </c>
      <c r="E139" s="23"/>
      <c r="F139" s="23"/>
      <c r="G139" s="23"/>
      <c r="H139" s="24">
        <v>3.24</v>
      </c>
      <c r="I139" s="24">
        <v>3.24</v>
      </c>
      <c r="J139" s="24">
        <v>3.24</v>
      </c>
      <c r="K139" s="24">
        <v>3.24</v>
      </c>
      <c r="L139" s="24">
        <v>3.24</v>
      </c>
      <c r="M139" s="24">
        <v>3.24</v>
      </c>
      <c r="N139" s="24">
        <v>4.32</v>
      </c>
      <c r="O139" s="24">
        <v>3.24</v>
      </c>
      <c r="P139" s="24">
        <v>4.32</v>
      </c>
      <c r="Q139" s="24">
        <v>3.24</v>
      </c>
      <c r="R139" s="24">
        <f>$H$139+$I$139+$J$139+$K$139+$L$139+$M$139+$N$139+$O$139+$P$139+$Q$139</f>
        <v>34.560000000000009</v>
      </c>
      <c r="S139" s="28">
        <v>0.24</v>
      </c>
      <c r="T139" s="25">
        <f>ROUND($R$139*$S$139,3)</f>
        <v>8.2940000000000005</v>
      </c>
      <c r="U139" s="60"/>
      <c r="V139" s="60"/>
      <c r="W139" s="25">
        <f>ROUND($V$139+$U$139,2)</f>
        <v>0</v>
      </c>
      <c r="X139" s="25">
        <f>ROUND($R$139*$U$139,2)</f>
        <v>0</v>
      </c>
      <c r="Y139" s="25">
        <f>ROUND($T$139*$V$139,2)</f>
        <v>0</v>
      </c>
      <c r="Z139" s="25">
        <f>ROUND($Y$139+$X$139,2)</f>
        <v>0</v>
      </c>
      <c r="AA139" s="27" t="s">
        <v>175</v>
      </c>
      <c r="AB139" s="69"/>
    </row>
    <row r="140" spans="1:28" s="1" customFormat="1" ht="21.95" customHeight="1" outlineLevel="7" x14ac:dyDescent="0.2">
      <c r="A140" s="22"/>
      <c r="B140" s="75" t="s">
        <v>176</v>
      </c>
      <c r="C140" s="23" t="s">
        <v>118</v>
      </c>
      <c r="D140" s="23" t="s">
        <v>172</v>
      </c>
      <c r="E140" s="23"/>
      <c r="F140" s="23"/>
      <c r="G140" s="23"/>
      <c r="H140" s="24">
        <v>35.688000000000002</v>
      </c>
      <c r="I140" s="24">
        <v>35.688000000000002</v>
      </c>
      <c r="J140" s="24">
        <v>35.688000000000002</v>
      </c>
      <c r="K140" s="24">
        <v>35.688000000000002</v>
      </c>
      <c r="L140" s="24">
        <v>35.688000000000002</v>
      </c>
      <c r="M140" s="24">
        <v>35.688000000000002</v>
      </c>
      <c r="N140" s="24">
        <v>47.584000000000003</v>
      </c>
      <c r="O140" s="24">
        <v>36.46</v>
      </c>
      <c r="P140" s="24">
        <v>46.811999999999998</v>
      </c>
      <c r="Q140" s="24">
        <v>35.688000000000002</v>
      </c>
      <c r="R140" s="24">
        <f>$H$140+$I$140+$J$140+$K$140+$L$140+$M$140+$N$140+$O$140+$P$140+$Q$140</f>
        <v>380.67199999999997</v>
      </c>
      <c r="S140" s="28">
        <v>0.06</v>
      </c>
      <c r="T140" s="25">
        <f>ROUND($R$140*$S$140,3)</f>
        <v>22.84</v>
      </c>
      <c r="U140" s="60"/>
      <c r="V140" s="60"/>
      <c r="W140" s="25">
        <f>ROUND($V$140+$U$140,2)</f>
        <v>0</v>
      </c>
      <c r="X140" s="25">
        <f>ROUND($R$140*$U$140,2)</f>
        <v>0</v>
      </c>
      <c r="Y140" s="25">
        <f>ROUND($T$140*$V$140,2)</f>
        <v>0</v>
      </c>
      <c r="Z140" s="25">
        <f>ROUND($Y$140+$X$140,2)</f>
        <v>0</v>
      </c>
      <c r="AA140" s="27" t="s">
        <v>128</v>
      </c>
      <c r="AB140" s="69"/>
    </row>
    <row r="141" spans="1:28" s="1" customFormat="1" ht="12" customHeight="1" outlineLevel="5" x14ac:dyDescent="0.2">
      <c r="A141" s="7"/>
      <c r="B141" s="76" t="s">
        <v>177</v>
      </c>
      <c r="C141" s="9"/>
      <c r="D141" s="9"/>
      <c r="E141" s="9"/>
      <c r="F141" s="9"/>
      <c r="G141" s="9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62"/>
      <c r="V141" s="62"/>
      <c r="W141" s="10"/>
      <c r="X141" s="10">
        <f>ROUND($X$143+$X$144+$X$145+$X$146+$X$148+$X$149+$X$150+$X$151+$X$153+$X$154+$X$155+$X$157+$X$158+$X$159+$X$160+$X$161+$X$163+$X$164+$X$165+$X$166+$X$167+$X$169+$X$170,2)</f>
        <v>0</v>
      </c>
      <c r="Y141" s="10">
        <f>ROUND($Y$143+$Y$144+$Y$145+$Y$146+$Y$148+$Y$149+$Y$150+$Y$151+$Y$153+$Y$154+$Y$155+$Y$157+$Y$158+$Y$159+$Y$160+$Y$161+$Y$163+$Y$164+$Y$165+$Y$166+$Y$167+$Y$169+$Y$170,2)</f>
        <v>0</v>
      </c>
      <c r="Z141" s="10">
        <f>ROUND($Z$143+$Z$144+$Z$145+$Z$146+$Z$148+$Z$149+$Z$150+$Z$151+$Z$153+$Z$154+$Z$155+$Z$157+$Z$158+$Z$159+$Z$160+$Z$161+$Z$163+$Z$164+$Z$165+$Z$166+$Z$167+$Z$169+$Z$170,2)</f>
        <v>0</v>
      </c>
      <c r="AA141" s="10"/>
      <c r="AB141" s="62"/>
    </row>
    <row r="142" spans="1:28" s="11" customFormat="1" ht="21.95" customHeight="1" outlineLevel="6" x14ac:dyDescent="0.15">
      <c r="A142" s="12">
        <v>24</v>
      </c>
      <c r="B142" s="73" t="s">
        <v>178</v>
      </c>
      <c r="C142" s="13" t="s">
        <v>67</v>
      </c>
      <c r="D142" s="13"/>
      <c r="E142" s="13"/>
      <c r="F142" s="13"/>
      <c r="G142" s="13"/>
      <c r="H142" s="14">
        <v>25.58</v>
      </c>
      <c r="I142" s="14">
        <v>28.58</v>
      </c>
      <c r="J142" s="14">
        <v>19.2</v>
      </c>
      <c r="K142" s="14">
        <v>22.88</v>
      </c>
      <c r="L142" s="14">
        <v>10.14</v>
      </c>
      <c r="M142" s="14">
        <v>22.88</v>
      </c>
      <c r="N142" s="14">
        <v>54.37</v>
      </c>
      <c r="O142" s="14">
        <v>28.42</v>
      </c>
      <c r="P142" s="14">
        <v>26.77</v>
      </c>
      <c r="Q142" s="14">
        <v>22.88</v>
      </c>
      <c r="R142" s="14">
        <v>261.7</v>
      </c>
      <c r="S142" s="15"/>
      <c r="T142" s="15">
        <f>$T$143</f>
        <v>261.7</v>
      </c>
      <c r="U142" s="61"/>
      <c r="V142" s="61"/>
      <c r="W142" s="15">
        <f>ROUND($Z$142/$T$142,2)</f>
        <v>0</v>
      </c>
      <c r="X142" s="15">
        <f>ROUND($X$143+$X$144+$X$145+$X$146,2)</f>
        <v>0</v>
      </c>
      <c r="Y142" s="15">
        <f>ROUND($Y$143+$Y$144+$Y$145+$Y$146,2)</f>
        <v>0</v>
      </c>
      <c r="Z142" s="15">
        <f>ROUND($Z$143+$Z$144+$Z$145+$Z$146,2)</f>
        <v>0</v>
      </c>
      <c r="AA142" s="16" t="s">
        <v>179</v>
      </c>
      <c r="AB142" s="67"/>
    </row>
    <row r="143" spans="1:28" s="17" customFormat="1" ht="11.1" customHeight="1" outlineLevel="7" x14ac:dyDescent="0.2">
      <c r="A143" s="18"/>
      <c r="B143" s="74" t="s">
        <v>31</v>
      </c>
      <c r="C143" s="19" t="s">
        <v>67</v>
      </c>
      <c r="D143" s="19"/>
      <c r="E143" s="19"/>
      <c r="F143" s="19"/>
      <c r="G143" s="19"/>
      <c r="H143" s="20">
        <v>25.58</v>
      </c>
      <c r="I143" s="20">
        <v>28.58</v>
      </c>
      <c r="J143" s="20">
        <v>19.2</v>
      </c>
      <c r="K143" s="20">
        <v>22.88</v>
      </c>
      <c r="L143" s="20">
        <v>10.14</v>
      </c>
      <c r="M143" s="20">
        <v>22.88</v>
      </c>
      <c r="N143" s="20">
        <v>54.37</v>
      </c>
      <c r="O143" s="20">
        <v>28.42</v>
      </c>
      <c r="P143" s="20">
        <v>26.77</v>
      </c>
      <c r="Q143" s="20">
        <v>22.88</v>
      </c>
      <c r="R143" s="20">
        <f>$H$143+$I$143+$J$143+$K$143+$L$143+$M$143+$N$143+$O$143+$P$143+$Q$143</f>
        <v>261.70000000000005</v>
      </c>
      <c r="S143" s="20">
        <v>1</v>
      </c>
      <c r="T143" s="21">
        <f>ROUND($R$143*$S$143,3)</f>
        <v>261.7</v>
      </c>
      <c r="U143" s="58"/>
      <c r="V143" s="59"/>
      <c r="W143" s="56">
        <f>ROUND($V$143+$U$143,2)</f>
        <v>0</v>
      </c>
      <c r="X143" s="21">
        <f>ROUND($R$143*$U$143,2)</f>
        <v>0</v>
      </c>
      <c r="Y143" s="21">
        <f>ROUND($T$143*$V$143,2)</f>
        <v>0</v>
      </c>
      <c r="Z143" s="21">
        <f>ROUND($Y$143+$X$143,2)</f>
        <v>0</v>
      </c>
      <c r="AA143" s="21"/>
      <c r="AB143" s="68"/>
    </row>
    <row r="144" spans="1:28" s="1" customFormat="1" ht="21.95" customHeight="1" outlineLevel="7" x14ac:dyDescent="0.2">
      <c r="A144" s="22"/>
      <c r="B144" s="75" t="s">
        <v>180</v>
      </c>
      <c r="C144" s="23" t="s">
        <v>86</v>
      </c>
      <c r="D144" s="23"/>
      <c r="E144" s="23"/>
      <c r="F144" s="23"/>
      <c r="G144" s="23"/>
      <c r="H144" s="24">
        <v>34.253</v>
      </c>
      <c r="I144" s="24">
        <v>22.253</v>
      </c>
      <c r="J144" s="24">
        <v>26.753</v>
      </c>
      <c r="K144" s="24">
        <v>11.5</v>
      </c>
      <c r="L144" s="24">
        <v>13.5</v>
      </c>
      <c r="M144" s="24">
        <v>11.5</v>
      </c>
      <c r="N144" s="24">
        <v>42.093000000000004</v>
      </c>
      <c r="O144" s="24">
        <v>12</v>
      </c>
      <c r="P144" s="24">
        <v>30</v>
      </c>
      <c r="Q144" s="24">
        <v>11.5</v>
      </c>
      <c r="R144" s="24">
        <f>$H$144+$I$144+$J$144+$K$144+$L$144+$M$144+$N$144+$O$144+$P$144+$Q$144</f>
        <v>215.352</v>
      </c>
      <c r="S144" s="26">
        <v>1</v>
      </c>
      <c r="T144" s="25">
        <f>ROUND($R$144*$S$144,3)</f>
        <v>215.352</v>
      </c>
      <c r="U144" s="60"/>
      <c r="V144" s="60"/>
      <c r="W144" s="25">
        <f>ROUND($V$144+$U$144,2)</f>
        <v>0</v>
      </c>
      <c r="X144" s="25">
        <f>ROUND($R$144*$U$144,2)</f>
        <v>0</v>
      </c>
      <c r="Y144" s="25">
        <f>ROUND($T$144*$V$144,2)</f>
        <v>0</v>
      </c>
      <c r="Z144" s="25">
        <f>ROUND($Y$144+$X$144,2)</f>
        <v>0</v>
      </c>
      <c r="AA144" s="27" t="s">
        <v>181</v>
      </c>
      <c r="AB144" s="69"/>
    </row>
    <row r="145" spans="1:28" s="1" customFormat="1" ht="11.1" customHeight="1" outlineLevel="7" x14ac:dyDescent="0.2">
      <c r="A145" s="22"/>
      <c r="B145" s="75" t="s">
        <v>182</v>
      </c>
      <c r="C145" s="23" t="s">
        <v>67</v>
      </c>
      <c r="D145" s="23"/>
      <c r="E145" s="23"/>
      <c r="F145" s="23"/>
      <c r="G145" s="23"/>
      <c r="H145" s="24">
        <v>25.58</v>
      </c>
      <c r="I145" s="24">
        <v>28.58</v>
      </c>
      <c r="J145" s="24">
        <v>19.2</v>
      </c>
      <c r="K145" s="24">
        <v>22.88</v>
      </c>
      <c r="L145" s="24">
        <v>10.14</v>
      </c>
      <c r="M145" s="24">
        <v>22.88</v>
      </c>
      <c r="N145" s="24">
        <v>54.37</v>
      </c>
      <c r="O145" s="24">
        <v>28.42</v>
      </c>
      <c r="P145" s="24">
        <v>26.77</v>
      </c>
      <c r="Q145" s="24">
        <v>22.88</v>
      </c>
      <c r="R145" s="24">
        <f>$H$145+$I$145+$J$145+$K$145+$L$145+$M$145+$N$145+$O$145+$P$145+$Q$145</f>
        <v>261.70000000000005</v>
      </c>
      <c r="S145" s="28">
        <v>1.01</v>
      </c>
      <c r="T145" s="25">
        <f>ROUND($R$145*$S$145,3)</f>
        <v>264.31700000000001</v>
      </c>
      <c r="U145" s="60"/>
      <c r="V145" s="60"/>
      <c r="W145" s="25">
        <f>ROUND($V$145+$U$145,2)</f>
        <v>0</v>
      </c>
      <c r="X145" s="25">
        <f>ROUND($R$145*$U$145,2)</f>
        <v>0</v>
      </c>
      <c r="Y145" s="25">
        <f>ROUND($T$145*$V$145,2)</f>
        <v>0</v>
      </c>
      <c r="Z145" s="25">
        <f>ROUND($Y$145+$X$145,2)</f>
        <v>0</v>
      </c>
      <c r="AA145" s="27"/>
      <c r="AB145" s="69"/>
    </row>
    <row r="146" spans="1:28" s="1" customFormat="1" ht="21.95" customHeight="1" outlineLevel="7" x14ac:dyDescent="0.2">
      <c r="A146" s="22"/>
      <c r="B146" s="75" t="s">
        <v>183</v>
      </c>
      <c r="C146" s="23" t="s">
        <v>69</v>
      </c>
      <c r="D146" s="23"/>
      <c r="E146" s="23"/>
      <c r="F146" s="23"/>
      <c r="G146" s="23"/>
      <c r="H146" s="24">
        <v>25.58</v>
      </c>
      <c r="I146" s="24">
        <v>28.58</v>
      </c>
      <c r="J146" s="24">
        <v>19.2</v>
      </c>
      <c r="K146" s="24">
        <v>22.88</v>
      </c>
      <c r="L146" s="24">
        <v>10.14</v>
      </c>
      <c r="M146" s="24">
        <v>22.88</v>
      </c>
      <c r="N146" s="24">
        <v>54.37</v>
      </c>
      <c r="O146" s="24">
        <v>28.42</v>
      </c>
      <c r="P146" s="24">
        <v>26.77</v>
      </c>
      <c r="Q146" s="24">
        <v>22.88</v>
      </c>
      <c r="R146" s="24">
        <f>$H$146+$I$146+$J$146+$K$146+$L$146+$M$146+$N$146+$O$146+$P$146+$Q$146</f>
        <v>261.70000000000005</v>
      </c>
      <c r="S146" s="29">
        <v>6.8</v>
      </c>
      <c r="T146" s="25">
        <f>ROUND($R$146*$S$146,3)</f>
        <v>1779.56</v>
      </c>
      <c r="U146" s="60"/>
      <c r="V146" s="60"/>
      <c r="W146" s="25">
        <f>ROUND($V$146+$U$146,2)</f>
        <v>0</v>
      </c>
      <c r="X146" s="25">
        <f>ROUND($R$146*$U$146,2)</f>
        <v>0</v>
      </c>
      <c r="Y146" s="25">
        <f>ROUND($T$146*$V$146,2)</f>
        <v>0</v>
      </c>
      <c r="Z146" s="25">
        <f>ROUND($Y$146+$X$146,2)</f>
        <v>0</v>
      </c>
      <c r="AA146" s="27" t="s">
        <v>184</v>
      </c>
      <c r="AB146" s="69"/>
    </row>
    <row r="147" spans="1:28" s="11" customFormat="1" ht="32.1" customHeight="1" outlineLevel="6" x14ac:dyDescent="0.15">
      <c r="A147" s="12">
        <v>25</v>
      </c>
      <c r="B147" s="73" t="s">
        <v>185</v>
      </c>
      <c r="C147" s="13" t="s">
        <v>67</v>
      </c>
      <c r="D147" s="13"/>
      <c r="E147" s="13"/>
      <c r="F147" s="13"/>
      <c r="G147" s="13"/>
      <c r="H147" s="14">
        <v>34.874000000000002</v>
      </c>
      <c r="I147" s="14">
        <v>34.734000000000002</v>
      </c>
      <c r="J147" s="14">
        <v>21.861000000000001</v>
      </c>
      <c r="K147" s="14">
        <v>14.855</v>
      </c>
      <c r="L147" s="14">
        <v>8.5090000000000003</v>
      </c>
      <c r="M147" s="14">
        <v>14.855</v>
      </c>
      <c r="N147" s="14">
        <v>23.004999999999999</v>
      </c>
      <c r="O147" s="14">
        <v>30.925999999999998</v>
      </c>
      <c r="P147" s="14">
        <v>19.719000000000001</v>
      </c>
      <c r="Q147" s="14">
        <v>14.855</v>
      </c>
      <c r="R147" s="14">
        <v>218.19300000000001</v>
      </c>
      <c r="S147" s="15"/>
      <c r="T147" s="15">
        <f>$T$148</f>
        <v>218.19300000000001</v>
      </c>
      <c r="U147" s="61"/>
      <c r="V147" s="61"/>
      <c r="W147" s="15">
        <f>ROUND($Z$147/$T$147,2)</f>
        <v>0</v>
      </c>
      <c r="X147" s="15">
        <f>ROUND($X$148+$X$149+$X$150+$X$151,2)</f>
        <v>0</v>
      </c>
      <c r="Y147" s="15">
        <f>ROUND($Y$148+$Y$149+$Y$150+$Y$151,2)</f>
        <v>0</v>
      </c>
      <c r="Z147" s="15">
        <f>ROUND($Z$148+$Z$149+$Z$150+$Z$151,2)</f>
        <v>0</v>
      </c>
      <c r="AA147" s="16" t="s">
        <v>186</v>
      </c>
      <c r="AB147" s="67"/>
    </row>
    <row r="148" spans="1:28" s="17" customFormat="1" ht="11.1" customHeight="1" outlineLevel="7" x14ac:dyDescent="0.2">
      <c r="A148" s="18"/>
      <c r="B148" s="74" t="s">
        <v>31</v>
      </c>
      <c r="C148" s="19" t="s">
        <v>67</v>
      </c>
      <c r="D148" s="19"/>
      <c r="E148" s="19"/>
      <c r="F148" s="19"/>
      <c r="G148" s="19"/>
      <c r="H148" s="20">
        <v>34.874000000000002</v>
      </c>
      <c r="I148" s="20">
        <v>34.734000000000002</v>
      </c>
      <c r="J148" s="20">
        <v>21.861000000000001</v>
      </c>
      <c r="K148" s="20">
        <v>14.855</v>
      </c>
      <c r="L148" s="20">
        <v>8.5090000000000003</v>
      </c>
      <c r="M148" s="20">
        <v>14.855</v>
      </c>
      <c r="N148" s="20">
        <v>23.004999999999999</v>
      </c>
      <c r="O148" s="20">
        <v>30.925999999999998</v>
      </c>
      <c r="P148" s="20">
        <v>19.719000000000001</v>
      </c>
      <c r="Q148" s="20">
        <v>14.855</v>
      </c>
      <c r="R148" s="20">
        <f>$H$148+$I$148+$J$148+$K$148+$L$148+$M$148+$N$148+$O$148+$P$148+$Q$148</f>
        <v>218.19299999999998</v>
      </c>
      <c r="S148" s="20">
        <v>1</v>
      </c>
      <c r="T148" s="21">
        <f>ROUND($R$148*$S$148,3)</f>
        <v>218.19300000000001</v>
      </c>
      <c r="U148" s="58"/>
      <c r="V148" s="59"/>
      <c r="W148" s="56">
        <f>ROUND($V$148+$U$148,2)</f>
        <v>0</v>
      </c>
      <c r="X148" s="21">
        <f>ROUND($R$148*$U$148,2)</f>
        <v>0</v>
      </c>
      <c r="Y148" s="21">
        <f>ROUND($T$148*$V$148,2)</f>
        <v>0</v>
      </c>
      <c r="Z148" s="21">
        <f>ROUND($Y$148+$X$148,2)</f>
        <v>0</v>
      </c>
      <c r="AA148" s="21"/>
      <c r="AB148" s="68"/>
    </row>
    <row r="149" spans="1:28" s="1" customFormat="1" ht="21.95" customHeight="1" outlineLevel="7" x14ac:dyDescent="0.2">
      <c r="A149" s="22"/>
      <c r="B149" s="75" t="s">
        <v>187</v>
      </c>
      <c r="C149" s="23" t="s">
        <v>69</v>
      </c>
      <c r="D149" s="23" t="s">
        <v>188</v>
      </c>
      <c r="E149" s="23"/>
      <c r="F149" s="23"/>
      <c r="G149" s="23"/>
      <c r="H149" s="24">
        <v>34.874000000000002</v>
      </c>
      <c r="I149" s="24">
        <v>34.734000000000002</v>
      </c>
      <c r="J149" s="24">
        <v>21.861000000000001</v>
      </c>
      <c r="K149" s="24">
        <v>14.855</v>
      </c>
      <c r="L149" s="24">
        <v>8.5090000000000003</v>
      </c>
      <c r="M149" s="24">
        <v>14.855</v>
      </c>
      <c r="N149" s="24">
        <v>23.004999999999999</v>
      </c>
      <c r="O149" s="24">
        <v>30.925999999999998</v>
      </c>
      <c r="P149" s="24">
        <v>19.719000000000001</v>
      </c>
      <c r="Q149" s="24">
        <v>14.855</v>
      </c>
      <c r="R149" s="24">
        <f>$H$149+$I$149+$J$149+$K$149+$L$149+$M$149+$N$149+$O$149+$P$149+$Q$149</f>
        <v>218.19299999999998</v>
      </c>
      <c r="S149" s="26">
        <v>126</v>
      </c>
      <c r="T149" s="25">
        <f>ROUND($R$149*$S$149,3)</f>
        <v>27492.317999999999</v>
      </c>
      <c r="U149" s="60"/>
      <c r="V149" s="60"/>
      <c r="W149" s="25">
        <f>ROUND($V$149+$U$149,2)</f>
        <v>0</v>
      </c>
      <c r="X149" s="25">
        <f>ROUND($R$149*$U$149,2)</f>
        <v>0</v>
      </c>
      <c r="Y149" s="25">
        <f>ROUND($T$149*$V$149,2)</f>
        <v>0</v>
      </c>
      <c r="Z149" s="25">
        <f>ROUND($Y$149+$X$149,2)</f>
        <v>0</v>
      </c>
      <c r="AA149" s="27" t="s">
        <v>189</v>
      </c>
      <c r="AB149" s="69"/>
    </row>
    <row r="150" spans="1:28" s="1" customFormat="1" ht="11.1" customHeight="1" outlineLevel="7" x14ac:dyDescent="0.2">
      <c r="A150" s="22"/>
      <c r="B150" s="75" t="s">
        <v>190</v>
      </c>
      <c r="C150" s="23" t="s">
        <v>69</v>
      </c>
      <c r="D150" s="23"/>
      <c r="E150" s="23"/>
      <c r="F150" s="23"/>
      <c r="G150" s="23"/>
      <c r="H150" s="24">
        <v>34.874000000000002</v>
      </c>
      <c r="I150" s="24">
        <v>34.734000000000002</v>
      </c>
      <c r="J150" s="24">
        <v>21.861000000000001</v>
      </c>
      <c r="K150" s="24">
        <v>14.855</v>
      </c>
      <c r="L150" s="24">
        <v>8.5090000000000003</v>
      </c>
      <c r="M150" s="24">
        <v>14.855</v>
      </c>
      <c r="N150" s="24">
        <v>23.004999999999999</v>
      </c>
      <c r="O150" s="24">
        <v>30.925999999999998</v>
      </c>
      <c r="P150" s="24">
        <v>19.719000000000001</v>
      </c>
      <c r="Q150" s="24">
        <v>14.855</v>
      </c>
      <c r="R150" s="24">
        <f>$H$150+$I$150+$J$150+$K$150+$L$150+$M$150+$N$150+$O$150+$P$150+$Q$150</f>
        <v>218.19299999999998</v>
      </c>
      <c r="S150" s="24">
        <v>4.2000000000000003E-2</v>
      </c>
      <c r="T150" s="25">
        <f>ROUND($R$150*$S$150,3)</f>
        <v>9.1639999999999997</v>
      </c>
      <c r="U150" s="60"/>
      <c r="V150" s="60"/>
      <c r="W150" s="25">
        <f>ROUND($V$150+$U$150,2)</f>
        <v>0</v>
      </c>
      <c r="X150" s="25">
        <f>ROUND($R$150*$U$150,2)</f>
        <v>0</v>
      </c>
      <c r="Y150" s="25">
        <f>ROUND($T$150*$V$150,2)</f>
        <v>0</v>
      </c>
      <c r="Z150" s="25">
        <f>ROUND($Y$150+$X$150,2)</f>
        <v>0</v>
      </c>
      <c r="AA150" s="27" t="s">
        <v>191</v>
      </c>
      <c r="AB150" s="69"/>
    </row>
    <row r="151" spans="1:28" s="1" customFormat="1" ht="11.1" customHeight="1" outlineLevel="7" x14ac:dyDescent="0.2">
      <c r="A151" s="22"/>
      <c r="B151" s="75" t="s">
        <v>192</v>
      </c>
      <c r="C151" s="23" t="s">
        <v>69</v>
      </c>
      <c r="D151" s="23"/>
      <c r="E151" s="23"/>
      <c r="F151" s="23"/>
      <c r="G151" s="23"/>
      <c r="H151" s="24">
        <v>34.874000000000002</v>
      </c>
      <c r="I151" s="24">
        <v>34.734000000000002</v>
      </c>
      <c r="J151" s="24">
        <v>21.861000000000001</v>
      </c>
      <c r="K151" s="24">
        <v>14.855</v>
      </c>
      <c r="L151" s="24">
        <v>8.5090000000000003</v>
      </c>
      <c r="M151" s="24">
        <v>14.855</v>
      </c>
      <c r="N151" s="24">
        <v>23.004999999999999</v>
      </c>
      <c r="O151" s="24">
        <v>30.925999999999998</v>
      </c>
      <c r="P151" s="24">
        <v>19.719000000000001</v>
      </c>
      <c r="Q151" s="24">
        <v>14.855</v>
      </c>
      <c r="R151" s="24">
        <f>$H$151+$I$151+$J$151+$K$151+$L$151+$M$151+$N$151+$O$151+$P$151+$Q$151</f>
        <v>218.19299999999998</v>
      </c>
      <c r="S151" s="28">
        <v>0.05</v>
      </c>
      <c r="T151" s="25">
        <f>ROUND($R$151*$S$151,3)</f>
        <v>10.91</v>
      </c>
      <c r="U151" s="60"/>
      <c r="V151" s="60"/>
      <c r="W151" s="25">
        <f>ROUND($V$151+$U$151,2)</f>
        <v>0</v>
      </c>
      <c r="X151" s="25">
        <f>ROUND($R$151*$U$151,2)</f>
        <v>0</v>
      </c>
      <c r="Y151" s="25">
        <f>ROUND($T$151*$V$151,2)</f>
        <v>0</v>
      </c>
      <c r="Z151" s="25">
        <f>ROUND($Y$151+$X$151,2)</f>
        <v>0</v>
      </c>
      <c r="AA151" s="27" t="s">
        <v>193</v>
      </c>
      <c r="AB151" s="69"/>
    </row>
    <row r="152" spans="1:28" s="11" customFormat="1" ht="32.1" customHeight="1" outlineLevel="6" x14ac:dyDescent="0.15">
      <c r="A152" s="12">
        <v>26</v>
      </c>
      <c r="B152" s="73" t="s">
        <v>194</v>
      </c>
      <c r="C152" s="13" t="s">
        <v>67</v>
      </c>
      <c r="D152" s="13"/>
      <c r="E152" s="13"/>
      <c r="F152" s="13"/>
      <c r="G152" s="13"/>
      <c r="H152" s="14">
        <v>34.874000000000002</v>
      </c>
      <c r="I152" s="14">
        <v>34.734000000000002</v>
      </c>
      <c r="J152" s="14">
        <v>21.861000000000001</v>
      </c>
      <c r="K152" s="14">
        <v>14.855</v>
      </c>
      <c r="L152" s="14">
        <v>8.5090000000000003</v>
      </c>
      <c r="M152" s="14">
        <v>14.855</v>
      </c>
      <c r="N152" s="14">
        <v>58.601999999999997</v>
      </c>
      <c r="O152" s="14">
        <v>30.925999999999998</v>
      </c>
      <c r="P152" s="14">
        <v>19.719000000000001</v>
      </c>
      <c r="Q152" s="14">
        <v>14.855</v>
      </c>
      <c r="R152" s="14">
        <v>253.79</v>
      </c>
      <c r="S152" s="15"/>
      <c r="T152" s="15">
        <f>$T$153</f>
        <v>253.79</v>
      </c>
      <c r="U152" s="61"/>
      <c r="V152" s="61"/>
      <c r="W152" s="15">
        <f>ROUND($Z$152/$T$152,2)</f>
        <v>0</v>
      </c>
      <c r="X152" s="15">
        <f>ROUND($X$153+$X$154+$X$155,2)</f>
        <v>0</v>
      </c>
      <c r="Y152" s="15">
        <f>ROUND($Y$153+$Y$154+$Y$155,2)</f>
        <v>0</v>
      </c>
      <c r="Z152" s="15">
        <f>ROUND($Z$153+$Z$154+$Z$155,2)</f>
        <v>0</v>
      </c>
      <c r="AA152" s="16" t="s">
        <v>195</v>
      </c>
      <c r="AB152" s="67"/>
    </row>
    <row r="153" spans="1:28" s="17" customFormat="1" ht="11.1" customHeight="1" outlineLevel="7" x14ac:dyDescent="0.2">
      <c r="A153" s="18"/>
      <c r="B153" s="74" t="s">
        <v>31</v>
      </c>
      <c r="C153" s="19" t="s">
        <v>67</v>
      </c>
      <c r="D153" s="19"/>
      <c r="E153" s="19"/>
      <c r="F153" s="19"/>
      <c r="G153" s="19"/>
      <c r="H153" s="20">
        <v>34.874000000000002</v>
      </c>
      <c r="I153" s="20">
        <v>34.734000000000002</v>
      </c>
      <c r="J153" s="20">
        <v>21.861000000000001</v>
      </c>
      <c r="K153" s="20">
        <v>14.855</v>
      </c>
      <c r="L153" s="20">
        <v>8.5090000000000003</v>
      </c>
      <c r="M153" s="20">
        <v>14.855</v>
      </c>
      <c r="N153" s="20">
        <v>58.601999999999997</v>
      </c>
      <c r="O153" s="20">
        <v>30.925999999999998</v>
      </c>
      <c r="P153" s="20">
        <v>19.719000000000001</v>
      </c>
      <c r="Q153" s="20">
        <v>14.855</v>
      </c>
      <c r="R153" s="20">
        <f>$H$153+$I$153+$J$153+$K$153+$L$153+$M$153+$N$153+$O$153+$P$153+$Q$153</f>
        <v>253.79</v>
      </c>
      <c r="S153" s="20">
        <v>1</v>
      </c>
      <c r="T153" s="21">
        <f>ROUND($R$153*$S$153,3)</f>
        <v>253.79</v>
      </c>
      <c r="U153" s="58"/>
      <c r="V153" s="59"/>
      <c r="W153" s="56">
        <f>ROUND($V$153+$U$153,2)</f>
        <v>0</v>
      </c>
      <c r="X153" s="21">
        <f>ROUND($R$153*$U$153,2)</f>
        <v>0</v>
      </c>
      <c r="Y153" s="21">
        <f>ROUND($T$153*$V$153,2)</f>
        <v>0</v>
      </c>
      <c r="Z153" s="21">
        <f>ROUND($Y$153+$X$153,2)</f>
        <v>0</v>
      </c>
      <c r="AA153" s="21"/>
      <c r="AB153" s="68"/>
    </row>
    <row r="154" spans="1:28" s="1" customFormat="1" ht="11.1" customHeight="1" outlineLevel="7" x14ac:dyDescent="0.2">
      <c r="A154" s="22"/>
      <c r="B154" s="75" t="s">
        <v>182</v>
      </c>
      <c r="C154" s="23" t="s">
        <v>86</v>
      </c>
      <c r="D154" s="23"/>
      <c r="E154" s="23"/>
      <c r="F154" s="23"/>
      <c r="G154" s="23"/>
      <c r="H154" s="24">
        <v>34.874000000000002</v>
      </c>
      <c r="I154" s="24">
        <v>34.734000000000002</v>
      </c>
      <c r="J154" s="24">
        <v>21.861000000000001</v>
      </c>
      <c r="K154" s="24">
        <v>14.855</v>
      </c>
      <c r="L154" s="24">
        <v>8.5090000000000003</v>
      </c>
      <c r="M154" s="24">
        <v>14.855</v>
      </c>
      <c r="N154" s="24">
        <v>58.601999999999997</v>
      </c>
      <c r="O154" s="24">
        <v>30.925999999999998</v>
      </c>
      <c r="P154" s="24">
        <v>19.719000000000001</v>
      </c>
      <c r="Q154" s="24">
        <v>14.855</v>
      </c>
      <c r="R154" s="24">
        <f>$H$154+$I$154+$J$154+$K$154+$L$154+$M$154+$N$154+$O$154+$P$154+$Q$154</f>
        <v>253.79</v>
      </c>
      <c r="S154" s="28">
        <v>1.01</v>
      </c>
      <c r="T154" s="25">
        <f>ROUND($R$154*$S$154,3)</f>
        <v>256.32799999999997</v>
      </c>
      <c r="U154" s="60"/>
      <c r="V154" s="60"/>
      <c r="W154" s="25">
        <f>ROUND($V$154+$U$154,2)</f>
        <v>0</v>
      </c>
      <c r="X154" s="25">
        <f>ROUND($R$154*$U$154,2)</f>
        <v>0</v>
      </c>
      <c r="Y154" s="25">
        <f>ROUND($T$154*$V$154,2)</f>
        <v>0</v>
      </c>
      <c r="Z154" s="25">
        <f>ROUND($Y$154+$X$154,2)</f>
        <v>0</v>
      </c>
      <c r="AA154" s="27"/>
      <c r="AB154" s="69"/>
    </row>
    <row r="155" spans="1:28" s="1" customFormat="1" ht="21.95" customHeight="1" outlineLevel="7" x14ac:dyDescent="0.2">
      <c r="A155" s="22"/>
      <c r="B155" s="75" t="s">
        <v>183</v>
      </c>
      <c r="C155" s="23" t="s">
        <v>69</v>
      </c>
      <c r="D155" s="23"/>
      <c r="E155" s="23"/>
      <c r="F155" s="23"/>
      <c r="G155" s="23"/>
      <c r="H155" s="24">
        <v>34.874000000000002</v>
      </c>
      <c r="I155" s="24">
        <v>34.734000000000002</v>
      </c>
      <c r="J155" s="24">
        <v>21.861000000000001</v>
      </c>
      <c r="K155" s="24">
        <v>14.855</v>
      </c>
      <c r="L155" s="24">
        <v>8.5090000000000003</v>
      </c>
      <c r="M155" s="24">
        <v>14.855</v>
      </c>
      <c r="N155" s="24">
        <v>58.601999999999997</v>
      </c>
      <c r="O155" s="24">
        <v>30.925999999999998</v>
      </c>
      <c r="P155" s="24">
        <v>19.719000000000001</v>
      </c>
      <c r="Q155" s="24">
        <v>14.855</v>
      </c>
      <c r="R155" s="24">
        <f>$H$155+$I$155+$J$155+$K$155+$L$155+$M$155+$N$155+$O$155+$P$155+$Q$155</f>
        <v>253.79</v>
      </c>
      <c r="S155" s="29">
        <v>6.8</v>
      </c>
      <c r="T155" s="25">
        <f>ROUND($R$155*$S$155,3)</f>
        <v>1725.7719999999999</v>
      </c>
      <c r="U155" s="60"/>
      <c r="V155" s="60"/>
      <c r="W155" s="25">
        <f>ROUND($V$155+$U$155,2)</f>
        <v>0</v>
      </c>
      <c r="X155" s="25">
        <f>ROUND($R$155*$U$155,2)</f>
        <v>0</v>
      </c>
      <c r="Y155" s="25">
        <f>ROUND($T$155*$V$155,2)</f>
        <v>0</v>
      </c>
      <c r="Z155" s="25">
        <f>ROUND($Y$155+$X$155,2)</f>
        <v>0</v>
      </c>
      <c r="AA155" s="27" t="s">
        <v>184</v>
      </c>
      <c r="AB155" s="69"/>
    </row>
    <row r="156" spans="1:28" s="11" customFormat="1" ht="21.95" customHeight="1" outlineLevel="6" x14ac:dyDescent="0.15">
      <c r="A156" s="12">
        <v>27</v>
      </c>
      <c r="B156" s="73" t="s">
        <v>196</v>
      </c>
      <c r="C156" s="13" t="s">
        <v>67</v>
      </c>
      <c r="D156" s="13"/>
      <c r="E156" s="13"/>
      <c r="F156" s="13"/>
      <c r="G156" s="13"/>
      <c r="H156" s="14">
        <v>34.874000000000002</v>
      </c>
      <c r="I156" s="14">
        <v>34.734000000000002</v>
      </c>
      <c r="J156" s="14">
        <v>21.861000000000001</v>
      </c>
      <c r="K156" s="14">
        <v>14.855</v>
      </c>
      <c r="L156" s="14">
        <v>8.51</v>
      </c>
      <c r="M156" s="14">
        <v>14.855</v>
      </c>
      <c r="N156" s="14">
        <v>58.601999999999997</v>
      </c>
      <c r="O156" s="14">
        <v>30.925999999999998</v>
      </c>
      <c r="P156" s="14">
        <v>19.719000000000001</v>
      </c>
      <c r="Q156" s="14">
        <v>14.855</v>
      </c>
      <c r="R156" s="14">
        <v>253.791</v>
      </c>
      <c r="S156" s="15"/>
      <c r="T156" s="15">
        <f>$T$157</f>
        <v>253.791</v>
      </c>
      <c r="U156" s="61"/>
      <c r="V156" s="61"/>
      <c r="W156" s="15">
        <f>ROUND($Z$156/$T$156,2)</f>
        <v>0</v>
      </c>
      <c r="X156" s="15">
        <f>ROUND($X$157+$X$158+$X$159+$X$160+$X$161,2)</f>
        <v>0</v>
      </c>
      <c r="Y156" s="15">
        <f>ROUND($Y$157+$Y$158+$Y$159+$Y$160+$Y$161,2)</f>
        <v>0</v>
      </c>
      <c r="Z156" s="15">
        <f>ROUND($Z$157+$Z$158+$Z$159+$Z$160+$Z$161,2)</f>
        <v>0</v>
      </c>
      <c r="AA156" s="16" t="s">
        <v>197</v>
      </c>
      <c r="AB156" s="67"/>
    </row>
    <row r="157" spans="1:28" s="17" customFormat="1" ht="11.1" customHeight="1" outlineLevel="7" x14ac:dyDescent="0.2">
      <c r="A157" s="18"/>
      <c r="B157" s="74" t="s">
        <v>31</v>
      </c>
      <c r="C157" s="19" t="s">
        <v>67</v>
      </c>
      <c r="D157" s="19"/>
      <c r="E157" s="19"/>
      <c r="F157" s="19"/>
      <c r="G157" s="19"/>
      <c r="H157" s="20">
        <v>34.874000000000002</v>
      </c>
      <c r="I157" s="20">
        <v>34.734000000000002</v>
      </c>
      <c r="J157" s="20">
        <v>21.861000000000001</v>
      </c>
      <c r="K157" s="20">
        <v>14.855</v>
      </c>
      <c r="L157" s="20">
        <v>8.51</v>
      </c>
      <c r="M157" s="20">
        <v>14.855</v>
      </c>
      <c r="N157" s="20">
        <v>58.601999999999997</v>
      </c>
      <c r="O157" s="20">
        <v>30.925999999999998</v>
      </c>
      <c r="P157" s="20">
        <v>19.719000000000001</v>
      </c>
      <c r="Q157" s="20">
        <v>14.855</v>
      </c>
      <c r="R157" s="20">
        <f>$H$157+$I$157+$J$157+$K$157+$L$157+$M$157+$N$157+$O$157+$P$157+$Q$157</f>
        <v>253.791</v>
      </c>
      <c r="S157" s="20">
        <v>1</v>
      </c>
      <c r="T157" s="21">
        <f>ROUND($R$157*$S$157,3)</f>
        <v>253.791</v>
      </c>
      <c r="U157" s="63"/>
      <c r="V157" s="59"/>
      <c r="W157" s="57">
        <f>ROUND($V$157+$U$157,2)</f>
        <v>0</v>
      </c>
      <c r="X157" s="21">
        <f>ROUND($R$157*$U$157,2)</f>
        <v>0</v>
      </c>
      <c r="Y157" s="21">
        <f>ROUND($T$157*$V$157,2)</f>
        <v>0</v>
      </c>
      <c r="Z157" s="21">
        <f>ROUND($Y$157+$X$157,2)</f>
        <v>0</v>
      </c>
      <c r="AA157" s="21"/>
      <c r="AB157" s="68"/>
    </row>
    <row r="158" spans="1:28" s="1" customFormat="1" ht="21.95" customHeight="1" outlineLevel="7" x14ac:dyDescent="0.2">
      <c r="A158" s="22"/>
      <c r="B158" s="75" t="s">
        <v>110</v>
      </c>
      <c r="C158" s="23" t="s">
        <v>67</v>
      </c>
      <c r="D158" s="23" t="s">
        <v>111</v>
      </c>
      <c r="E158" s="23"/>
      <c r="F158" s="23"/>
      <c r="G158" s="23"/>
      <c r="H158" s="24">
        <v>34.874000000000002</v>
      </c>
      <c r="I158" s="24">
        <v>34.734000000000002</v>
      </c>
      <c r="J158" s="24">
        <v>21.861000000000001</v>
      </c>
      <c r="K158" s="24">
        <v>14.855</v>
      </c>
      <c r="L158" s="24">
        <v>8.51</v>
      </c>
      <c r="M158" s="24">
        <v>14.855</v>
      </c>
      <c r="N158" s="24">
        <v>58.601999999999997</v>
      </c>
      <c r="O158" s="24">
        <v>30.925999999999998</v>
      </c>
      <c r="P158" s="24">
        <v>19.719000000000001</v>
      </c>
      <c r="Q158" s="24">
        <v>14.855</v>
      </c>
      <c r="R158" s="24">
        <f>$H$158+$I$158+$J$158+$K$158+$L$158+$M$158+$N$158+$O$158+$P$158+$Q$158</f>
        <v>253.791</v>
      </c>
      <c r="S158" s="28">
        <v>1.02</v>
      </c>
      <c r="T158" s="25">
        <f>ROUND($R$158*$S$158,3)</f>
        <v>258.86700000000002</v>
      </c>
      <c r="U158" s="60"/>
      <c r="V158" s="60"/>
      <c r="W158" s="25">
        <f>ROUND($V$158+$U$158,2)</f>
        <v>0</v>
      </c>
      <c r="X158" s="25">
        <f>ROUND($R$158*$U$158,2)</f>
        <v>0</v>
      </c>
      <c r="Y158" s="25">
        <f>ROUND($T$158*$V$158,2)</f>
        <v>0</v>
      </c>
      <c r="Z158" s="25">
        <f>ROUND($Y$158+$X$158,2)</f>
        <v>0</v>
      </c>
      <c r="AA158" s="27" t="s">
        <v>128</v>
      </c>
      <c r="AB158" s="69"/>
    </row>
    <row r="159" spans="1:28" s="1" customFormat="1" ht="33" customHeight="1" outlineLevel="7" x14ac:dyDescent="0.2">
      <c r="A159" s="22"/>
      <c r="B159" s="75" t="s">
        <v>90</v>
      </c>
      <c r="C159" s="23" t="s">
        <v>69</v>
      </c>
      <c r="D159" s="23" t="s">
        <v>88</v>
      </c>
      <c r="E159" s="23"/>
      <c r="F159" s="23"/>
      <c r="G159" s="23"/>
      <c r="H159" s="24">
        <v>34.874000000000002</v>
      </c>
      <c r="I159" s="24">
        <v>34.734000000000002</v>
      </c>
      <c r="J159" s="24">
        <v>21.861000000000001</v>
      </c>
      <c r="K159" s="24">
        <v>14.855</v>
      </c>
      <c r="L159" s="24">
        <v>8.51</v>
      </c>
      <c r="M159" s="24">
        <v>14.855</v>
      </c>
      <c r="N159" s="24">
        <v>58.601999999999997</v>
      </c>
      <c r="O159" s="24">
        <v>30.925999999999998</v>
      </c>
      <c r="P159" s="24">
        <v>19.719000000000001</v>
      </c>
      <c r="Q159" s="24">
        <v>14.855</v>
      </c>
      <c r="R159" s="24">
        <f>$H$159+$I$159+$J$159+$K$159+$L$159+$M$159+$N$159+$O$159+$P$159+$Q$159</f>
        <v>253.791</v>
      </c>
      <c r="S159" s="28">
        <v>0.15</v>
      </c>
      <c r="T159" s="25">
        <f>ROUND($R$159*$S$159,3)</f>
        <v>38.069000000000003</v>
      </c>
      <c r="U159" s="60"/>
      <c r="V159" s="60"/>
      <c r="W159" s="25">
        <f>ROUND($V$159+$U$159,2)</f>
        <v>0</v>
      </c>
      <c r="X159" s="25">
        <f>ROUND($R$159*$U$159,2)</f>
        <v>0</v>
      </c>
      <c r="Y159" s="25">
        <f>ROUND($T$159*$V$159,2)</f>
        <v>0</v>
      </c>
      <c r="Z159" s="25">
        <f>ROUND($Y$159+$X$159,2)</f>
        <v>0</v>
      </c>
      <c r="AA159" s="27" t="s">
        <v>198</v>
      </c>
      <c r="AB159" s="69"/>
    </row>
    <row r="160" spans="1:28" s="1" customFormat="1" ht="11.1" customHeight="1" outlineLevel="7" x14ac:dyDescent="0.2">
      <c r="A160" s="22"/>
      <c r="B160" s="75" t="s">
        <v>199</v>
      </c>
      <c r="C160" s="23" t="s">
        <v>69</v>
      </c>
      <c r="D160" s="23"/>
      <c r="E160" s="23"/>
      <c r="F160" s="23"/>
      <c r="G160" s="23"/>
      <c r="H160" s="24">
        <v>34.874000000000002</v>
      </c>
      <c r="I160" s="24">
        <v>34.734000000000002</v>
      </c>
      <c r="J160" s="24">
        <v>21.861000000000001</v>
      </c>
      <c r="K160" s="24">
        <v>14.855</v>
      </c>
      <c r="L160" s="24">
        <v>8.51</v>
      </c>
      <c r="M160" s="24">
        <v>14.855</v>
      </c>
      <c r="N160" s="24">
        <v>58.601999999999997</v>
      </c>
      <c r="O160" s="24">
        <v>30.925999999999998</v>
      </c>
      <c r="P160" s="24">
        <v>19.719000000000001</v>
      </c>
      <c r="Q160" s="24">
        <v>14.855</v>
      </c>
      <c r="R160" s="24">
        <f>$H$160+$I$160+$J$160+$K$160+$L$160+$M$160+$N$160+$O$160+$P$160+$Q$160</f>
        <v>253.791</v>
      </c>
      <c r="S160" s="29">
        <v>1.2</v>
      </c>
      <c r="T160" s="25">
        <f>ROUND($R$160*$S$160,3)</f>
        <v>304.54899999999998</v>
      </c>
      <c r="U160" s="60"/>
      <c r="V160" s="60"/>
      <c r="W160" s="25">
        <f>ROUND($V$160+$U$160,2)</f>
        <v>0</v>
      </c>
      <c r="X160" s="25">
        <f>ROUND($R$160*$U$160,2)</f>
        <v>0</v>
      </c>
      <c r="Y160" s="25">
        <f>ROUND($T$160*$V$160,2)</f>
        <v>0</v>
      </c>
      <c r="Z160" s="25">
        <f>ROUND($Y$160+$X$160,2)</f>
        <v>0</v>
      </c>
      <c r="AA160" s="27"/>
      <c r="AB160" s="69"/>
    </row>
    <row r="161" spans="1:28" s="1" customFormat="1" ht="21.95" customHeight="1" outlineLevel="7" x14ac:dyDescent="0.2">
      <c r="A161" s="22"/>
      <c r="B161" s="75" t="s">
        <v>200</v>
      </c>
      <c r="C161" s="23" t="s">
        <v>69</v>
      </c>
      <c r="D161" s="23" t="s">
        <v>201</v>
      </c>
      <c r="E161" s="23"/>
      <c r="F161" s="23"/>
      <c r="G161" s="23"/>
      <c r="H161" s="24">
        <v>34.874000000000002</v>
      </c>
      <c r="I161" s="24">
        <v>34.734000000000002</v>
      </c>
      <c r="J161" s="24">
        <v>21.861000000000001</v>
      </c>
      <c r="K161" s="24">
        <v>14.855</v>
      </c>
      <c r="L161" s="24">
        <v>8.51</v>
      </c>
      <c r="M161" s="24">
        <v>14.855</v>
      </c>
      <c r="N161" s="24">
        <v>58.601999999999997</v>
      </c>
      <c r="O161" s="24">
        <v>30.925999999999998</v>
      </c>
      <c r="P161" s="24">
        <v>19.719000000000001</v>
      </c>
      <c r="Q161" s="24">
        <v>14.855</v>
      </c>
      <c r="R161" s="24">
        <f>$H$161+$I$161+$J$161+$K$161+$L$161+$M$161+$N$161+$O$161+$P$161+$Q$161</f>
        <v>253.791</v>
      </c>
      <c r="S161" s="29">
        <v>0.5</v>
      </c>
      <c r="T161" s="25">
        <f>ROUND($R$161*$S$161,3)</f>
        <v>126.896</v>
      </c>
      <c r="U161" s="60"/>
      <c r="V161" s="60"/>
      <c r="W161" s="25">
        <f>ROUND($V$161+$U$161,2)</f>
        <v>0</v>
      </c>
      <c r="X161" s="25">
        <f>ROUND($R$161*$U$161,2)</f>
        <v>0</v>
      </c>
      <c r="Y161" s="25">
        <f>ROUND($T$161*$V$161,2)</f>
        <v>0</v>
      </c>
      <c r="Z161" s="25">
        <f>ROUND($Y$161+$X$161,2)</f>
        <v>0</v>
      </c>
      <c r="AA161" s="27" t="s">
        <v>128</v>
      </c>
      <c r="AB161" s="69"/>
    </row>
    <row r="162" spans="1:28" s="11" customFormat="1" ht="42" customHeight="1" outlineLevel="6" x14ac:dyDescent="0.15">
      <c r="A162" s="12">
        <v>28</v>
      </c>
      <c r="B162" s="73" t="s">
        <v>136</v>
      </c>
      <c r="C162" s="13" t="s">
        <v>67</v>
      </c>
      <c r="D162" s="13"/>
      <c r="E162" s="13"/>
      <c r="F162" s="13"/>
      <c r="G162" s="13"/>
      <c r="H162" s="14">
        <v>5.1379999999999999</v>
      </c>
      <c r="I162" s="14">
        <v>3.3380000000000001</v>
      </c>
      <c r="J162" s="14">
        <v>4.0129999999999999</v>
      </c>
      <c r="K162" s="14">
        <v>1.7250000000000001</v>
      </c>
      <c r="L162" s="14">
        <v>2.0249999999999999</v>
      </c>
      <c r="M162" s="14">
        <v>1.7250000000000001</v>
      </c>
      <c r="N162" s="14">
        <v>9.8149999999999995</v>
      </c>
      <c r="O162" s="14">
        <v>1.8</v>
      </c>
      <c r="P162" s="14">
        <v>4.5</v>
      </c>
      <c r="Q162" s="14">
        <v>1.7250000000000001</v>
      </c>
      <c r="R162" s="14">
        <v>35.804000000000002</v>
      </c>
      <c r="S162" s="15"/>
      <c r="T162" s="15">
        <f>$T$163</f>
        <v>35.804000000000002</v>
      </c>
      <c r="U162" s="61"/>
      <c r="V162" s="61"/>
      <c r="W162" s="15">
        <f>ROUND($Z$162/$T$162,2)</f>
        <v>0</v>
      </c>
      <c r="X162" s="15">
        <f>ROUND($X$163+$X$164+$X$165+$X$166+$X$167,2)</f>
        <v>0</v>
      </c>
      <c r="Y162" s="15">
        <f>ROUND($Y$163+$Y$164+$Y$165+$Y$166+$Y$167,2)</f>
        <v>0</v>
      </c>
      <c r="Z162" s="15">
        <f>ROUND($Z$163+$Z$164+$Z$165+$Z$166+$Z$167,2)</f>
        <v>0</v>
      </c>
      <c r="AA162" s="16" t="s">
        <v>202</v>
      </c>
      <c r="AB162" s="67"/>
    </row>
    <row r="163" spans="1:28" s="17" customFormat="1" ht="11.1" customHeight="1" outlineLevel="7" x14ac:dyDescent="0.2">
      <c r="A163" s="18"/>
      <c r="B163" s="74" t="s">
        <v>31</v>
      </c>
      <c r="C163" s="19" t="s">
        <v>67</v>
      </c>
      <c r="D163" s="19"/>
      <c r="E163" s="19"/>
      <c r="F163" s="19"/>
      <c r="G163" s="19"/>
      <c r="H163" s="20">
        <v>5.1379999999999999</v>
      </c>
      <c r="I163" s="20">
        <v>3.3380000000000001</v>
      </c>
      <c r="J163" s="20">
        <v>4.0129999999999999</v>
      </c>
      <c r="K163" s="20">
        <v>1.7250000000000001</v>
      </c>
      <c r="L163" s="20">
        <v>2.0249999999999999</v>
      </c>
      <c r="M163" s="20">
        <v>1.7250000000000001</v>
      </c>
      <c r="N163" s="20">
        <v>9.8149999999999995</v>
      </c>
      <c r="O163" s="20">
        <v>1.8</v>
      </c>
      <c r="P163" s="20">
        <v>4.5</v>
      </c>
      <c r="Q163" s="20">
        <v>1.7250000000000001</v>
      </c>
      <c r="R163" s="20">
        <f>$H$163+$I$163+$J$163+$K$163+$L$163+$M$163+$N$163+$O$163+$P$163+$Q$163</f>
        <v>35.803999999999995</v>
      </c>
      <c r="S163" s="20">
        <v>1</v>
      </c>
      <c r="T163" s="21">
        <f>ROUND($R$163*$S$163,3)</f>
        <v>35.804000000000002</v>
      </c>
      <c r="U163" s="63"/>
      <c r="V163" s="59"/>
      <c r="W163" s="57">
        <f>ROUND($V$163+$U$163,2)</f>
        <v>0</v>
      </c>
      <c r="X163" s="21">
        <f>ROUND($R$163*$U$163,2)</f>
        <v>0</v>
      </c>
      <c r="Y163" s="21">
        <f>ROUND($T$163*$V$163,2)</f>
        <v>0</v>
      </c>
      <c r="Z163" s="21">
        <f>ROUND($Y$163+$X$163,2)</f>
        <v>0</v>
      </c>
      <c r="AA163" s="21"/>
      <c r="AB163" s="68"/>
    </row>
    <row r="164" spans="1:28" s="1" customFormat="1" ht="21.95" customHeight="1" outlineLevel="7" x14ac:dyDescent="0.2">
      <c r="A164" s="22"/>
      <c r="B164" s="75" t="s">
        <v>110</v>
      </c>
      <c r="C164" s="23" t="s">
        <v>67</v>
      </c>
      <c r="D164" s="23" t="s">
        <v>111</v>
      </c>
      <c r="E164" s="23"/>
      <c r="F164" s="23"/>
      <c r="G164" s="23"/>
      <c r="H164" s="24">
        <v>5.1379999999999999</v>
      </c>
      <c r="I164" s="24">
        <v>3.3380000000000001</v>
      </c>
      <c r="J164" s="24">
        <v>4.0129999999999999</v>
      </c>
      <c r="K164" s="24">
        <v>1.7250000000000001</v>
      </c>
      <c r="L164" s="24">
        <v>2.0249999999999999</v>
      </c>
      <c r="M164" s="24">
        <v>1.7250000000000001</v>
      </c>
      <c r="N164" s="24">
        <v>9.8149999999999995</v>
      </c>
      <c r="O164" s="24">
        <v>1.8</v>
      </c>
      <c r="P164" s="24">
        <v>4.5</v>
      </c>
      <c r="Q164" s="24">
        <v>1.7250000000000001</v>
      </c>
      <c r="R164" s="24">
        <f>$H$164+$I$164+$J$164+$K$164+$L$164+$M$164+$N$164+$O$164+$P$164+$Q$164</f>
        <v>35.803999999999995</v>
      </c>
      <c r="S164" s="28">
        <v>1.02</v>
      </c>
      <c r="T164" s="25">
        <f>ROUND($R$164*$S$164,3)</f>
        <v>36.520000000000003</v>
      </c>
      <c r="U164" s="60"/>
      <c r="V164" s="60"/>
      <c r="W164" s="25">
        <f>ROUND($V$164+$U$164,2)</f>
        <v>0</v>
      </c>
      <c r="X164" s="25">
        <f>ROUND($R$164*$U$164,2)</f>
        <v>0</v>
      </c>
      <c r="Y164" s="25">
        <f>ROUND($T$164*$V$164,2)</f>
        <v>0</v>
      </c>
      <c r="Z164" s="25">
        <f>ROUND($Y$164+$X$164,2)</f>
        <v>0</v>
      </c>
      <c r="AA164" s="27" t="s">
        <v>128</v>
      </c>
      <c r="AB164" s="69"/>
    </row>
    <row r="165" spans="1:28" s="1" customFormat="1" ht="33" customHeight="1" outlineLevel="7" x14ac:dyDescent="0.2">
      <c r="A165" s="22"/>
      <c r="B165" s="75" t="s">
        <v>90</v>
      </c>
      <c r="C165" s="23" t="s">
        <v>69</v>
      </c>
      <c r="D165" s="23" t="s">
        <v>88</v>
      </c>
      <c r="E165" s="23"/>
      <c r="F165" s="23"/>
      <c r="G165" s="23"/>
      <c r="H165" s="24">
        <v>5.1379999999999999</v>
      </c>
      <c r="I165" s="24">
        <v>3.3380000000000001</v>
      </c>
      <c r="J165" s="24">
        <v>4.0129999999999999</v>
      </c>
      <c r="K165" s="24">
        <v>1.7250000000000001</v>
      </c>
      <c r="L165" s="24">
        <v>2.0249999999999999</v>
      </c>
      <c r="M165" s="24">
        <v>1.7250000000000001</v>
      </c>
      <c r="N165" s="24">
        <v>9.8149999999999995</v>
      </c>
      <c r="O165" s="24">
        <v>1.8</v>
      </c>
      <c r="P165" s="24">
        <v>4.5</v>
      </c>
      <c r="Q165" s="24">
        <v>1.7250000000000001</v>
      </c>
      <c r="R165" s="24">
        <f>$H$165+$I$165+$J$165+$K$165+$L$165+$M$165+$N$165+$O$165+$P$165+$Q$165</f>
        <v>35.803999999999995</v>
      </c>
      <c r="S165" s="28">
        <v>0.15</v>
      </c>
      <c r="T165" s="25">
        <f>ROUND($R$165*$S$165,3)</f>
        <v>5.3710000000000004</v>
      </c>
      <c r="U165" s="60"/>
      <c r="V165" s="60"/>
      <c r="W165" s="25">
        <f>ROUND($V$165+$U$165,2)</f>
        <v>0</v>
      </c>
      <c r="X165" s="25">
        <f>ROUND($R$165*$U$165,2)</f>
        <v>0</v>
      </c>
      <c r="Y165" s="25">
        <f>ROUND($T$165*$V$165,2)</f>
        <v>0</v>
      </c>
      <c r="Z165" s="25">
        <f>ROUND($Y$165+$X$165,2)</f>
        <v>0</v>
      </c>
      <c r="AA165" s="27" t="s">
        <v>203</v>
      </c>
      <c r="AB165" s="69"/>
    </row>
    <row r="166" spans="1:28" s="1" customFormat="1" ht="11.1" customHeight="1" outlineLevel="7" x14ac:dyDescent="0.2">
      <c r="A166" s="22"/>
      <c r="B166" s="75" t="s">
        <v>199</v>
      </c>
      <c r="C166" s="23" t="s">
        <v>69</v>
      </c>
      <c r="D166" s="23"/>
      <c r="E166" s="23"/>
      <c r="F166" s="23"/>
      <c r="G166" s="23"/>
      <c r="H166" s="24">
        <v>5.1379999999999999</v>
      </c>
      <c r="I166" s="24">
        <v>3.3380000000000001</v>
      </c>
      <c r="J166" s="24">
        <v>4.0129999999999999</v>
      </c>
      <c r="K166" s="24">
        <v>1.7250000000000001</v>
      </c>
      <c r="L166" s="24">
        <v>2.0249999999999999</v>
      </c>
      <c r="M166" s="24">
        <v>1.7250000000000001</v>
      </c>
      <c r="N166" s="24">
        <v>9.8149999999999995</v>
      </c>
      <c r="O166" s="24">
        <v>1.8</v>
      </c>
      <c r="P166" s="24">
        <v>4.5</v>
      </c>
      <c r="Q166" s="24">
        <v>1.7250000000000001</v>
      </c>
      <c r="R166" s="24">
        <f>$H$166+$I$166+$J$166+$K$166+$L$166+$M$166+$N$166+$O$166+$P$166+$Q$166</f>
        <v>35.803999999999995</v>
      </c>
      <c r="S166" s="29">
        <v>1.2</v>
      </c>
      <c r="T166" s="25">
        <f>ROUND($R$166*$S$166,3)</f>
        <v>42.965000000000003</v>
      </c>
      <c r="U166" s="60"/>
      <c r="V166" s="60"/>
      <c r="W166" s="25">
        <f>ROUND($V$166+$U$166,2)</f>
        <v>0</v>
      </c>
      <c r="X166" s="25">
        <f>ROUND($R$166*$U$166,2)</f>
        <v>0</v>
      </c>
      <c r="Y166" s="25">
        <f>ROUND($T$166*$V$166,2)</f>
        <v>0</v>
      </c>
      <c r="Z166" s="25">
        <f>ROUND($Y$166+$X$166,2)</f>
        <v>0</v>
      </c>
      <c r="AA166" s="27"/>
      <c r="AB166" s="69"/>
    </row>
    <row r="167" spans="1:28" s="1" customFormat="1" ht="21.95" customHeight="1" outlineLevel="7" x14ac:dyDescent="0.2">
      <c r="A167" s="22"/>
      <c r="B167" s="75" t="s">
        <v>200</v>
      </c>
      <c r="C167" s="23" t="s">
        <v>69</v>
      </c>
      <c r="D167" s="23" t="s">
        <v>201</v>
      </c>
      <c r="E167" s="23"/>
      <c r="F167" s="23"/>
      <c r="G167" s="23"/>
      <c r="H167" s="24">
        <v>5.1379999999999999</v>
      </c>
      <c r="I167" s="24">
        <v>3.3380000000000001</v>
      </c>
      <c r="J167" s="24">
        <v>4.0129999999999999</v>
      </c>
      <c r="K167" s="24">
        <v>1.7250000000000001</v>
      </c>
      <c r="L167" s="24">
        <v>2.0249999999999999</v>
      </c>
      <c r="M167" s="24">
        <v>1.7250000000000001</v>
      </c>
      <c r="N167" s="24">
        <v>9.8149999999999995</v>
      </c>
      <c r="O167" s="24">
        <v>1.8</v>
      </c>
      <c r="P167" s="24">
        <v>4.5</v>
      </c>
      <c r="Q167" s="24">
        <v>1.7250000000000001</v>
      </c>
      <c r="R167" s="24">
        <f>$H$167+$I$167+$J$167+$K$167+$L$167+$M$167+$N$167+$O$167+$P$167+$Q$167</f>
        <v>35.803999999999995</v>
      </c>
      <c r="S167" s="29">
        <v>0.5</v>
      </c>
      <c r="T167" s="25">
        <f>ROUND($R$167*$S$167,3)</f>
        <v>17.902000000000001</v>
      </c>
      <c r="U167" s="60"/>
      <c r="V167" s="60"/>
      <c r="W167" s="25">
        <f>ROUND($V$167+$U$167,2)</f>
        <v>0</v>
      </c>
      <c r="X167" s="25">
        <f>ROUND($R$167*$U$167,2)</f>
        <v>0</v>
      </c>
      <c r="Y167" s="25">
        <f>ROUND($T$167*$V$167,2)</f>
        <v>0</v>
      </c>
      <c r="Z167" s="25">
        <f>ROUND($Y$167+$X$167,2)</f>
        <v>0</v>
      </c>
      <c r="AA167" s="27" t="s">
        <v>128</v>
      </c>
      <c r="AB167" s="69"/>
    </row>
    <row r="168" spans="1:28" s="11" customFormat="1" ht="21.95" customHeight="1" outlineLevel="6" x14ac:dyDescent="0.15">
      <c r="A168" s="12">
        <v>29</v>
      </c>
      <c r="B168" s="73" t="s">
        <v>204</v>
      </c>
      <c r="C168" s="13" t="s">
        <v>67</v>
      </c>
      <c r="D168" s="13"/>
      <c r="E168" s="13"/>
      <c r="F168" s="13"/>
      <c r="G168" s="13"/>
      <c r="H168" s="14">
        <v>7.29</v>
      </c>
      <c r="I168" s="14">
        <v>10.11</v>
      </c>
      <c r="J168" s="14">
        <v>14.14</v>
      </c>
      <c r="K168" s="14">
        <v>4.62</v>
      </c>
      <c r="L168" s="14">
        <v>2.835</v>
      </c>
      <c r="M168" s="14">
        <v>4.62</v>
      </c>
      <c r="N168" s="14">
        <v>25.63</v>
      </c>
      <c r="O168" s="14">
        <v>9.82</v>
      </c>
      <c r="P168" s="14">
        <v>20.98</v>
      </c>
      <c r="Q168" s="14">
        <v>4.62</v>
      </c>
      <c r="R168" s="14">
        <v>104.66500000000001</v>
      </c>
      <c r="S168" s="15"/>
      <c r="T168" s="15">
        <f>$T$169</f>
        <v>104.66500000000001</v>
      </c>
      <c r="U168" s="61"/>
      <c r="V168" s="61"/>
      <c r="W168" s="15">
        <f>ROUND($Z$168/$T$168,2)</f>
        <v>0</v>
      </c>
      <c r="X168" s="15">
        <f>ROUND($X$169+$X$170,2)</f>
        <v>0</v>
      </c>
      <c r="Y168" s="15">
        <f>ROUND($Y$169+$Y$170,2)</f>
        <v>0</v>
      </c>
      <c r="Z168" s="15">
        <f>ROUND($Z$169+$Z$170,2)</f>
        <v>0</v>
      </c>
      <c r="AA168" s="16" t="s">
        <v>179</v>
      </c>
      <c r="AB168" s="67"/>
    </row>
    <row r="169" spans="1:28" s="17" customFormat="1" ht="11.1" customHeight="1" outlineLevel="7" x14ac:dyDescent="0.2">
      <c r="A169" s="18"/>
      <c r="B169" s="74" t="s">
        <v>31</v>
      </c>
      <c r="C169" s="19" t="s">
        <v>67</v>
      </c>
      <c r="D169" s="19"/>
      <c r="E169" s="19"/>
      <c r="F169" s="19"/>
      <c r="G169" s="19"/>
      <c r="H169" s="20">
        <v>7.29</v>
      </c>
      <c r="I169" s="20">
        <v>10.11</v>
      </c>
      <c r="J169" s="20">
        <v>14.14</v>
      </c>
      <c r="K169" s="20">
        <v>4.62</v>
      </c>
      <c r="L169" s="20">
        <v>2.835</v>
      </c>
      <c r="M169" s="20">
        <v>4.62</v>
      </c>
      <c r="N169" s="20">
        <v>25.63</v>
      </c>
      <c r="O169" s="20">
        <v>9.82</v>
      </c>
      <c r="P169" s="20">
        <v>20.98</v>
      </c>
      <c r="Q169" s="20">
        <v>4.62</v>
      </c>
      <c r="R169" s="20">
        <f>$H$169+$I$169+$J$169+$K$169+$L$169+$M$169+$N$169+$O$169+$P$169+$Q$169</f>
        <v>104.66500000000001</v>
      </c>
      <c r="S169" s="20">
        <v>1</v>
      </c>
      <c r="T169" s="21">
        <f>ROUND($R$169*$S$169,3)</f>
        <v>104.66500000000001</v>
      </c>
      <c r="U169" s="58"/>
      <c r="V169" s="59"/>
      <c r="W169" s="56">
        <f>ROUND($V$169+$U$169,2)</f>
        <v>0</v>
      </c>
      <c r="X169" s="21">
        <f>ROUND($R$169*$U$169,2)</f>
        <v>0</v>
      </c>
      <c r="Y169" s="21">
        <f>ROUND($T$169*$V$169,2)</f>
        <v>0</v>
      </c>
      <c r="Z169" s="21">
        <f>ROUND($Y$169+$X$169,2)</f>
        <v>0</v>
      </c>
      <c r="AA169" s="21"/>
      <c r="AB169" s="68"/>
    </row>
    <row r="170" spans="1:28" s="1" customFormat="1" ht="11.1" customHeight="1" outlineLevel="7" x14ac:dyDescent="0.2">
      <c r="A170" s="22"/>
      <c r="B170" s="75" t="s">
        <v>205</v>
      </c>
      <c r="C170" s="23" t="s">
        <v>118</v>
      </c>
      <c r="D170" s="23"/>
      <c r="E170" s="23"/>
      <c r="F170" s="23"/>
      <c r="G170" s="23"/>
      <c r="H170" s="24">
        <v>7.29</v>
      </c>
      <c r="I170" s="24">
        <v>10.11</v>
      </c>
      <c r="J170" s="24">
        <v>14.14</v>
      </c>
      <c r="K170" s="24">
        <v>4.62</v>
      </c>
      <c r="L170" s="24">
        <v>2.835</v>
      </c>
      <c r="M170" s="24">
        <v>4.62</v>
      </c>
      <c r="N170" s="24">
        <v>25.63</v>
      </c>
      <c r="O170" s="24">
        <v>9.82</v>
      </c>
      <c r="P170" s="24">
        <v>20.98</v>
      </c>
      <c r="Q170" s="24">
        <v>4.62</v>
      </c>
      <c r="R170" s="24">
        <f>$H$170+$I$170+$J$170+$K$170+$L$170+$M$170+$N$170+$O$170+$P$170+$Q$170</f>
        <v>104.66500000000001</v>
      </c>
      <c r="S170" s="28">
        <v>0.25</v>
      </c>
      <c r="T170" s="25">
        <f>ROUND($R$170*$S$170,3)</f>
        <v>26.166</v>
      </c>
      <c r="U170" s="60"/>
      <c r="V170" s="60"/>
      <c r="W170" s="25">
        <f>ROUND($V$170+$U$170,2)</f>
        <v>0</v>
      </c>
      <c r="X170" s="25">
        <f>ROUND($R$170*$U$170,2)</f>
        <v>0</v>
      </c>
      <c r="Y170" s="25">
        <f>ROUND($T$170*$V$170,2)</f>
        <v>0</v>
      </c>
      <c r="Z170" s="25">
        <f>ROUND($Y$170+$X$170,2)</f>
        <v>0</v>
      </c>
      <c r="AA170" s="27"/>
      <c r="AB170" s="69"/>
    </row>
    <row r="171" spans="1:28" s="1" customFormat="1" ht="12" customHeight="1" outlineLevel="5" x14ac:dyDescent="0.2">
      <c r="A171" s="7"/>
      <c r="B171" s="76" t="s">
        <v>206</v>
      </c>
      <c r="C171" s="9"/>
      <c r="D171" s="9"/>
      <c r="E171" s="9"/>
      <c r="F171" s="9"/>
      <c r="G171" s="9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62"/>
      <c r="V171" s="62"/>
      <c r="W171" s="10"/>
      <c r="X171" s="10">
        <f>ROUND($X$173+$X$174+$X$176+$X$177+$X$179+$X$180+$X$181+$X$183+$X$184+$X$185+$X$187+$X$188,2)</f>
        <v>0</v>
      </c>
      <c r="Y171" s="10">
        <f>ROUND($Y$173+$Y$174+$Y$176+$Y$177+$Y$179+$Y$180+$Y$181+$Y$183+$Y$184+$Y$185+$Y$187+$Y$188,2)</f>
        <v>0</v>
      </c>
      <c r="Z171" s="10">
        <f>ROUND($Z$173+$Z$174+$Z$176+$Z$177+$Z$179+$Z$180+$Z$181+$Z$183+$Z$184+$Z$185+$Z$187+$Z$188,2)</f>
        <v>0</v>
      </c>
      <c r="AA171" s="10"/>
      <c r="AB171" s="62"/>
    </row>
    <row r="172" spans="1:28" s="11" customFormat="1" ht="32.1" customHeight="1" outlineLevel="6" x14ac:dyDescent="0.15">
      <c r="A172" s="12">
        <v>30</v>
      </c>
      <c r="B172" s="73" t="s">
        <v>207</v>
      </c>
      <c r="C172" s="13" t="s">
        <v>67</v>
      </c>
      <c r="D172" s="13"/>
      <c r="E172" s="13"/>
      <c r="F172" s="13"/>
      <c r="G172" s="13"/>
      <c r="H172" s="14">
        <v>155.69399999999999</v>
      </c>
      <c r="I172" s="14">
        <v>156.05600000000001</v>
      </c>
      <c r="J172" s="14">
        <v>218.66</v>
      </c>
      <c r="K172" s="14">
        <v>159.857</v>
      </c>
      <c r="L172" s="14">
        <v>144.155</v>
      </c>
      <c r="M172" s="14">
        <v>159.857</v>
      </c>
      <c r="N172" s="14">
        <v>167.92</v>
      </c>
      <c r="O172" s="14">
        <v>162.77500000000001</v>
      </c>
      <c r="P172" s="14">
        <v>159.73599999999999</v>
      </c>
      <c r="Q172" s="14">
        <v>139.33000000000001</v>
      </c>
      <c r="R172" s="30">
        <v>1624.04</v>
      </c>
      <c r="S172" s="15"/>
      <c r="T172" s="15">
        <f>$T$173</f>
        <v>1624.04</v>
      </c>
      <c r="U172" s="61"/>
      <c r="V172" s="61"/>
      <c r="W172" s="15">
        <f>ROUND($Z$172/$T$172,2)</f>
        <v>0</v>
      </c>
      <c r="X172" s="15">
        <f>ROUND($X$173+$X$174,2)</f>
        <v>0</v>
      </c>
      <c r="Y172" s="15">
        <f>ROUND($Y$173+$Y$174,2)</f>
        <v>0</v>
      </c>
      <c r="Z172" s="15">
        <f>ROUND($Z$173+$Z$174,2)</f>
        <v>0</v>
      </c>
      <c r="AA172" s="16" t="s">
        <v>208</v>
      </c>
      <c r="AB172" s="67"/>
    </row>
    <row r="173" spans="1:28" s="17" customFormat="1" ht="11.1" customHeight="1" outlineLevel="7" x14ac:dyDescent="0.2">
      <c r="A173" s="18"/>
      <c r="B173" s="74" t="s">
        <v>31</v>
      </c>
      <c r="C173" s="19" t="s">
        <v>67</v>
      </c>
      <c r="D173" s="19"/>
      <c r="E173" s="19"/>
      <c r="F173" s="19"/>
      <c r="G173" s="19"/>
      <c r="H173" s="20">
        <v>155.69399999999999</v>
      </c>
      <c r="I173" s="20">
        <v>156.05600000000001</v>
      </c>
      <c r="J173" s="20">
        <v>218.66</v>
      </c>
      <c r="K173" s="20">
        <v>159.857</v>
      </c>
      <c r="L173" s="20">
        <v>144.155</v>
      </c>
      <c r="M173" s="20">
        <v>159.857</v>
      </c>
      <c r="N173" s="20">
        <v>167.92</v>
      </c>
      <c r="O173" s="20">
        <v>162.77500000000001</v>
      </c>
      <c r="P173" s="20">
        <v>159.73599999999999</v>
      </c>
      <c r="Q173" s="20">
        <v>139.33000000000001</v>
      </c>
      <c r="R173" s="20">
        <f>$H$173+$I$173+$J$173+$K$173+$L$173+$M$173+$N$173+$O$173+$P$173+$Q$173</f>
        <v>1624.04</v>
      </c>
      <c r="S173" s="20">
        <v>1</v>
      </c>
      <c r="T173" s="21">
        <f>ROUND($R$173*$S$173,3)</f>
        <v>1624.04</v>
      </c>
      <c r="U173" s="58"/>
      <c r="V173" s="59"/>
      <c r="W173" s="56">
        <f>ROUND($V$173+$U$173,2)</f>
        <v>0</v>
      </c>
      <c r="X173" s="21">
        <f>ROUND($R$173*$U$173,2)</f>
        <v>0</v>
      </c>
      <c r="Y173" s="21">
        <f>ROUND($T$173*$V$173,2)</f>
        <v>0</v>
      </c>
      <c r="Z173" s="21">
        <f>ROUND($Y$173+$X$173,2)</f>
        <v>0</v>
      </c>
      <c r="AA173" s="21"/>
      <c r="AB173" s="68"/>
    </row>
    <row r="174" spans="1:28" s="1" customFormat="1" ht="21.95" customHeight="1" outlineLevel="7" x14ac:dyDescent="0.2">
      <c r="A174" s="22"/>
      <c r="B174" s="75" t="s">
        <v>167</v>
      </c>
      <c r="C174" s="23" t="s">
        <v>69</v>
      </c>
      <c r="D174" s="23"/>
      <c r="E174" s="23"/>
      <c r="F174" s="23"/>
      <c r="G174" s="23"/>
      <c r="H174" s="24">
        <v>155.69399999999999</v>
      </c>
      <c r="I174" s="24">
        <v>156.05600000000001</v>
      </c>
      <c r="J174" s="24">
        <v>218.66</v>
      </c>
      <c r="K174" s="24">
        <v>159.857</v>
      </c>
      <c r="L174" s="24">
        <v>144.155</v>
      </c>
      <c r="M174" s="24">
        <v>159.857</v>
      </c>
      <c r="N174" s="24">
        <v>167.92</v>
      </c>
      <c r="O174" s="24">
        <v>162.77500000000001</v>
      </c>
      <c r="P174" s="24">
        <v>159.73599999999999</v>
      </c>
      <c r="Q174" s="24">
        <v>139.33000000000001</v>
      </c>
      <c r="R174" s="24">
        <f>$H$174+$I$174+$J$174+$K$174+$L$174+$M$174+$N$174+$O$174+$P$174+$Q$174</f>
        <v>1624.04</v>
      </c>
      <c r="S174" s="28">
        <v>1.1499999999999999</v>
      </c>
      <c r="T174" s="25">
        <f>ROUND($R$174*$S$174,3)</f>
        <v>1867.646</v>
      </c>
      <c r="U174" s="60"/>
      <c r="V174" s="60"/>
      <c r="W174" s="25">
        <f>ROUND($V$174+$U$174,2)</f>
        <v>0</v>
      </c>
      <c r="X174" s="25">
        <f>ROUND($R$174*$U$174,2)</f>
        <v>0</v>
      </c>
      <c r="Y174" s="25">
        <f>ROUND($T$174*$V$174,2)</f>
        <v>0</v>
      </c>
      <c r="Z174" s="25">
        <f>ROUND($Y$174+$X$174,2)</f>
        <v>0</v>
      </c>
      <c r="AA174" s="27" t="s">
        <v>209</v>
      </c>
      <c r="AB174" s="69"/>
    </row>
    <row r="175" spans="1:28" s="11" customFormat="1" ht="11.1" customHeight="1" outlineLevel="6" x14ac:dyDescent="0.15">
      <c r="A175" s="12">
        <v>31</v>
      </c>
      <c r="B175" s="73" t="s">
        <v>210</v>
      </c>
      <c r="C175" s="13" t="s">
        <v>67</v>
      </c>
      <c r="D175" s="13"/>
      <c r="E175" s="13"/>
      <c r="F175" s="13"/>
      <c r="G175" s="13"/>
      <c r="H175" s="14">
        <v>8.5299999999999994</v>
      </c>
      <c r="I175" s="14">
        <v>8.5299999999999994</v>
      </c>
      <c r="J175" s="14">
        <v>9.7880000000000003</v>
      </c>
      <c r="K175" s="14">
        <v>8.3030000000000008</v>
      </c>
      <c r="L175" s="14">
        <v>11.563000000000001</v>
      </c>
      <c r="M175" s="14">
        <v>8.3030000000000008</v>
      </c>
      <c r="N175" s="14">
        <v>18.684999999999999</v>
      </c>
      <c r="O175" s="14">
        <v>8.5299999999999994</v>
      </c>
      <c r="P175" s="14">
        <v>16.899999999999999</v>
      </c>
      <c r="Q175" s="14">
        <v>13.506</v>
      </c>
      <c r="R175" s="14">
        <v>112.63800000000001</v>
      </c>
      <c r="S175" s="15"/>
      <c r="T175" s="15">
        <f>$T$176</f>
        <v>112.63800000000001</v>
      </c>
      <c r="U175" s="61"/>
      <c r="V175" s="61"/>
      <c r="W175" s="15">
        <f>ROUND($Z$175/$T$175,2)</f>
        <v>0</v>
      </c>
      <c r="X175" s="15">
        <f>ROUND($X$176+$X$177,2)</f>
        <v>0</v>
      </c>
      <c r="Y175" s="15">
        <f>ROUND($Y$176+$Y$177,2)</f>
        <v>0</v>
      </c>
      <c r="Z175" s="15">
        <f>ROUND($Z$176+$Z$177,2)</f>
        <v>0</v>
      </c>
      <c r="AA175" s="16" t="s">
        <v>211</v>
      </c>
      <c r="AB175" s="67"/>
    </row>
    <row r="176" spans="1:28" s="17" customFormat="1" ht="11.1" customHeight="1" outlineLevel="7" x14ac:dyDescent="0.2">
      <c r="A176" s="18"/>
      <c r="B176" s="74" t="s">
        <v>31</v>
      </c>
      <c r="C176" s="19" t="s">
        <v>67</v>
      </c>
      <c r="D176" s="19"/>
      <c r="E176" s="19"/>
      <c r="F176" s="19"/>
      <c r="G176" s="19"/>
      <c r="H176" s="20">
        <v>8.5299999999999994</v>
      </c>
      <c r="I176" s="20">
        <v>8.5299999999999994</v>
      </c>
      <c r="J176" s="20">
        <v>9.7880000000000003</v>
      </c>
      <c r="K176" s="20">
        <v>8.3030000000000008</v>
      </c>
      <c r="L176" s="20">
        <v>11.563000000000001</v>
      </c>
      <c r="M176" s="20">
        <v>8.3030000000000008</v>
      </c>
      <c r="N176" s="20">
        <v>18.684999999999999</v>
      </c>
      <c r="O176" s="20">
        <v>8.5299999999999994</v>
      </c>
      <c r="P176" s="20">
        <v>16.899999999999999</v>
      </c>
      <c r="Q176" s="20">
        <v>13.506</v>
      </c>
      <c r="R176" s="20">
        <f>$H$176+$I$176+$J$176+$K$176+$L$176+$M$176+$N$176+$O$176+$P$176+$Q$176</f>
        <v>112.63800000000001</v>
      </c>
      <c r="S176" s="20">
        <v>1</v>
      </c>
      <c r="T176" s="21">
        <f>ROUND($R$176*$S$176,3)</f>
        <v>112.63800000000001</v>
      </c>
      <c r="U176" s="58"/>
      <c r="V176" s="59"/>
      <c r="W176" s="56">
        <f>ROUND($V$176+$U$176,2)</f>
        <v>0</v>
      </c>
      <c r="X176" s="21">
        <f>ROUND($R$176*$U$176,2)</f>
        <v>0</v>
      </c>
      <c r="Y176" s="21">
        <f>ROUND($T$176*$V$176,2)</f>
        <v>0</v>
      </c>
      <c r="Z176" s="21">
        <f>ROUND($Y$176+$X$176,2)</f>
        <v>0</v>
      </c>
      <c r="AA176" s="21"/>
      <c r="AB176" s="68"/>
    </row>
    <row r="177" spans="1:28" s="1" customFormat="1" ht="21.95" customHeight="1" outlineLevel="7" x14ac:dyDescent="0.2">
      <c r="A177" s="22"/>
      <c r="B177" s="75" t="s">
        <v>167</v>
      </c>
      <c r="C177" s="23" t="s">
        <v>69</v>
      </c>
      <c r="D177" s="23"/>
      <c r="E177" s="23"/>
      <c r="F177" s="23"/>
      <c r="G177" s="23"/>
      <c r="H177" s="24">
        <v>8.5299999999999994</v>
      </c>
      <c r="I177" s="24">
        <v>8.5299999999999994</v>
      </c>
      <c r="J177" s="24">
        <v>9.7880000000000003</v>
      </c>
      <c r="K177" s="24">
        <v>8.3030000000000008</v>
      </c>
      <c r="L177" s="24">
        <v>11.563000000000001</v>
      </c>
      <c r="M177" s="24">
        <v>8.3030000000000008</v>
      </c>
      <c r="N177" s="24">
        <v>18.684999999999999</v>
      </c>
      <c r="O177" s="24">
        <v>8.5299999999999994</v>
      </c>
      <c r="P177" s="24">
        <v>16.899999999999999</v>
      </c>
      <c r="Q177" s="24">
        <v>13.506</v>
      </c>
      <c r="R177" s="24">
        <f>$H$177+$I$177+$J$177+$K$177+$L$177+$M$177+$N$177+$O$177+$P$177+$Q$177</f>
        <v>112.63800000000001</v>
      </c>
      <c r="S177" s="29">
        <v>2.2999999999999998</v>
      </c>
      <c r="T177" s="25">
        <f>ROUND($R$177*$S$177,3)</f>
        <v>259.06700000000001</v>
      </c>
      <c r="U177" s="60"/>
      <c r="V177" s="60"/>
      <c r="W177" s="25">
        <f>ROUND($V$177+$U$177,2)</f>
        <v>0</v>
      </c>
      <c r="X177" s="25">
        <f>ROUND($R$177*$U$177,2)</f>
        <v>0</v>
      </c>
      <c r="Y177" s="25">
        <f>ROUND($T$177*$V$177,2)</f>
        <v>0</v>
      </c>
      <c r="Z177" s="25">
        <f>ROUND($Y$177+$X$177,2)</f>
        <v>0</v>
      </c>
      <c r="AA177" s="27" t="s">
        <v>212</v>
      </c>
      <c r="AB177" s="69"/>
    </row>
    <row r="178" spans="1:28" s="11" customFormat="1" ht="21.95" customHeight="1" outlineLevel="6" x14ac:dyDescent="0.15">
      <c r="A178" s="12">
        <v>32</v>
      </c>
      <c r="B178" s="73" t="s">
        <v>213</v>
      </c>
      <c r="C178" s="13" t="s">
        <v>67</v>
      </c>
      <c r="D178" s="13"/>
      <c r="E178" s="13"/>
      <c r="F178" s="13"/>
      <c r="G178" s="13"/>
      <c r="H178" s="14">
        <v>107.762</v>
      </c>
      <c r="I178" s="14">
        <v>108.124</v>
      </c>
      <c r="J178" s="14">
        <v>170.72800000000001</v>
      </c>
      <c r="K178" s="14">
        <v>111.925</v>
      </c>
      <c r="L178" s="14">
        <v>96.222999999999999</v>
      </c>
      <c r="M178" s="14">
        <v>111.925</v>
      </c>
      <c r="N178" s="14">
        <v>101.44799999999999</v>
      </c>
      <c r="O178" s="14">
        <v>114.843</v>
      </c>
      <c r="P178" s="14">
        <v>93.263999999999996</v>
      </c>
      <c r="Q178" s="14">
        <v>91.397999999999996</v>
      </c>
      <c r="R178" s="30">
        <v>1107.6400000000001</v>
      </c>
      <c r="S178" s="15"/>
      <c r="T178" s="15">
        <f>$T$179</f>
        <v>1107.6400000000001</v>
      </c>
      <c r="U178" s="61"/>
      <c r="V178" s="61"/>
      <c r="W178" s="15">
        <f>ROUND($Z$178/$T$178,2)</f>
        <v>0</v>
      </c>
      <c r="X178" s="15">
        <f>ROUND($X$179+$X$180+$X$181,2)</f>
        <v>0</v>
      </c>
      <c r="Y178" s="15">
        <f>ROUND($Y$179+$Y$180+$Y$181,2)</f>
        <v>0</v>
      </c>
      <c r="Z178" s="15">
        <f>ROUND($Z$179+$Z$180+$Z$181,2)</f>
        <v>0</v>
      </c>
      <c r="AA178" s="16" t="s">
        <v>214</v>
      </c>
      <c r="AB178" s="67"/>
    </row>
    <row r="179" spans="1:28" s="17" customFormat="1" ht="11.1" customHeight="1" outlineLevel="7" x14ac:dyDescent="0.2">
      <c r="A179" s="18"/>
      <c r="B179" s="74" t="s">
        <v>31</v>
      </c>
      <c r="C179" s="19" t="s">
        <v>67</v>
      </c>
      <c r="D179" s="19"/>
      <c r="E179" s="19"/>
      <c r="F179" s="19"/>
      <c r="G179" s="19"/>
      <c r="H179" s="20">
        <v>107.762</v>
      </c>
      <c r="I179" s="20">
        <v>108.124</v>
      </c>
      <c r="J179" s="20">
        <v>170.72800000000001</v>
      </c>
      <c r="K179" s="20">
        <v>111.925</v>
      </c>
      <c r="L179" s="20">
        <v>96.222999999999999</v>
      </c>
      <c r="M179" s="20">
        <v>111.925</v>
      </c>
      <c r="N179" s="20">
        <v>101.44799999999999</v>
      </c>
      <c r="O179" s="20">
        <v>114.843</v>
      </c>
      <c r="P179" s="20">
        <v>93.263999999999996</v>
      </c>
      <c r="Q179" s="20">
        <v>91.397999999999996</v>
      </c>
      <c r="R179" s="20">
        <f>$H$179+$I$179+$J$179+$K$179+$L$179+$M$179+$N$179+$O$179+$P$179+$Q$179</f>
        <v>1107.6399999999999</v>
      </c>
      <c r="S179" s="20">
        <v>1</v>
      </c>
      <c r="T179" s="21">
        <f>ROUND($R$179*$S$179,3)</f>
        <v>1107.6400000000001</v>
      </c>
      <c r="U179" s="58"/>
      <c r="V179" s="59"/>
      <c r="W179" s="56">
        <f>ROUND($V$179+$U$179,2)</f>
        <v>0</v>
      </c>
      <c r="X179" s="21">
        <f>ROUND($R$179*$U$179,2)</f>
        <v>0</v>
      </c>
      <c r="Y179" s="21">
        <f>ROUND($T$179*$V$179,2)</f>
        <v>0</v>
      </c>
      <c r="Z179" s="21">
        <f>ROUND($Y$179+$X$179,2)</f>
        <v>0</v>
      </c>
      <c r="AA179" s="21"/>
      <c r="AB179" s="68"/>
    </row>
    <row r="180" spans="1:28" s="1" customFormat="1" ht="11.1" customHeight="1" outlineLevel="7" x14ac:dyDescent="0.2">
      <c r="A180" s="22"/>
      <c r="B180" s="75" t="s">
        <v>116</v>
      </c>
      <c r="C180" s="23" t="s">
        <v>69</v>
      </c>
      <c r="D180" s="23" t="s">
        <v>70</v>
      </c>
      <c r="E180" s="23"/>
      <c r="F180" s="23"/>
      <c r="G180" s="23"/>
      <c r="H180" s="24">
        <v>107.762</v>
      </c>
      <c r="I180" s="24">
        <v>108.124</v>
      </c>
      <c r="J180" s="24">
        <v>170.72800000000001</v>
      </c>
      <c r="K180" s="24">
        <v>111.925</v>
      </c>
      <c r="L180" s="24">
        <v>96.222999999999999</v>
      </c>
      <c r="M180" s="24">
        <v>111.925</v>
      </c>
      <c r="N180" s="24">
        <v>101.44799999999999</v>
      </c>
      <c r="O180" s="24">
        <v>114.843</v>
      </c>
      <c r="P180" s="24">
        <v>93.263999999999996</v>
      </c>
      <c r="Q180" s="24">
        <v>91.397999999999996</v>
      </c>
      <c r="R180" s="24">
        <f>$H$180+$I$180+$J$180+$K$180+$L$180+$M$180+$N$180+$O$180+$P$180+$Q$180</f>
        <v>1107.6399999999999</v>
      </c>
      <c r="S180" s="29">
        <v>0.2</v>
      </c>
      <c r="T180" s="25">
        <f>ROUND($R$180*$S$180,3)</f>
        <v>221.52799999999999</v>
      </c>
      <c r="U180" s="60"/>
      <c r="V180" s="60"/>
      <c r="W180" s="25">
        <f>ROUND($V$180+$U$180,2)</f>
        <v>0</v>
      </c>
      <c r="X180" s="25">
        <f>ROUND($R$180*$U$180,2)</f>
        <v>0</v>
      </c>
      <c r="Y180" s="25">
        <f>ROUND($T$180*$V$180,2)</f>
        <v>0</v>
      </c>
      <c r="Z180" s="25">
        <f>ROUND($Y$180+$X$180,2)</f>
        <v>0</v>
      </c>
      <c r="AA180" s="27"/>
      <c r="AB180" s="69"/>
    </row>
    <row r="181" spans="1:28" s="1" customFormat="1" ht="11.1" customHeight="1" outlineLevel="7" x14ac:dyDescent="0.2">
      <c r="A181" s="22"/>
      <c r="B181" s="75" t="s">
        <v>87</v>
      </c>
      <c r="C181" s="23" t="s">
        <v>69</v>
      </c>
      <c r="D181" s="23" t="s">
        <v>88</v>
      </c>
      <c r="E181" s="23"/>
      <c r="F181" s="23"/>
      <c r="G181" s="23"/>
      <c r="H181" s="24">
        <v>107.762</v>
      </c>
      <c r="I181" s="24">
        <v>108.124</v>
      </c>
      <c r="J181" s="24">
        <v>170.72800000000001</v>
      </c>
      <c r="K181" s="24">
        <v>111.925</v>
      </c>
      <c r="L181" s="24">
        <v>96.222999999999999</v>
      </c>
      <c r="M181" s="24">
        <v>111.925</v>
      </c>
      <c r="N181" s="24">
        <v>101.44799999999999</v>
      </c>
      <c r="O181" s="24">
        <v>114.843</v>
      </c>
      <c r="P181" s="24">
        <v>93.263999999999996</v>
      </c>
      <c r="Q181" s="24">
        <v>91.397999999999996</v>
      </c>
      <c r="R181" s="24">
        <f>$H$181+$I$181+$J$181+$K$181+$L$181+$M$181+$N$181+$O$181+$P$181+$Q$181</f>
        <v>1107.6399999999999</v>
      </c>
      <c r="S181" s="26">
        <v>5</v>
      </c>
      <c r="T181" s="25">
        <f>ROUND($R$181*$S$181,3)</f>
        <v>5538.2</v>
      </c>
      <c r="U181" s="60"/>
      <c r="V181" s="60"/>
      <c r="W181" s="25">
        <f>ROUND($V$181+$U$181,2)</f>
        <v>0</v>
      </c>
      <c r="X181" s="25">
        <f>ROUND($R$181*$U$181,2)</f>
        <v>0</v>
      </c>
      <c r="Y181" s="25">
        <f>ROUND($T$181*$V$181,2)</f>
        <v>0</v>
      </c>
      <c r="Z181" s="25">
        <f>ROUND($Y$181+$X$181,2)</f>
        <v>0</v>
      </c>
      <c r="AA181" s="27"/>
      <c r="AB181" s="69"/>
    </row>
    <row r="182" spans="1:28" s="11" customFormat="1" ht="32.1" customHeight="1" outlineLevel="6" x14ac:dyDescent="0.15">
      <c r="A182" s="12">
        <v>33</v>
      </c>
      <c r="B182" s="73" t="s">
        <v>215</v>
      </c>
      <c r="C182" s="13" t="s">
        <v>67</v>
      </c>
      <c r="D182" s="13"/>
      <c r="E182" s="13"/>
      <c r="F182" s="13"/>
      <c r="G182" s="13"/>
      <c r="H182" s="14">
        <v>178.642</v>
      </c>
      <c r="I182" s="14">
        <v>179.00399999999999</v>
      </c>
      <c r="J182" s="14">
        <v>240.93100000000001</v>
      </c>
      <c r="K182" s="14">
        <v>182.49299999999999</v>
      </c>
      <c r="L182" s="14">
        <v>163.589</v>
      </c>
      <c r="M182" s="14">
        <v>182.49299999999999</v>
      </c>
      <c r="N182" s="14">
        <v>197.018</v>
      </c>
      <c r="O182" s="14">
        <v>185.72300000000001</v>
      </c>
      <c r="P182" s="14">
        <v>191.1</v>
      </c>
      <c r="Q182" s="14">
        <v>169.05199999999999</v>
      </c>
      <c r="R182" s="30">
        <v>1870.0450000000001</v>
      </c>
      <c r="S182" s="15"/>
      <c r="T182" s="15">
        <f>$T$183</f>
        <v>1870.0450000000001</v>
      </c>
      <c r="U182" s="61"/>
      <c r="V182" s="61"/>
      <c r="W182" s="15">
        <f>ROUND($Z$182/$T$182,2)</f>
        <v>0</v>
      </c>
      <c r="X182" s="15">
        <f>ROUND($X$183+$X$184+$X$185,2)</f>
        <v>0</v>
      </c>
      <c r="Y182" s="15">
        <f>ROUND($Y$183+$Y$184+$Y$185,2)</f>
        <v>0</v>
      </c>
      <c r="Z182" s="15">
        <f>ROUND($Z$183+$Z$184+$Z$185,2)</f>
        <v>0</v>
      </c>
      <c r="AA182" s="16" t="s">
        <v>216</v>
      </c>
      <c r="AB182" s="67"/>
    </row>
    <row r="183" spans="1:28" s="17" customFormat="1" ht="11.1" customHeight="1" outlineLevel="7" x14ac:dyDescent="0.2">
      <c r="A183" s="18"/>
      <c r="B183" s="74" t="s">
        <v>31</v>
      </c>
      <c r="C183" s="19" t="s">
        <v>67</v>
      </c>
      <c r="D183" s="19"/>
      <c r="E183" s="19"/>
      <c r="F183" s="19"/>
      <c r="G183" s="19"/>
      <c r="H183" s="20">
        <v>178.642</v>
      </c>
      <c r="I183" s="20">
        <v>179.00399999999999</v>
      </c>
      <c r="J183" s="20">
        <v>240.93100000000001</v>
      </c>
      <c r="K183" s="20">
        <v>182.49299999999999</v>
      </c>
      <c r="L183" s="20">
        <v>163.589</v>
      </c>
      <c r="M183" s="20">
        <v>182.49299999999999</v>
      </c>
      <c r="N183" s="20">
        <v>197.018</v>
      </c>
      <c r="O183" s="20">
        <v>185.72300000000001</v>
      </c>
      <c r="P183" s="20">
        <v>191.1</v>
      </c>
      <c r="Q183" s="20">
        <v>169.05199999999999</v>
      </c>
      <c r="R183" s="20">
        <f>$H$183+$I$183+$J$183+$K$183+$L$183+$M$183+$N$183+$O$183+$P$183+$Q$183</f>
        <v>1870.0449999999996</v>
      </c>
      <c r="S183" s="20">
        <v>1</v>
      </c>
      <c r="T183" s="21">
        <f>ROUND($R$183*$S$183,3)</f>
        <v>1870.0450000000001</v>
      </c>
      <c r="U183" s="58"/>
      <c r="V183" s="59"/>
      <c r="W183" s="56">
        <f>ROUND($V$183+$U$183,2)</f>
        <v>0</v>
      </c>
      <c r="X183" s="21">
        <f>ROUND($R$183*$U$183,2)</f>
        <v>0</v>
      </c>
      <c r="Y183" s="21">
        <f>ROUND($T$183*$V$183,2)</f>
        <v>0</v>
      </c>
      <c r="Z183" s="21">
        <f>ROUND($Y$183+$X$183,2)</f>
        <v>0</v>
      </c>
      <c r="AA183" s="21"/>
      <c r="AB183" s="68"/>
    </row>
    <row r="184" spans="1:28" s="1" customFormat="1" ht="44.1" customHeight="1" outlineLevel="7" x14ac:dyDescent="0.2">
      <c r="A184" s="22"/>
      <c r="B184" s="75" t="s">
        <v>117</v>
      </c>
      <c r="C184" s="23" t="s">
        <v>118</v>
      </c>
      <c r="D184" s="23"/>
      <c r="E184" s="23"/>
      <c r="F184" s="23"/>
      <c r="G184" s="23"/>
      <c r="H184" s="24">
        <v>164.22399999999999</v>
      </c>
      <c r="I184" s="24">
        <v>164.58600000000001</v>
      </c>
      <c r="J184" s="24">
        <v>228.44800000000001</v>
      </c>
      <c r="K184" s="24">
        <v>168.16</v>
      </c>
      <c r="L184" s="24">
        <v>155.71799999999999</v>
      </c>
      <c r="M184" s="24">
        <v>168.16</v>
      </c>
      <c r="N184" s="24">
        <v>186.60499999999999</v>
      </c>
      <c r="O184" s="24">
        <v>171.30500000000001</v>
      </c>
      <c r="P184" s="24">
        <v>176.636</v>
      </c>
      <c r="Q184" s="24">
        <v>152.83600000000001</v>
      </c>
      <c r="R184" s="24">
        <f>$H$184+$I$184+$J$184+$K$184+$L$184+$M$184+$N$184+$O$184+$P$184+$Q$184</f>
        <v>1736.6780000000001</v>
      </c>
      <c r="S184" s="28">
        <v>0.34</v>
      </c>
      <c r="T184" s="25">
        <f>ROUND($R$184*$S$184,3)</f>
        <v>590.471</v>
      </c>
      <c r="U184" s="60"/>
      <c r="V184" s="60"/>
      <c r="W184" s="25">
        <f>ROUND($V$184+$U$184,2)</f>
        <v>0</v>
      </c>
      <c r="X184" s="25">
        <f>ROUND($R$184*$U$184,2)</f>
        <v>0</v>
      </c>
      <c r="Y184" s="25">
        <f>ROUND($T$184*$V$184,2)</f>
        <v>0</v>
      </c>
      <c r="Z184" s="25">
        <f>ROUND($Y$184+$X$184,2)</f>
        <v>0</v>
      </c>
      <c r="AA184" s="27" t="s">
        <v>217</v>
      </c>
      <c r="AB184" s="69"/>
    </row>
    <row r="185" spans="1:28" s="1" customFormat="1" ht="21.95" customHeight="1" outlineLevel="7" x14ac:dyDescent="0.2">
      <c r="A185" s="22"/>
      <c r="B185" s="75" t="s">
        <v>218</v>
      </c>
      <c r="C185" s="23" t="s">
        <v>118</v>
      </c>
      <c r="D185" s="23"/>
      <c r="E185" s="23"/>
      <c r="F185" s="23"/>
      <c r="G185" s="23"/>
      <c r="H185" s="24">
        <v>14.417999999999999</v>
      </c>
      <c r="I185" s="24">
        <v>14.417999999999999</v>
      </c>
      <c r="J185" s="24">
        <v>12.483000000000001</v>
      </c>
      <c r="K185" s="24">
        <v>14.333</v>
      </c>
      <c r="L185" s="24">
        <v>7.8710000000000004</v>
      </c>
      <c r="M185" s="24">
        <v>14.333</v>
      </c>
      <c r="N185" s="24">
        <v>10.413</v>
      </c>
      <c r="O185" s="24">
        <v>14.417999999999999</v>
      </c>
      <c r="P185" s="24">
        <v>14.464</v>
      </c>
      <c r="Q185" s="24">
        <v>16.216000000000001</v>
      </c>
      <c r="R185" s="24">
        <f>$H$185+$I$185+$J$185+$K$185+$L$185+$M$185+$N$185+$O$185+$P$185+$Q$185</f>
        <v>133.36700000000002</v>
      </c>
      <c r="S185" s="28">
        <v>0.34</v>
      </c>
      <c r="T185" s="25">
        <f>ROUND($R$185*$S$185,3)</f>
        <v>45.344999999999999</v>
      </c>
      <c r="U185" s="60"/>
      <c r="V185" s="60"/>
      <c r="W185" s="25">
        <f>ROUND($V$185+$U$185,2)</f>
        <v>0</v>
      </c>
      <c r="X185" s="25">
        <f>ROUND($R$185*$U$185,2)</f>
        <v>0</v>
      </c>
      <c r="Y185" s="25">
        <f>ROUND($T$185*$V$185,2)</f>
        <v>0</v>
      </c>
      <c r="Z185" s="25">
        <f>ROUND($Y$185+$X$185,2)</f>
        <v>0</v>
      </c>
      <c r="AA185" s="27" t="s">
        <v>219</v>
      </c>
      <c r="AB185" s="69"/>
    </row>
    <row r="186" spans="1:28" s="11" customFormat="1" ht="21.95" customHeight="1" outlineLevel="6" x14ac:dyDescent="0.15">
      <c r="A186" s="12">
        <v>34</v>
      </c>
      <c r="B186" s="73" t="s">
        <v>220</v>
      </c>
      <c r="C186" s="13" t="s">
        <v>67</v>
      </c>
      <c r="D186" s="13"/>
      <c r="E186" s="13"/>
      <c r="F186" s="13"/>
      <c r="G186" s="13"/>
      <c r="H186" s="14">
        <v>14.417999999999999</v>
      </c>
      <c r="I186" s="14">
        <v>14.417999999999999</v>
      </c>
      <c r="J186" s="14">
        <v>12.483000000000001</v>
      </c>
      <c r="K186" s="14">
        <v>14.333</v>
      </c>
      <c r="L186" s="14">
        <v>7.8710000000000004</v>
      </c>
      <c r="M186" s="14">
        <v>14.333</v>
      </c>
      <c r="N186" s="14">
        <v>10.413</v>
      </c>
      <c r="O186" s="14">
        <v>14.417999999999999</v>
      </c>
      <c r="P186" s="14">
        <v>14.464</v>
      </c>
      <c r="Q186" s="14">
        <v>16.216000000000001</v>
      </c>
      <c r="R186" s="14">
        <v>133.36699999999999</v>
      </c>
      <c r="S186" s="15"/>
      <c r="T186" s="15">
        <f>$T$187</f>
        <v>133.36699999999999</v>
      </c>
      <c r="U186" s="61"/>
      <c r="V186" s="61"/>
      <c r="W186" s="15">
        <f>ROUND($Z$186/$T$186,2)</f>
        <v>0</v>
      </c>
      <c r="X186" s="15">
        <f>ROUND($X$187+$X$188,2)</f>
        <v>0</v>
      </c>
      <c r="Y186" s="15">
        <f>ROUND($Y$187+$Y$188,2)</f>
        <v>0</v>
      </c>
      <c r="Z186" s="15">
        <f>ROUND($Z$187+$Z$188,2)</f>
        <v>0</v>
      </c>
      <c r="AA186" s="16" t="s">
        <v>221</v>
      </c>
      <c r="AB186" s="67"/>
    </row>
    <row r="187" spans="1:28" s="17" customFormat="1" ht="11.1" customHeight="1" outlineLevel="7" x14ac:dyDescent="0.2">
      <c r="A187" s="18"/>
      <c r="B187" s="74" t="s">
        <v>31</v>
      </c>
      <c r="C187" s="19" t="s">
        <v>67</v>
      </c>
      <c r="D187" s="19"/>
      <c r="E187" s="19"/>
      <c r="F187" s="19"/>
      <c r="G187" s="19"/>
      <c r="H187" s="20">
        <v>14.417999999999999</v>
      </c>
      <c r="I187" s="20">
        <v>14.417999999999999</v>
      </c>
      <c r="J187" s="20">
        <v>12.483000000000001</v>
      </c>
      <c r="K187" s="20">
        <v>14.333</v>
      </c>
      <c r="L187" s="20">
        <v>7.8710000000000004</v>
      </c>
      <c r="M187" s="20">
        <v>14.333</v>
      </c>
      <c r="N187" s="20">
        <v>10.413</v>
      </c>
      <c r="O187" s="20">
        <v>14.417999999999999</v>
      </c>
      <c r="P187" s="20">
        <v>14.464</v>
      </c>
      <c r="Q187" s="20">
        <v>16.216000000000001</v>
      </c>
      <c r="R187" s="20">
        <f>$H$187+$I$187+$J$187+$K$187+$L$187+$M$187+$N$187+$O$187+$P$187+$Q$187</f>
        <v>133.36700000000002</v>
      </c>
      <c r="S187" s="20">
        <v>1</v>
      </c>
      <c r="T187" s="21">
        <f>ROUND($R$187*$S$187,3)</f>
        <v>133.36699999999999</v>
      </c>
      <c r="U187" s="63"/>
      <c r="V187" s="59"/>
      <c r="W187" s="57">
        <f>ROUND($V$187+$U$187,2)</f>
        <v>0</v>
      </c>
      <c r="X187" s="21">
        <f>ROUND($R$187*$U$187,2)</f>
        <v>0</v>
      </c>
      <c r="Y187" s="21">
        <f>ROUND($T$187*$V$187,2)</f>
        <v>0</v>
      </c>
      <c r="Z187" s="21">
        <f>ROUND($Y$187+$X$187,2)</f>
        <v>0</v>
      </c>
      <c r="AA187" s="21"/>
      <c r="AB187" s="68"/>
    </row>
    <row r="188" spans="1:28" s="1" customFormat="1" ht="21.95" customHeight="1" outlineLevel="7" x14ac:dyDescent="0.2">
      <c r="A188" s="22"/>
      <c r="B188" s="75" t="s">
        <v>222</v>
      </c>
      <c r="C188" s="23" t="s">
        <v>67</v>
      </c>
      <c r="D188" s="23"/>
      <c r="E188" s="23"/>
      <c r="F188" s="23"/>
      <c r="G188" s="23"/>
      <c r="H188" s="24">
        <v>14.417999999999999</v>
      </c>
      <c r="I188" s="24">
        <v>14.417999999999999</v>
      </c>
      <c r="J188" s="24">
        <v>12.483000000000001</v>
      </c>
      <c r="K188" s="24">
        <v>14.333</v>
      </c>
      <c r="L188" s="24">
        <v>7.8710000000000004</v>
      </c>
      <c r="M188" s="24">
        <v>14.333</v>
      </c>
      <c r="N188" s="24">
        <v>10.413</v>
      </c>
      <c r="O188" s="24">
        <v>14.417999999999999</v>
      </c>
      <c r="P188" s="24">
        <v>14.464</v>
      </c>
      <c r="Q188" s="24">
        <v>16.216000000000001</v>
      </c>
      <c r="R188" s="24">
        <f>$H$188+$I$188+$J$188+$K$188+$L$188+$M$188+$N$188+$O$188+$P$188+$Q$188</f>
        <v>133.36700000000002</v>
      </c>
      <c r="S188" s="26">
        <v>1</v>
      </c>
      <c r="T188" s="25">
        <f>ROUND($R$188*$S$188,3)</f>
        <v>133.36699999999999</v>
      </c>
      <c r="U188" s="60"/>
      <c r="V188" s="60"/>
      <c r="W188" s="25">
        <f>ROUND($V$188+$U$188,2)</f>
        <v>0</v>
      </c>
      <c r="X188" s="25">
        <f>ROUND($R$188*$U$188,2)</f>
        <v>0</v>
      </c>
      <c r="Y188" s="25">
        <f>ROUND($T$188*$V$188,2)</f>
        <v>0</v>
      </c>
      <c r="Z188" s="25">
        <f>ROUND($Y$188+$X$188,2)</f>
        <v>0</v>
      </c>
      <c r="AA188" s="27" t="s">
        <v>223</v>
      </c>
      <c r="AB188" s="69"/>
    </row>
    <row r="189" spans="1:28" s="1" customFormat="1" ht="12" customHeight="1" outlineLevel="5" x14ac:dyDescent="0.2">
      <c r="A189" s="7"/>
      <c r="B189" s="76" t="s">
        <v>224</v>
      </c>
      <c r="C189" s="9"/>
      <c r="D189" s="9"/>
      <c r="E189" s="9"/>
      <c r="F189" s="9"/>
      <c r="G189" s="9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62"/>
      <c r="V189" s="62"/>
      <c r="W189" s="10"/>
      <c r="X189" s="10">
        <f>ROUND($X$191+$X$192+$X$194+$X$195+$X$196+$X$197+$X$199+$X$200+$X$202+$X$203+$X$205+$X$206+$X$207+$X$208+$X$210+$X$211+$X$212+$X$213+$X$214+$X$215+$X$217+$X$218+$X$219+$X$220+$X$222+$X$223+$X$224+$X$226+$X$227,2)</f>
        <v>0</v>
      </c>
      <c r="Y189" s="10">
        <f>ROUND($Y$191+$Y$192+$Y$194+$Y$195+$Y$196+$Y$197+$Y$199+$Y$200+$Y$202+$Y$203+$Y$205+$Y$206+$Y$207+$Y$208+$Y$210+$Y$211+$Y$212+$Y$213+$Y$214+$Y$215+$Y$217+$Y$218+$Y$219+$Y$220+$Y$222+$Y$223+$Y$224+$Y$226+$Y$227,2)</f>
        <v>0</v>
      </c>
      <c r="Z189" s="10">
        <f>ROUND($Z$191+$Z$192+$Z$194+$Z$195+$Z$196+$Z$197+$Z$199+$Z$200+$Z$202+$Z$203+$Z$205+$Z$206+$Z$207+$Z$208+$Z$210+$Z$211+$Z$212+$Z$213+$Z$214+$Z$215+$Z$217+$Z$218+$Z$219+$Z$220+$Z$222+$Z$223+$Z$224+$Z$226+$Z$227,2)</f>
        <v>0</v>
      </c>
      <c r="AA189" s="10"/>
      <c r="AB189" s="62"/>
    </row>
    <row r="190" spans="1:28" s="11" customFormat="1" ht="42" customHeight="1" outlineLevel="6" x14ac:dyDescent="0.15">
      <c r="A190" s="12">
        <v>35</v>
      </c>
      <c r="B190" s="73" t="s">
        <v>225</v>
      </c>
      <c r="C190" s="13" t="s">
        <v>67</v>
      </c>
      <c r="D190" s="13"/>
      <c r="E190" s="13"/>
      <c r="F190" s="13"/>
      <c r="G190" s="13"/>
      <c r="H190" s="14">
        <v>97.747</v>
      </c>
      <c r="I190" s="14">
        <v>88.826999999999998</v>
      </c>
      <c r="J190" s="14">
        <v>102.529</v>
      </c>
      <c r="K190" s="14">
        <v>80.905000000000001</v>
      </c>
      <c r="L190" s="14">
        <v>69.613</v>
      </c>
      <c r="M190" s="14">
        <v>80.905000000000001</v>
      </c>
      <c r="N190" s="14">
        <v>69.444000000000003</v>
      </c>
      <c r="O190" s="14">
        <v>88.876999999999995</v>
      </c>
      <c r="P190" s="14">
        <v>81.474999999999994</v>
      </c>
      <c r="Q190" s="14">
        <v>90.564999999999998</v>
      </c>
      <c r="R190" s="14">
        <v>850.88699999999994</v>
      </c>
      <c r="S190" s="15"/>
      <c r="T190" s="15">
        <f>$T$191</f>
        <v>850.88699999999994</v>
      </c>
      <c r="U190" s="61"/>
      <c r="V190" s="61"/>
      <c r="W190" s="15">
        <f>ROUND($Z$190/$T$190,2)</f>
        <v>0</v>
      </c>
      <c r="X190" s="15">
        <f>ROUND($X$191+$X$192,2)</f>
        <v>0</v>
      </c>
      <c r="Y190" s="15">
        <f>ROUND($Y$191+$Y$192,2)</f>
        <v>0</v>
      </c>
      <c r="Z190" s="15">
        <f>ROUND($Z$191+$Z$192,2)</f>
        <v>0</v>
      </c>
      <c r="AA190" s="16" t="s">
        <v>226</v>
      </c>
      <c r="AB190" s="67"/>
    </row>
    <row r="191" spans="1:28" s="17" customFormat="1" ht="11.1" customHeight="1" outlineLevel="7" x14ac:dyDescent="0.2">
      <c r="A191" s="18"/>
      <c r="B191" s="74" t="s">
        <v>31</v>
      </c>
      <c r="C191" s="19" t="s">
        <v>67</v>
      </c>
      <c r="D191" s="19"/>
      <c r="E191" s="19"/>
      <c r="F191" s="19"/>
      <c r="G191" s="19"/>
      <c r="H191" s="20">
        <v>97.747</v>
      </c>
      <c r="I191" s="20">
        <v>88.826999999999998</v>
      </c>
      <c r="J191" s="20">
        <v>102.529</v>
      </c>
      <c r="K191" s="20">
        <v>80.905000000000001</v>
      </c>
      <c r="L191" s="20">
        <v>69.613</v>
      </c>
      <c r="M191" s="20">
        <v>80.905000000000001</v>
      </c>
      <c r="N191" s="20">
        <v>69.444000000000003</v>
      </c>
      <c r="O191" s="20">
        <v>88.876999999999995</v>
      </c>
      <c r="P191" s="20">
        <v>81.474999999999994</v>
      </c>
      <c r="Q191" s="20">
        <v>90.564999999999998</v>
      </c>
      <c r="R191" s="20">
        <f>$H$191+$I$191+$J$191+$K$191+$L$191+$M$191+$N$191+$O$191+$P$191+$Q$191</f>
        <v>850.88699999999994</v>
      </c>
      <c r="S191" s="20">
        <v>1</v>
      </c>
      <c r="T191" s="21">
        <f>ROUND($R$191*$S$191,3)</f>
        <v>850.88699999999994</v>
      </c>
      <c r="U191" s="63"/>
      <c r="V191" s="59"/>
      <c r="W191" s="57">
        <f>ROUND($V$191+$U$191,2)</f>
        <v>0</v>
      </c>
      <c r="X191" s="21">
        <f>ROUND($R$191*$U$191,2)</f>
        <v>0</v>
      </c>
      <c r="Y191" s="21">
        <f>ROUND($T$191*$V$191,2)</f>
        <v>0</v>
      </c>
      <c r="Z191" s="21">
        <f>ROUND($Y$191+$X$191,2)</f>
        <v>0</v>
      </c>
      <c r="AA191" s="21"/>
      <c r="AB191" s="68"/>
    </row>
    <row r="192" spans="1:28" s="1" customFormat="1" ht="21.95" customHeight="1" outlineLevel="7" x14ac:dyDescent="0.2">
      <c r="A192" s="22"/>
      <c r="B192" s="75" t="s">
        <v>167</v>
      </c>
      <c r="C192" s="23" t="s">
        <v>69</v>
      </c>
      <c r="D192" s="23"/>
      <c r="E192" s="23"/>
      <c r="F192" s="23"/>
      <c r="G192" s="23"/>
      <c r="H192" s="24">
        <v>97.747</v>
      </c>
      <c r="I192" s="24">
        <v>88.826999999999998</v>
      </c>
      <c r="J192" s="24">
        <v>102.529</v>
      </c>
      <c r="K192" s="24">
        <v>80.905000000000001</v>
      </c>
      <c r="L192" s="24">
        <v>69.613</v>
      </c>
      <c r="M192" s="24">
        <v>80.905000000000001</v>
      </c>
      <c r="N192" s="24">
        <v>69.444000000000003</v>
      </c>
      <c r="O192" s="24">
        <v>88.876999999999995</v>
      </c>
      <c r="P192" s="24">
        <v>81.474999999999994</v>
      </c>
      <c r="Q192" s="24">
        <v>90.564999999999998</v>
      </c>
      <c r="R192" s="24">
        <f>$H$192+$I$192+$J$192+$K$192+$L$192+$M$192+$N$192+$O$192+$P$192+$Q$192</f>
        <v>850.88699999999994</v>
      </c>
      <c r="S192" s="29">
        <v>2.2999999999999998</v>
      </c>
      <c r="T192" s="25">
        <f>ROUND($R$192*$S$192,3)</f>
        <v>1957.04</v>
      </c>
      <c r="U192" s="60"/>
      <c r="V192" s="60"/>
      <c r="W192" s="25">
        <f>ROUND($V$192+$U$192,2)</f>
        <v>0</v>
      </c>
      <c r="X192" s="25">
        <f>ROUND($R$192*$U$192,2)</f>
        <v>0</v>
      </c>
      <c r="Y192" s="25">
        <f>ROUND($T$192*$V$192,2)</f>
        <v>0</v>
      </c>
      <c r="Z192" s="25">
        <f>ROUND($Y$192+$X$192,2)</f>
        <v>0</v>
      </c>
      <c r="AA192" s="27" t="s">
        <v>227</v>
      </c>
      <c r="AB192" s="69"/>
    </row>
    <row r="193" spans="1:28" s="11" customFormat="1" ht="11.1" customHeight="1" outlineLevel="6" x14ac:dyDescent="0.15">
      <c r="A193" s="12">
        <v>36</v>
      </c>
      <c r="B193" s="73" t="s">
        <v>228</v>
      </c>
      <c r="C193" s="13" t="s">
        <v>74</v>
      </c>
      <c r="D193" s="13"/>
      <c r="E193" s="13"/>
      <c r="F193" s="13"/>
      <c r="G193" s="13"/>
      <c r="H193" s="14">
        <v>62</v>
      </c>
      <c r="I193" s="14">
        <v>62</v>
      </c>
      <c r="J193" s="14">
        <v>83</v>
      </c>
      <c r="K193" s="14">
        <v>74</v>
      </c>
      <c r="L193" s="14">
        <v>37</v>
      </c>
      <c r="M193" s="14">
        <v>74</v>
      </c>
      <c r="N193" s="14">
        <v>64</v>
      </c>
      <c r="O193" s="14">
        <v>61</v>
      </c>
      <c r="P193" s="14">
        <v>69</v>
      </c>
      <c r="Q193" s="14">
        <v>74</v>
      </c>
      <c r="R193" s="14">
        <v>660</v>
      </c>
      <c r="S193" s="15"/>
      <c r="T193" s="15">
        <f>$T$194</f>
        <v>660</v>
      </c>
      <c r="U193" s="61"/>
      <c r="V193" s="61"/>
      <c r="W193" s="15">
        <f>ROUND($Z$193/$T$193,2)</f>
        <v>0</v>
      </c>
      <c r="X193" s="15">
        <f>ROUND($X$194+$X$195+$X$196+$X$197,2)</f>
        <v>0</v>
      </c>
      <c r="Y193" s="15">
        <f>ROUND($Y$194+$Y$195+$Y$196+$Y$197,2)</f>
        <v>0</v>
      </c>
      <c r="Z193" s="15">
        <f>ROUND($Z$194+$Z$195+$Z$196+$Z$197,2)</f>
        <v>0</v>
      </c>
      <c r="AA193" s="16" t="s">
        <v>229</v>
      </c>
      <c r="AB193" s="67"/>
    </row>
    <row r="194" spans="1:28" s="17" customFormat="1" ht="11.1" customHeight="1" outlineLevel="7" x14ac:dyDescent="0.2">
      <c r="A194" s="18"/>
      <c r="B194" s="74" t="s">
        <v>31</v>
      </c>
      <c r="C194" s="19" t="s">
        <v>74</v>
      </c>
      <c r="D194" s="19"/>
      <c r="E194" s="19"/>
      <c r="F194" s="19"/>
      <c r="G194" s="19"/>
      <c r="H194" s="20">
        <v>62</v>
      </c>
      <c r="I194" s="20">
        <v>62</v>
      </c>
      <c r="J194" s="20">
        <v>83</v>
      </c>
      <c r="K194" s="20">
        <v>74</v>
      </c>
      <c r="L194" s="20">
        <v>37</v>
      </c>
      <c r="M194" s="20">
        <v>74</v>
      </c>
      <c r="N194" s="20">
        <v>64</v>
      </c>
      <c r="O194" s="20">
        <v>61</v>
      </c>
      <c r="P194" s="20">
        <v>69</v>
      </c>
      <c r="Q194" s="20">
        <v>74</v>
      </c>
      <c r="R194" s="20">
        <f>$H$194+$I$194+$J$194+$K$194+$L$194+$M$194+$N$194+$O$194+$P$194+$Q$194</f>
        <v>660</v>
      </c>
      <c r="S194" s="20">
        <v>1</v>
      </c>
      <c r="T194" s="21">
        <f>ROUND($R$194*$S$194,3)</f>
        <v>660</v>
      </c>
      <c r="U194" s="58"/>
      <c r="V194" s="59"/>
      <c r="W194" s="56">
        <f>ROUND($V$194+$U$194,2)</f>
        <v>0</v>
      </c>
      <c r="X194" s="21">
        <f>ROUND($R$194*$U$194,2)</f>
        <v>0</v>
      </c>
      <c r="Y194" s="21">
        <f>ROUND($T$194*$V$194,2)</f>
        <v>0</v>
      </c>
      <c r="Z194" s="21">
        <f>ROUND($Y$194+$X$194,2)</f>
        <v>0</v>
      </c>
      <c r="AA194" s="21"/>
      <c r="AB194" s="68"/>
    </row>
    <row r="195" spans="1:28" s="1" customFormat="1" ht="11.1" customHeight="1" outlineLevel="7" x14ac:dyDescent="0.2">
      <c r="A195" s="22"/>
      <c r="B195" s="75" t="s">
        <v>230</v>
      </c>
      <c r="C195" s="23" t="s">
        <v>74</v>
      </c>
      <c r="D195" s="23"/>
      <c r="E195" s="23"/>
      <c r="F195" s="23"/>
      <c r="G195" s="23"/>
      <c r="H195" s="24">
        <v>22</v>
      </c>
      <c r="I195" s="24">
        <v>22</v>
      </c>
      <c r="J195" s="24">
        <v>32</v>
      </c>
      <c r="K195" s="24">
        <v>27</v>
      </c>
      <c r="L195" s="24">
        <v>15</v>
      </c>
      <c r="M195" s="24">
        <v>27</v>
      </c>
      <c r="N195" s="24">
        <v>25</v>
      </c>
      <c r="O195" s="24">
        <v>22</v>
      </c>
      <c r="P195" s="24">
        <v>26</v>
      </c>
      <c r="Q195" s="24">
        <v>27</v>
      </c>
      <c r="R195" s="24">
        <f>$H$195+$I$195+$J$195+$K$195+$L$195+$M$195+$N$195+$O$195+$P$195+$Q$195</f>
        <v>245</v>
      </c>
      <c r="S195" s="26">
        <v>1</v>
      </c>
      <c r="T195" s="25">
        <f>ROUND($R$195*$S$195,3)</f>
        <v>245</v>
      </c>
      <c r="U195" s="60"/>
      <c r="V195" s="60"/>
      <c r="W195" s="25">
        <f>ROUND($V$195+$U$195,2)</f>
        <v>0</v>
      </c>
      <c r="X195" s="25">
        <f>ROUND($R$195*$U$195,2)</f>
        <v>0</v>
      </c>
      <c r="Y195" s="25">
        <f>ROUND($T$195*$V$195,2)</f>
        <v>0</v>
      </c>
      <c r="Z195" s="25">
        <f>ROUND($Y$195+$X$195,2)</f>
        <v>0</v>
      </c>
      <c r="AA195" s="27" t="s">
        <v>231</v>
      </c>
      <c r="AB195" s="69"/>
    </row>
    <row r="196" spans="1:28" s="1" customFormat="1" ht="33" customHeight="1" outlineLevel="7" x14ac:dyDescent="0.2">
      <c r="A196" s="22"/>
      <c r="B196" s="75" t="s">
        <v>232</v>
      </c>
      <c r="C196" s="23" t="s">
        <v>74</v>
      </c>
      <c r="D196" s="23"/>
      <c r="E196" s="23"/>
      <c r="F196" s="23"/>
      <c r="G196" s="23"/>
      <c r="H196" s="24">
        <v>40</v>
      </c>
      <c r="I196" s="24">
        <v>40</v>
      </c>
      <c r="J196" s="24">
        <v>51</v>
      </c>
      <c r="K196" s="24">
        <v>47</v>
      </c>
      <c r="L196" s="24">
        <v>22</v>
      </c>
      <c r="M196" s="24">
        <v>47</v>
      </c>
      <c r="N196" s="24">
        <v>39</v>
      </c>
      <c r="O196" s="24">
        <v>39</v>
      </c>
      <c r="P196" s="24">
        <v>43</v>
      </c>
      <c r="Q196" s="24">
        <v>47</v>
      </c>
      <c r="R196" s="24">
        <f>$H$196+$I$196+$J$196+$K$196+$L$196+$M$196+$N$196+$O$196+$P$196+$Q$196</f>
        <v>415</v>
      </c>
      <c r="S196" s="26">
        <v>1</v>
      </c>
      <c r="T196" s="25">
        <f>ROUND($R$196*$S$196,3)</f>
        <v>415</v>
      </c>
      <c r="U196" s="60"/>
      <c r="V196" s="60"/>
      <c r="W196" s="25">
        <f>ROUND($V$196+$U$196,2)</f>
        <v>0</v>
      </c>
      <c r="X196" s="25">
        <f>ROUND($R$196*$U$196,2)</f>
        <v>0</v>
      </c>
      <c r="Y196" s="25">
        <f>ROUND($T$196*$V$196,2)</f>
        <v>0</v>
      </c>
      <c r="Z196" s="25">
        <f>ROUND($Y$196+$X$196,2)</f>
        <v>0</v>
      </c>
      <c r="AA196" s="27" t="s">
        <v>233</v>
      </c>
      <c r="AB196" s="69"/>
    </row>
    <row r="197" spans="1:28" s="1" customFormat="1" ht="21.95" customHeight="1" outlineLevel="7" x14ac:dyDescent="0.2">
      <c r="A197" s="22"/>
      <c r="B197" s="75" t="s">
        <v>234</v>
      </c>
      <c r="C197" s="23" t="s">
        <v>74</v>
      </c>
      <c r="D197" s="23" t="s">
        <v>235</v>
      </c>
      <c r="E197" s="23"/>
      <c r="F197" s="23"/>
      <c r="G197" s="23"/>
      <c r="H197" s="24">
        <v>3</v>
      </c>
      <c r="I197" s="24">
        <v>3</v>
      </c>
      <c r="J197" s="24">
        <v>4</v>
      </c>
      <c r="K197" s="24">
        <v>2</v>
      </c>
      <c r="L197" s="24">
        <v>2</v>
      </c>
      <c r="M197" s="24">
        <v>2</v>
      </c>
      <c r="N197" s="24">
        <v>2</v>
      </c>
      <c r="O197" s="24">
        <v>3</v>
      </c>
      <c r="P197" s="24">
        <v>2</v>
      </c>
      <c r="Q197" s="24">
        <v>2</v>
      </c>
      <c r="R197" s="24">
        <f>$H$197+$I$197+$J$197+$K$197+$L$197+$M$197+$N$197+$O$197+$P$197+$Q$197</f>
        <v>25</v>
      </c>
      <c r="S197" s="26">
        <v>1</v>
      </c>
      <c r="T197" s="25">
        <f>ROUND($R$197*$S$197,3)</f>
        <v>25</v>
      </c>
      <c r="U197" s="60"/>
      <c r="V197" s="60"/>
      <c r="W197" s="25">
        <f>ROUND($V$197+$U$197,2)</f>
        <v>0</v>
      </c>
      <c r="X197" s="25">
        <f>ROUND($R$197*$U$197,2)</f>
        <v>0</v>
      </c>
      <c r="Y197" s="25">
        <f>ROUND($T$197*$V$197,2)</f>
        <v>0</v>
      </c>
      <c r="Z197" s="25">
        <f>ROUND($Y$197+$X$197,2)</f>
        <v>0</v>
      </c>
      <c r="AA197" s="27" t="s">
        <v>236</v>
      </c>
      <c r="AB197" s="69"/>
    </row>
    <row r="198" spans="1:28" s="11" customFormat="1" ht="21.95" customHeight="1" outlineLevel="6" x14ac:dyDescent="0.15">
      <c r="A198" s="12">
        <v>37</v>
      </c>
      <c r="B198" s="73" t="s">
        <v>237</v>
      </c>
      <c r="C198" s="13" t="s">
        <v>67</v>
      </c>
      <c r="D198" s="13"/>
      <c r="E198" s="13"/>
      <c r="F198" s="13"/>
      <c r="G198" s="13"/>
      <c r="H198" s="14">
        <v>97.747</v>
      </c>
      <c r="I198" s="14">
        <v>88.826999999999998</v>
      </c>
      <c r="J198" s="14">
        <v>102.529</v>
      </c>
      <c r="K198" s="14">
        <v>80.905000000000001</v>
      </c>
      <c r="L198" s="14">
        <v>69.613</v>
      </c>
      <c r="M198" s="14">
        <v>80.905000000000001</v>
      </c>
      <c r="N198" s="14">
        <v>69.444000000000003</v>
      </c>
      <c r="O198" s="14">
        <v>88.876999999999995</v>
      </c>
      <c r="P198" s="14">
        <v>81.474999999999994</v>
      </c>
      <c r="Q198" s="14">
        <v>90.564999999999998</v>
      </c>
      <c r="R198" s="14">
        <v>850.88699999999994</v>
      </c>
      <c r="S198" s="15"/>
      <c r="T198" s="15">
        <f>$T$199</f>
        <v>850.88699999999994</v>
      </c>
      <c r="U198" s="61"/>
      <c r="V198" s="61"/>
      <c r="W198" s="15">
        <f>ROUND($Z$198/$T$198,2)</f>
        <v>0</v>
      </c>
      <c r="X198" s="15">
        <f>ROUND($X$199+$X$200,2)</f>
        <v>0</v>
      </c>
      <c r="Y198" s="15">
        <f>ROUND($Y$199+$Y$200,2)</f>
        <v>0</v>
      </c>
      <c r="Z198" s="15">
        <f>ROUND($Z$199+$Z$200,2)</f>
        <v>0</v>
      </c>
      <c r="AA198" s="16"/>
      <c r="AB198" s="67"/>
    </row>
    <row r="199" spans="1:28" s="17" customFormat="1" ht="11.1" customHeight="1" outlineLevel="7" x14ac:dyDescent="0.2">
      <c r="A199" s="18"/>
      <c r="B199" s="74" t="s">
        <v>31</v>
      </c>
      <c r="C199" s="19" t="s">
        <v>67</v>
      </c>
      <c r="D199" s="19"/>
      <c r="E199" s="19"/>
      <c r="F199" s="19"/>
      <c r="G199" s="19"/>
      <c r="H199" s="20">
        <v>97.747</v>
      </c>
      <c r="I199" s="20">
        <v>88.826999999999998</v>
      </c>
      <c r="J199" s="20">
        <v>102.529</v>
      </c>
      <c r="K199" s="20">
        <v>80.905000000000001</v>
      </c>
      <c r="L199" s="20">
        <v>69.613</v>
      </c>
      <c r="M199" s="20">
        <v>80.905000000000001</v>
      </c>
      <c r="N199" s="20">
        <v>69.444000000000003</v>
      </c>
      <c r="O199" s="20">
        <v>88.876999999999995</v>
      </c>
      <c r="P199" s="20">
        <v>81.474999999999994</v>
      </c>
      <c r="Q199" s="20">
        <v>90.564999999999998</v>
      </c>
      <c r="R199" s="20">
        <f>$H$199+$I$199+$J$199+$K$199+$L$199+$M$199+$N$199+$O$199+$P$199+$Q$199</f>
        <v>850.88699999999994</v>
      </c>
      <c r="S199" s="20">
        <v>1</v>
      </c>
      <c r="T199" s="21">
        <f>ROUND($R$199*$S$199,3)</f>
        <v>850.88699999999994</v>
      </c>
      <c r="U199" s="58"/>
      <c r="V199" s="59"/>
      <c r="W199" s="56">
        <f>ROUND($V$199+$U$199,2)</f>
        <v>0</v>
      </c>
      <c r="X199" s="21">
        <f>ROUND($R$199*$U$199,2)</f>
        <v>0</v>
      </c>
      <c r="Y199" s="21">
        <f>ROUND($T$199*$V$199,2)</f>
        <v>0</v>
      </c>
      <c r="Z199" s="21">
        <f>ROUND($Y$199+$X$199,2)</f>
        <v>0</v>
      </c>
      <c r="AA199" s="21"/>
      <c r="AB199" s="68"/>
    </row>
    <row r="200" spans="1:28" s="1" customFormat="1" ht="21.95" customHeight="1" outlineLevel="7" x14ac:dyDescent="0.2">
      <c r="A200" s="22"/>
      <c r="B200" s="75" t="s">
        <v>117</v>
      </c>
      <c r="C200" s="23" t="s">
        <v>118</v>
      </c>
      <c r="D200" s="23"/>
      <c r="E200" s="23"/>
      <c r="F200" s="23"/>
      <c r="G200" s="23"/>
      <c r="H200" s="24">
        <v>97.747</v>
      </c>
      <c r="I200" s="24">
        <v>88.826999999999998</v>
      </c>
      <c r="J200" s="24">
        <v>102.529</v>
      </c>
      <c r="K200" s="24">
        <v>80.905000000000001</v>
      </c>
      <c r="L200" s="24">
        <v>69.613</v>
      </c>
      <c r="M200" s="24">
        <v>80.905000000000001</v>
      </c>
      <c r="N200" s="24">
        <v>69.444000000000003</v>
      </c>
      <c r="O200" s="24">
        <v>88.876999999999995</v>
      </c>
      <c r="P200" s="24">
        <v>81.474999999999994</v>
      </c>
      <c r="Q200" s="24">
        <v>90.564999999999998</v>
      </c>
      <c r="R200" s="24">
        <f>$H$200+$I$200+$J$200+$K$200+$L$200+$M$200+$N$200+$O$200+$P$200+$Q$200</f>
        <v>850.88699999999994</v>
      </c>
      <c r="S200" s="28">
        <v>0.34</v>
      </c>
      <c r="T200" s="25">
        <f>ROUND($R$200*$S$200,3)</f>
        <v>289.30200000000002</v>
      </c>
      <c r="U200" s="60"/>
      <c r="V200" s="60"/>
      <c r="W200" s="25">
        <f>ROUND($V$200+$U$200,2)</f>
        <v>0</v>
      </c>
      <c r="X200" s="25">
        <f>ROUND($R$200*$U$200,2)</f>
        <v>0</v>
      </c>
      <c r="Y200" s="25">
        <f>ROUND($T$200*$V$200,2)</f>
        <v>0</v>
      </c>
      <c r="Z200" s="25">
        <f>ROUND($Y$200+$X$200,2)</f>
        <v>0</v>
      </c>
      <c r="AA200" s="27"/>
      <c r="AB200" s="69"/>
    </row>
    <row r="201" spans="1:28" s="11" customFormat="1" ht="32.1" customHeight="1" outlineLevel="6" x14ac:dyDescent="0.15">
      <c r="A201" s="12">
        <v>38</v>
      </c>
      <c r="B201" s="73" t="s">
        <v>238</v>
      </c>
      <c r="C201" s="13" t="s">
        <v>67</v>
      </c>
      <c r="D201" s="13"/>
      <c r="E201" s="13"/>
      <c r="F201" s="13"/>
      <c r="G201" s="13"/>
      <c r="H201" s="30">
        <v>2375.902</v>
      </c>
      <c r="I201" s="30">
        <v>2389.7420000000002</v>
      </c>
      <c r="J201" s="30">
        <v>3205.1889999999999</v>
      </c>
      <c r="K201" s="30">
        <v>2564.61</v>
      </c>
      <c r="L201" s="30">
        <v>1746.6849999999999</v>
      </c>
      <c r="M201" s="30">
        <v>2564.61</v>
      </c>
      <c r="N201" s="30">
        <v>2194.67</v>
      </c>
      <c r="O201" s="30">
        <v>2390.2190000000001</v>
      </c>
      <c r="P201" s="30">
        <v>2876.6770000000001</v>
      </c>
      <c r="Q201" s="30">
        <v>2547.9839999999999</v>
      </c>
      <c r="R201" s="30">
        <v>24856.288</v>
      </c>
      <c r="S201" s="15"/>
      <c r="T201" s="15">
        <f>$T$202</f>
        <v>24856.288</v>
      </c>
      <c r="U201" s="61"/>
      <c r="V201" s="61"/>
      <c r="W201" s="15">
        <f>ROUND($Z$201/$T$201,2)</f>
        <v>0</v>
      </c>
      <c r="X201" s="15">
        <f>ROUND($X$202+$X$203,2)</f>
        <v>0</v>
      </c>
      <c r="Y201" s="15">
        <f>ROUND($Y$202+$Y$203,2)</f>
        <v>0</v>
      </c>
      <c r="Z201" s="15">
        <f>ROUND($Z$202+$Z$203,2)</f>
        <v>0</v>
      </c>
      <c r="AA201" s="16" t="s">
        <v>239</v>
      </c>
      <c r="AB201" s="67"/>
    </row>
    <row r="202" spans="1:28" s="17" customFormat="1" ht="11.1" customHeight="1" outlineLevel="7" x14ac:dyDescent="0.2">
      <c r="A202" s="18"/>
      <c r="B202" s="74" t="s">
        <v>31</v>
      </c>
      <c r="C202" s="19" t="s">
        <v>67</v>
      </c>
      <c r="D202" s="19"/>
      <c r="E202" s="19"/>
      <c r="F202" s="19"/>
      <c r="G202" s="19"/>
      <c r="H202" s="31">
        <v>2375.902</v>
      </c>
      <c r="I202" s="31">
        <v>2389.7420000000002</v>
      </c>
      <c r="J202" s="31">
        <v>3205.1889999999999</v>
      </c>
      <c r="K202" s="31">
        <v>2564.61</v>
      </c>
      <c r="L202" s="31">
        <v>1746.6849999999999</v>
      </c>
      <c r="M202" s="31">
        <v>2564.61</v>
      </c>
      <c r="N202" s="31">
        <v>2194.67</v>
      </c>
      <c r="O202" s="31">
        <v>2390.2190000000001</v>
      </c>
      <c r="P202" s="31">
        <v>2876.6770000000001</v>
      </c>
      <c r="Q202" s="31">
        <v>2547.9839999999999</v>
      </c>
      <c r="R202" s="31">
        <f>$H$202+$I$202+$J$202+$K$202+$L$202+$M$202+$N$202+$O$202+$P$202+$Q$202</f>
        <v>24856.288000000004</v>
      </c>
      <c r="S202" s="20">
        <v>1</v>
      </c>
      <c r="T202" s="21">
        <f>ROUND($R$202*$S$202,3)</f>
        <v>24856.288</v>
      </c>
      <c r="U202" s="58"/>
      <c r="V202" s="59"/>
      <c r="W202" s="56">
        <f>ROUND($V$202+$U$202,2)</f>
        <v>0</v>
      </c>
      <c r="X202" s="21">
        <f>ROUND($R$202*$U$202,2)</f>
        <v>0</v>
      </c>
      <c r="Y202" s="21">
        <f>ROUND($T$202*$V$202,2)</f>
        <v>0</v>
      </c>
      <c r="Z202" s="21">
        <f>ROUND($Y$202+$X$202,2)</f>
        <v>0</v>
      </c>
      <c r="AA202" s="21"/>
      <c r="AB202" s="68"/>
    </row>
    <row r="203" spans="1:28" s="1" customFormat="1" ht="21.95" customHeight="1" outlineLevel="7" x14ac:dyDescent="0.2">
      <c r="A203" s="22"/>
      <c r="B203" s="75" t="s">
        <v>167</v>
      </c>
      <c r="C203" s="23" t="s">
        <v>69</v>
      </c>
      <c r="D203" s="23"/>
      <c r="E203" s="23"/>
      <c r="F203" s="23"/>
      <c r="G203" s="23"/>
      <c r="H203" s="32">
        <v>2375.902</v>
      </c>
      <c r="I203" s="32">
        <v>2389.7420000000002</v>
      </c>
      <c r="J203" s="32">
        <v>3205.1889999999999</v>
      </c>
      <c r="K203" s="32">
        <v>2564.61</v>
      </c>
      <c r="L203" s="32">
        <v>1746.6849999999999</v>
      </c>
      <c r="M203" s="32">
        <v>2564.61</v>
      </c>
      <c r="N203" s="32">
        <v>2194.67</v>
      </c>
      <c r="O203" s="32">
        <v>2390.2190000000001</v>
      </c>
      <c r="P203" s="32">
        <v>2876.6770000000001</v>
      </c>
      <c r="Q203" s="32">
        <v>2547.9839999999999</v>
      </c>
      <c r="R203" s="32">
        <f>$H$203+$I$203+$J$203+$K$203+$L$203+$M$203+$N$203+$O$203+$P$203+$Q$203</f>
        <v>24856.288000000004</v>
      </c>
      <c r="S203" s="28">
        <v>3.45</v>
      </c>
      <c r="T203" s="25">
        <f>ROUND($R$203*$S$203,3)</f>
        <v>85754.194000000003</v>
      </c>
      <c r="U203" s="60"/>
      <c r="V203" s="60"/>
      <c r="W203" s="25">
        <f>ROUND($V$203+$U$203,2)</f>
        <v>0</v>
      </c>
      <c r="X203" s="25">
        <f>ROUND($R$203*$U$203,2)</f>
        <v>0</v>
      </c>
      <c r="Y203" s="25">
        <f>ROUND($T$203*$V$203,2)</f>
        <v>0</v>
      </c>
      <c r="Z203" s="25">
        <f>ROUND($Y$203+$X$203,2)</f>
        <v>0</v>
      </c>
      <c r="AA203" s="27" t="s">
        <v>227</v>
      </c>
      <c r="AB203" s="69"/>
    </row>
    <row r="204" spans="1:28" s="11" customFormat="1" ht="21.95" customHeight="1" outlineLevel="6" x14ac:dyDescent="0.15">
      <c r="A204" s="12">
        <v>39</v>
      </c>
      <c r="B204" s="73" t="s">
        <v>240</v>
      </c>
      <c r="C204" s="13" t="s">
        <v>67</v>
      </c>
      <c r="D204" s="13"/>
      <c r="E204" s="13"/>
      <c r="F204" s="13"/>
      <c r="G204" s="13"/>
      <c r="H204" s="30">
        <v>2375.902</v>
      </c>
      <c r="I204" s="30">
        <v>2389.7420000000002</v>
      </c>
      <c r="J204" s="30">
        <v>3205.1889999999999</v>
      </c>
      <c r="K204" s="30">
        <v>2564.61</v>
      </c>
      <c r="L204" s="30">
        <v>1746.6849999999999</v>
      </c>
      <c r="M204" s="30">
        <v>2564.61</v>
      </c>
      <c r="N204" s="30">
        <v>2194.67</v>
      </c>
      <c r="O204" s="30">
        <v>2390.2190000000001</v>
      </c>
      <c r="P204" s="30">
        <v>2876.6770000000001</v>
      </c>
      <c r="Q204" s="30">
        <v>2547.9839999999999</v>
      </c>
      <c r="R204" s="30">
        <v>24856.288</v>
      </c>
      <c r="S204" s="15"/>
      <c r="T204" s="15">
        <f>$T$205</f>
        <v>24856.288</v>
      </c>
      <c r="U204" s="61"/>
      <c r="V204" s="61"/>
      <c r="W204" s="15">
        <f>ROUND($Z$204/$T$204,2)</f>
        <v>0</v>
      </c>
      <c r="X204" s="15">
        <f>ROUND($X$205+$X$206+$X$207+$X$208,2)</f>
        <v>0</v>
      </c>
      <c r="Y204" s="15">
        <f>ROUND($Y$205+$Y$206+$Y$207+$Y$208,2)</f>
        <v>0</v>
      </c>
      <c r="Z204" s="15">
        <f>ROUND($Z$205+$Z$206+$Z$207+$Z$208,2)</f>
        <v>0</v>
      </c>
      <c r="AA204" s="16"/>
      <c r="AB204" s="67"/>
    </row>
    <row r="205" spans="1:28" s="17" customFormat="1" ht="11.1" customHeight="1" outlineLevel="7" x14ac:dyDescent="0.2">
      <c r="A205" s="18"/>
      <c r="B205" s="74" t="s">
        <v>31</v>
      </c>
      <c r="C205" s="19" t="s">
        <v>67</v>
      </c>
      <c r="D205" s="19"/>
      <c r="E205" s="19"/>
      <c r="F205" s="19"/>
      <c r="G205" s="19"/>
      <c r="H205" s="31">
        <v>2375.902</v>
      </c>
      <c r="I205" s="31">
        <v>2389.7420000000002</v>
      </c>
      <c r="J205" s="31">
        <v>3205.1889999999999</v>
      </c>
      <c r="K205" s="31">
        <v>2564.61</v>
      </c>
      <c r="L205" s="31">
        <v>1746.6849999999999</v>
      </c>
      <c r="M205" s="31">
        <v>2564.61</v>
      </c>
      <c r="N205" s="31">
        <v>2194.67</v>
      </c>
      <c r="O205" s="31">
        <v>2390.2190000000001</v>
      </c>
      <c r="P205" s="31">
        <v>2876.6770000000001</v>
      </c>
      <c r="Q205" s="31">
        <v>2547.9839999999999</v>
      </c>
      <c r="R205" s="31">
        <f>$H$205+$I$205+$J$205+$K$205+$L$205+$M$205+$N$205+$O$205+$P$205+$Q$205</f>
        <v>24856.288000000004</v>
      </c>
      <c r="S205" s="20">
        <v>1</v>
      </c>
      <c r="T205" s="21">
        <f>ROUND($R$205*$S$205,3)</f>
        <v>24856.288</v>
      </c>
      <c r="U205" s="58"/>
      <c r="V205" s="59"/>
      <c r="W205" s="56">
        <f>ROUND($V$205+$U$205,2)</f>
        <v>0</v>
      </c>
      <c r="X205" s="21">
        <f>ROUND($R$205*$U$205,2)</f>
        <v>0</v>
      </c>
      <c r="Y205" s="21">
        <f>ROUND($T$205*$V$205,2)</f>
        <v>0</v>
      </c>
      <c r="Z205" s="21">
        <f>ROUND($Y$205+$X$205,2)</f>
        <v>0</v>
      </c>
      <c r="AA205" s="21"/>
      <c r="AB205" s="68"/>
    </row>
    <row r="206" spans="1:28" s="1" customFormat="1" ht="21.95" customHeight="1" outlineLevel="7" x14ac:dyDescent="0.2">
      <c r="A206" s="22"/>
      <c r="B206" s="75" t="s">
        <v>241</v>
      </c>
      <c r="C206" s="23" t="s">
        <v>67</v>
      </c>
      <c r="D206" s="23" t="s">
        <v>242</v>
      </c>
      <c r="E206" s="23"/>
      <c r="F206" s="23"/>
      <c r="G206" s="23"/>
      <c r="H206" s="32">
        <v>2375.902</v>
      </c>
      <c r="I206" s="32">
        <v>2389.7420000000002</v>
      </c>
      <c r="J206" s="32">
        <v>3205.1889999999999</v>
      </c>
      <c r="K206" s="32">
        <v>2564.61</v>
      </c>
      <c r="L206" s="32">
        <v>1746.6849999999999</v>
      </c>
      <c r="M206" s="32">
        <v>2564.61</v>
      </c>
      <c r="N206" s="32">
        <v>2194.67</v>
      </c>
      <c r="O206" s="32">
        <v>2390.2190000000001</v>
      </c>
      <c r="P206" s="32">
        <v>2876.6770000000001</v>
      </c>
      <c r="Q206" s="32">
        <v>2547.9839999999999</v>
      </c>
      <c r="R206" s="32">
        <f>$H$206+$I$206+$J$206+$K$206+$L$206+$M$206+$N$206+$O$206+$P$206+$Q$206</f>
        <v>24856.288000000004</v>
      </c>
      <c r="S206" s="29">
        <v>1.1000000000000001</v>
      </c>
      <c r="T206" s="25">
        <f>ROUND($R$206*$S$206,3)</f>
        <v>27341.917000000001</v>
      </c>
      <c r="U206" s="60"/>
      <c r="V206" s="60"/>
      <c r="W206" s="25">
        <f>ROUND($V$206+$U$206,2)</f>
        <v>0</v>
      </c>
      <c r="X206" s="25">
        <f>ROUND($R$206*$U$206,2)</f>
        <v>0</v>
      </c>
      <c r="Y206" s="25">
        <f>ROUND($T$206*$V$206,2)</f>
        <v>0</v>
      </c>
      <c r="Z206" s="25">
        <f>ROUND($Y$206+$X$206,2)</f>
        <v>0</v>
      </c>
      <c r="AA206" s="27" t="s">
        <v>128</v>
      </c>
      <c r="AB206" s="69"/>
    </row>
    <row r="207" spans="1:28" s="1" customFormat="1" ht="11.1" customHeight="1" outlineLevel="7" x14ac:dyDescent="0.2">
      <c r="A207" s="22"/>
      <c r="B207" s="75" t="s">
        <v>243</v>
      </c>
      <c r="C207" s="23" t="s">
        <v>69</v>
      </c>
      <c r="D207" s="23" t="s">
        <v>244</v>
      </c>
      <c r="E207" s="23"/>
      <c r="F207" s="23"/>
      <c r="G207" s="23"/>
      <c r="H207" s="32">
        <v>2375.902</v>
      </c>
      <c r="I207" s="32">
        <v>2389.7420000000002</v>
      </c>
      <c r="J207" s="32">
        <v>3205.1889999999999</v>
      </c>
      <c r="K207" s="32">
        <v>2564.61</v>
      </c>
      <c r="L207" s="32">
        <v>1746.6849999999999</v>
      </c>
      <c r="M207" s="32">
        <v>2564.61</v>
      </c>
      <c r="N207" s="32">
        <v>2194.67</v>
      </c>
      <c r="O207" s="32">
        <v>2390.2190000000001</v>
      </c>
      <c r="P207" s="32">
        <v>2876.6770000000001</v>
      </c>
      <c r="Q207" s="32">
        <v>2547.9839999999999</v>
      </c>
      <c r="R207" s="32">
        <f>$H$207+$I$207+$J$207+$K$207+$L$207+$M$207+$N$207+$O$207+$P$207+$Q$207</f>
        <v>24856.288000000004</v>
      </c>
      <c r="S207" s="28">
        <v>0.01</v>
      </c>
      <c r="T207" s="25">
        <f>ROUND($R$207*$S$207,3)</f>
        <v>248.56299999999999</v>
      </c>
      <c r="U207" s="60"/>
      <c r="V207" s="60"/>
      <c r="W207" s="25">
        <f>ROUND($V$207+$U$207,2)</f>
        <v>0</v>
      </c>
      <c r="X207" s="25">
        <f>ROUND($R$207*$U$207,2)</f>
        <v>0</v>
      </c>
      <c r="Y207" s="25">
        <f>ROUND($T$207*$V$207,2)</f>
        <v>0</v>
      </c>
      <c r="Z207" s="25">
        <f>ROUND($Y$207+$X$207,2)</f>
        <v>0</v>
      </c>
      <c r="AA207" s="27"/>
      <c r="AB207" s="69"/>
    </row>
    <row r="208" spans="1:28" s="1" customFormat="1" ht="11.1" customHeight="1" outlineLevel="7" x14ac:dyDescent="0.2">
      <c r="A208" s="22"/>
      <c r="B208" s="75" t="s">
        <v>245</v>
      </c>
      <c r="C208" s="23" t="s">
        <v>69</v>
      </c>
      <c r="D208" s="23" t="s">
        <v>88</v>
      </c>
      <c r="E208" s="23"/>
      <c r="F208" s="23"/>
      <c r="G208" s="23"/>
      <c r="H208" s="32">
        <v>2375.902</v>
      </c>
      <c r="I208" s="32">
        <v>2389.7420000000002</v>
      </c>
      <c r="J208" s="32">
        <v>3205.1889999999999</v>
      </c>
      <c r="K208" s="32">
        <v>2564.61</v>
      </c>
      <c r="L208" s="32">
        <v>1746.6849999999999</v>
      </c>
      <c r="M208" s="32">
        <v>2564.61</v>
      </c>
      <c r="N208" s="32">
        <v>2194.67</v>
      </c>
      <c r="O208" s="32">
        <v>2390.2190000000001</v>
      </c>
      <c r="P208" s="32">
        <v>2876.6770000000001</v>
      </c>
      <c r="Q208" s="32">
        <v>2547.9839999999999</v>
      </c>
      <c r="R208" s="32">
        <f>$H$208+$I$208+$J$208+$K$208+$L$208+$M$208+$N$208+$O$208+$P$208+$Q$208</f>
        <v>24856.288000000004</v>
      </c>
      <c r="S208" s="28">
        <v>0.15</v>
      </c>
      <c r="T208" s="25">
        <f>ROUND($R$208*$S$208,3)</f>
        <v>3728.4430000000002</v>
      </c>
      <c r="U208" s="60"/>
      <c r="V208" s="60"/>
      <c r="W208" s="25">
        <f>ROUND($V$208+$U$208,2)</f>
        <v>0</v>
      </c>
      <c r="X208" s="25">
        <f>ROUND($R$208*$U$208,2)</f>
        <v>0</v>
      </c>
      <c r="Y208" s="25">
        <f>ROUND($T$208*$V$208,2)</f>
        <v>0</v>
      </c>
      <c r="Z208" s="25">
        <f>ROUND($Y$208+$X$208,2)</f>
        <v>0</v>
      </c>
      <c r="AA208" s="27"/>
      <c r="AB208" s="69"/>
    </row>
    <row r="209" spans="1:28" s="11" customFormat="1" ht="83.1" customHeight="1" outlineLevel="6" x14ac:dyDescent="0.15">
      <c r="A209" s="12">
        <v>40</v>
      </c>
      <c r="B209" s="73" t="s">
        <v>246</v>
      </c>
      <c r="C209" s="13" t="s">
        <v>67</v>
      </c>
      <c r="D209" s="13"/>
      <c r="E209" s="13"/>
      <c r="F209" s="13"/>
      <c r="G209" s="13"/>
      <c r="H209" s="14">
        <v>506.35199999999998</v>
      </c>
      <c r="I209" s="14">
        <v>506.35199999999998</v>
      </c>
      <c r="J209" s="14">
        <v>705.00800000000004</v>
      </c>
      <c r="K209" s="14">
        <v>514.54100000000005</v>
      </c>
      <c r="L209" s="14">
        <v>326.589</v>
      </c>
      <c r="M209" s="14">
        <v>514.54100000000005</v>
      </c>
      <c r="N209" s="14">
        <v>416.92200000000003</v>
      </c>
      <c r="O209" s="14">
        <v>506.35199999999998</v>
      </c>
      <c r="P209" s="14">
        <v>500.12900000000002</v>
      </c>
      <c r="Q209" s="14">
        <v>514.54100000000005</v>
      </c>
      <c r="R209" s="30">
        <v>5011.3270000000002</v>
      </c>
      <c r="S209" s="15"/>
      <c r="T209" s="15">
        <f>$T$210</f>
        <v>5011.3270000000002</v>
      </c>
      <c r="U209" s="61"/>
      <c r="V209" s="61"/>
      <c r="W209" s="15">
        <f>ROUND($Z$209/$T$209,2)</f>
        <v>0</v>
      </c>
      <c r="X209" s="15">
        <f>ROUND($X$210+$X$211+$X$212+$X$213+$X$214+$X$215,2)</f>
        <v>0</v>
      </c>
      <c r="Y209" s="15">
        <f>ROUND($Y$210+$Y$211+$Y$212+$Y$213+$Y$214+$Y$215,2)</f>
        <v>0</v>
      </c>
      <c r="Z209" s="15">
        <f>ROUND($Z$210+$Z$211+$Z$212+$Z$213+$Z$214+$Z$215,2)</f>
        <v>0</v>
      </c>
      <c r="AA209" s="16" t="s">
        <v>247</v>
      </c>
      <c r="AB209" s="67"/>
    </row>
    <row r="210" spans="1:28" s="17" customFormat="1" ht="11.1" customHeight="1" outlineLevel="7" x14ac:dyDescent="0.2">
      <c r="A210" s="18"/>
      <c r="B210" s="74" t="s">
        <v>31</v>
      </c>
      <c r="C210" s="19" t="s">
        <v>67</v>
      </c>
      <c r="D210" s="19"/>
      <c r="E210" s="19"/>
      <c r="F210" s="19"/>
      <c r="G210" s="19"/>
      <c r="H210" s="20">
        <v>506.35199999999998</v>
      </c>
      <c r="I210" s="20">
        <v>506.35199999999998</v>
      </c>
      <c r="J210" s="20">
        <v>705.00800000000004</v>
      </c>
      <c r="K210" s="20">
        <v>514.54100000000005</v>
      </c>
      <c r="L210" s="20">
        <v>326.589</v>
      </c>
      <c r="M210" s="20">
        <v>514.54100000000005</v>
      </c>
      <c r="N210" s="20">
        <v>416.92200000000003</v>
      </c>
      <c r="O210" s="20">
        <v>506.35199999999998</v>
      </c>
      <c r="P210" s="20">
        <v>500.12900000000002</v>
      </c>
      <c r="Q210" s="20">
        <v>514.54100000000005</v>
      </c>
      <c r="R210" s="20">
        <f>$H$210+$I$210+$J$210+$K$210+$L$210+$M$210+$N$210+$O$210+$P$210+$Q$210</f>
        <v>5011.3270000000002</v>
      </c>
      <c r="S210" s="20">
        <v>1</v>
      </c>
      <c r="T210" s="21">
        <f>ROUND($R$210*$S$210,3)</f>
        <v>5011.3270000000002</v>
      </c>
      <c r="U210" s="63"/>
      <c r="V210" s="59"/>
      <c r="W210" s="57">
        <f>ROUND($V$210+$U$210,2)</f>
        <v>0</v>
      </c>
      <c r="X210" s="21">
        <f>ROUND($R$210*$U$210,2)</f>
        <v>0</v>
      </c>
      <c r="Y210" s="21">
        <f>ROUND($T$210*$V$210,2)</f>
        <v>0</v>
      </c>
      <c r="Z210" s="21">
        <f>ROUND($Y$210+$X$210,2)</f>
        <v>0</v>
      </c>
      <c r="AA210" s="21"/>
      <c r="AB210" s="68"/>
    </row>
    <row r="211" spans="1:28" s="1" customFormat="1" ht="11.1" customHeight="1" outlineLevel="7" x14ac:dyDescent="0.2">
      <c r="A211" s="22"/>
      <c r="B211" s="75" t="s">
        <v>116</v>
      </c>
      <c r="C211" s="23" t="s">
        <v>69</v>
      </c>
      <c r="D211" s="23" t="s">
        <v>70</v>
      </c>
      <c r="E211" s="23"/>
      <c r="F211" s="23"/>
      <c r="G211" s="23"/>
      <c r="H211" s="24">
        <v>506.35199999999998</v>
      </c>
      <c r="I211" s="24">
        <v>506.35199999999998</v>
      </c>
      <c r="J211" s="24">
        <v>705.00800000000004</v>
      </c>
      <c r="K211" s="24">
        <v>514.54100000000005</v>
      </c>
      <c r="L211" s="24">
        <v>326.589</v>
      </c>
      <c r="M211" s="24">
        <v>514.54100000000005</v>
      </c>
      <c r="N211" s="24">
        <v>416.92200000000003</v>
      </c>
      <c r="O211" s="24">
        <v>506.35199999999998</v>
      </c>
      <c r="P211" s="24">
        <v>500.12900000000002</v>
      </c>
      <c r="Q211" s="24">
        <v>514.54100000000005</v>
      </c>
      <c r="R211" s="24">
        <f>$H$211+$I$211+$J$211+$K$211+$L$211+$M$211+$N$211+$O$211+$P$211+$Q$211</f>
        <v>5011.3270000000002</v>
      </c>
      <c r="S211" s="29">
        <v>0.2</v>
      </c>
      <c r="T211" s="25">
        <f>ROUND($R$211*$S$211,3)</f>
        <v>1002.265</v>
      </c>
      <c r="U211" s="60"/>
      <c r="V211" s="60"/>
      <c r="W211" s="25">
        <f>ROUND($V$211+$U$211,2)</f>
        <v>0</v>
      </c>
      <c r="X211" s="25">
        <f>ROUND($R$211*$U$211,2)</f>
        <v>0</v>
      </c>
      <c r="Y211" s="25">
        <f>ROUND($T$211*$V$211,2)</f>
        <v>0</v>
      </c>
      <c r="Z211" s="25">
        <f>ROUND($Y$211+$X$211,2)</f>
        <v>0</v>
      </c>
      <c r="AA211" s="27"/>
      <c r="AB211" s="69"/>
    </row>
    <row r="212" spans="1:28" s="1" customFormat="1" ht="21.95" customHeight="1" outlineLevel="7" x14ac:dyDescent="0.2">
      <c r="A212" s="22"/>
      <c r="B212" s="75" t="s">
        <v>127</v>
      </c>
      <c r="C212" s="23" t="s">
        <v>69</v>
      </c>
      <c r="D212" s="23" t="s">
        <v>108</v>
      </c>
      <c r="E212" s="23"/>
      <c r="F212" s="23"/>
      <c r="G212" s="23"/>
      <c r="H212" s="24">
        <v>506.35199999999998</v>
      </c>
      <c r="I212" s="24">
        <v>506.35199999999998</v>
      </c>
      <c r="J212" s="24">
        <v>705.00800000000004</v>
      </c>
      <c r="K212" s="24">
        <v>514.54100000000005</v>
      </c>
      <c r="L212" s="24">
        <v>326.589</v>
      </c>
      <c r="M212" s="24">
        <v>514.54100000000005</v>
      </c>
      <c r="N212" s="24">
        <v>416.92200000000003</v>
      </c>
      <c r="O212" s="24">
        <v>506.35199999999998</v>
      </c>
      <c r="P212" s="24">
        <v>500.12900000000002</v>
      </c>
      <c r="Q212" s="24">
        <v>514.54100000000005</v>
      </c>
      <c r="R212" s="24">
        <f>$H$212+$I$212+$J$212+$K$212+$L$212+$M$212+$N$212+$O$212+$P$212+$Q$212</f>
        <v>5011.3270000000002</v>
      </c>
      <c r="S212" s="29">
        <v>0.5</v>
      </c>
      <c r="T212" s="25">
        <f>ROUND($R$212*$S$212,3)</f>
        <v>2505.6640000000002</v>
      </c>
      <c r="U212" s="60"/>
      <c r="V212" s="60"/>
      <c r="W212" s="25">
        <f>ROUND($V$212+$U$212,2)</f>
        <v>0</v>
      </c>
      <c r="X212" s="25">
        <f>ROUND($R$212*$U$212,2)</f>
        <v>0</v>
      </c>
      <c r="Y212" s="25">
        <f>ROUND($T$212*$V$212,2)</f>
        <v>0</v>
      </c>
      <c r="Z212" s="25">
        <f>ROUND($Y$212+$X$212,2)</f>
        <v>0</v>
      </c>
      <c r="AA212" s="27" t="s">
        <v>128</v>
      </c>
      <c r="AB212" s="69"/>
    </row>
    <row r="213" spans="1:28" s="1" customFormat="1" ht="11.1" customHeight="1" outlineLevel="7" x14ac:dyDescent="0.2">
      <c r="A213" s="22"/>
      <c r="B213" s="75" t="s">
        <v>112</v>
      </c>
      <c r="C213" s="23" t="s">
        <v>69</v>
      </c>
      <c r="D213" s="23"/>
      <c r="E213" s="23"/>
      <c r="F213" s="23"/>
      <c r="G213" s="23"/>
      <c r="H213" s="24">
        <v>506.35199999999998</v>
      </c>
      <c r="I213" s="24">
        <v>506.35199999999998</v>
      </c>
      <c r="J213" s="24">
        <v>705.00800000000004</v>
      </c>
      <c r="K213" s="24">
        <v>514.54100000000005</v>
      </c>
      <c r="L213" s="24">
        <v>326.589</v>
      </c>
      <c r="M213" s="24">
        <v>514.54100000000005</v>
      </c>
      <c r="N213" s="24">
        <v>416.92200000000003</v>
      </c>
      <c r="O213" s="24">
        <v>506.35199999999998</v>
      </c>
      <c r="P213" s="24">
        <v>500.12900000000002</v>
      </c>
      <c r="Q213" s="24">
        <v>514.54100000000005</v>
      </c>
      <c r="R213" s="24">
        <f>$H$213+$I$213+$J$213+$K$213+$L$213+$M$213+$N$213+$O$213+$P$213+$Q$213</f>
        <v>5011.3270000000002</v>
      </c>
      <c r="S213" s="26">
        <v>7</v>
      </c>
      <c r="T213" s="25">
        <f>ROUND($R$213*$S$213,3)</f>
        <v>35079.288999999997</v>
      </c>
      <c r="U213" s="60"/>
      <c r="V213" s="60"/>
      <c r="W213" s="25">
        <f>ROUND($V$213+$U$213,2)</f>
        <v>0</v>
      </c>
      <c r="X213" s="25">
        <f>ROUND($R$213*$U$213,2)</f>
        <v>0</v>
      </c>
      <c r="Y213" s="25">
        <f>ROUND($T$213*$V$213,2)</f>
        <v>0</v>
      </c>
      <c r="Z213" s="25">
        <f>ROUND($Y$213+$X$213,2)</f>
        <v>0</v>
      </c>
      <c r="AA213" s="27"/>
      <c r="AB213" s="69"/>
    </row>
    <row r="214" spans="1:28" s="1" customFormat="1" ht="33" customHeight="1" outlineLevel="7" x14ac:dyDescent="0.2">
      <c r="A214" s="22"/>
      <c r="B214" s="75" t="s">
        <v>248</v>
      </c>
      <c r="C214" s="23" t="s">
        <v>67</v>
      </c>
      <c r="D214" s="23" t="s">
        <v>111</v>
      </c>
      <c r="E214" s="23"/>
      <c r="F214" s="23"/>
      <c r="G214" s="23"/>
      <c r="H214" s="24">
        <v>46.695</v>
      </c>
      <c r="I214" s="24">
        <v>46.695</v>
      </c>
      <c r="J214" s="24">
        <v>67.92</v>
      </c>
      <c r="K214" s="24">
        <v>57.308</v>
      </c>
      <c r="L214" s="24">
        <v>31.838000000000001</v>
      </c>
      <c r="M214" s="24">
        <v>57.308</v>
      </c>
      <c r="N214" s="24">
        <v>44.573</v>
      </c>
      <c r="O214" s="24">
        <v>46.695</v>
      </c>
      <c r="P214" s="24">
        <v>48.817999999999998</v>
      </c>
      <c r="Q214" s="24">
        <v>57.308</v>
      </c>
      <c r="R214" s="24">
        <f>$H$214+$I$214+$J$214+$K$214+$L$214+$M$214+$N$214+$O$214+$P$214+$Q$214</f>
        <v>505.15799999999996</v>
      </c>
      <c r="S214" s="28">
        <v>1.02</v>
      </c>
      <c r="T214" s="25">
        <f>ROUND($R$214*$S$214,3)</f>
        <v>515.26099999999997</v>
      </c>
      <c r="U214" s="60"/>
      <c r="V214" s="60"/>
      <c r="W214" s="25">
        <f>ROUND($V$214+$U$214,2)</f>
        <v>0</v>
      </c>
      <c r="X214" s="25">
        <f>ROUND($R$214*$U$214,2)</f>
        <v>0</v>
      </c>
      <c r="Y214" s="25">
        <f>ROUND($T$214*$V$214,2)</f>
        <v>0</v>
      </c>
      <c r="Z214" s="25">
        <f>ROUND($Y$214+$X$214,2)</f>
        <v>0</v>
      </c>
      <c r="AA214" s="27" t="s">
        <v>249</v>
      </c>
      <c r="AB214" s="69"/>
    </row>
    <row r="215" spans="1:28" s="1" customFormat="1" ht="33" customHeight="1" outlineLevel="7" x14ac:dyDescent="0.2">
      <c r="A215" s="22"/>
      <c r="B215" s="75" t="s">
        <v>250</v>
      </c>
      <c r="C215" s="23" t="s">
        <v>67</v>
      </c>
      <c r="D215" s="23" t="s">
        <v>111</v>
      </c>
      <c r="E215" s="23"/>
      <c r="F215" s="23"/>
      <c r="G215" s="23"/>
      <c r="H215" s="24">
        <v>459.65699999999998</v>
      </c>
      <c r="I215" s="24">
        <v>459.65699999999998</v>
      </c>
      <c r="J215" s="24">
        <v>637.08799999999997</v>
      </c>
      <c r="K215" s="24">
        <v>457.23399999999998</v>
      </c>
      <c r="L215" s="24">
        <v>294.75200000000001</v>
      </c>
      <c r="M215" s="24">
        <v>457.23399999999998</v>
      </c>
      <c r="N215" s="24">
        <v>372.35</v>
      </c>
      <c r="O215" s="24">
        <v>459.65699999999998</v>
      </c>
      <c r="P215" s="24">
        <v>451.31200000000001</v>
      </c>
      <c r="Q215" s="24">
        <v>457.23399999999998</v>
      </c>
      <c r="R215" s="24">
        <f>$H$215+$I$215+$J$215+$K$215+$L$215+$M$215+$N$215+$O$215+$P$215+$Q$215</f>
        <v>4506.1750000000002</v>
      </c>
      <c r="S215" s="28">
        <v>1.02</v>
      </c>
      <c r="T215" s="25">
        <f>ROUND($R$215*$S$215,3)</f>
        <v>4596.299</v>
      </c>
      <c r="U215" s="60"/>
      <c r="V215" s="60"/>
      <c r="W215" s="25">
        <f>ROUND($V$215+$U$215,2)</f>
        <v>0</v>
      </c>
      <c r="X215" s="25">
        <f>ROUND($R$215*$U$215,2)</f>
        <v>0</v>
      </c>
      <c r="Y215" s="25">
        <f>ROUND($T$215*$V$215,2)</f>
        <v>0</v>
      </c>
      <c r="Z215" s="25">
        <f>ROUND($Y$215+$X$215,2)</f>
        <v>0</v>
      </c>
      <c r="AA215" s="27" t="s">
        <v>251</v>
      </c>
      <c r="AB215" s="69"/>
    </row>
    <row r="216" spans="1:28" s="11" customFormat="1" ht="72.95" customHeight="1" outlineLevel="6" x14ac:dyDescent="0.15">
      <c r="A216" s="12">
        <v>41</v>
      </c>
      <c r="B216" s="73" t="s">
        <v>252</v>
      </c>
      <c r="C216" s="13" t="s">
        <v>67</v>
      </c>
      <c r="D216" s="13"/>
      <c r="E216" s="13"/>
      <c r="F216" s="13"/>
      <c r="G216" s="13"/>
      <c r="H216" s="14">
        <v>297.70999999999998</v>
      </c>
      <c r="I216" s="14">
        <v>297.70999999999998</v>
      </c>
      <c r="J216" s="14">
        <v>318.33100000000002</v>
      </c>
      <c r="K216" s="14">
        <v>266.82799999999997</v>
      </c>
      <c r="L216" s="14">
        <v>187.63900000000001</v>
      </c>
      <c r="M216" s="14">
        <v>266.82799999999997</v>
      </c>
      <c r="N216" s="14">
        <v>264.303</v>
      </c>
      <c r="O216" s="14">
        <v>297.70999999999998</v>
      </c>
      <c r="P216" s="14">
        <v>301.98599999999999</v>
      </c>
      <c r="Q216" s="14">
        <v>266.82799999999997</v>
      </c>
      <c r="R216" s="30">
        <v>2765.873</v>
      </c>
      <c r="S216" s="15"/>
      <c r="T216" s="15">
        <f>$T$217</f>
        <v>2765.873</v>
      </c>
      <c r="U216" s="61"/>
      <c r="V216" s="61"/>
      <c r="W216" s="15">
        <f>ROUND($Z$216/$T$216,2)</f>
        <v>0</v>
      </c>
      <c r="X216" s="15">
        <f>ROUND($X$217+$X$218+$X$219+$X$220,2)</f>
        <v>0</v>
      </c>
      <c r="Y216" s="15">
        <f>ROUND($Y$217+$Y$218+$Y$219+$Y$220,2)</f>
        <v>0</v>
      </c>
      <c r="Z216" s="15">
        <f>ROUND($Z$217+$Z$218+$Z$219+$Z$220,2)</f>
        <v>0</v>
      </c>
      <c r="AA216" s="16" t="s">
        <v>253</v>
      </c>
      <c r="AB216" s="67"/>
    </row>
    <row r="217" spans="1:28" s="17" customFormat="1" ht="11.1" customHeight="1" outlineLevel="7" x14ac:dyDescent="0.2">
      <c r="A217" s="18"/>
      <c r="B217" s="74" t="s">
        <v>31</v>
      </c>
      <c r="C217" s="19" t="s">
        <v>67</v>
      </c>
      <c r="D217" s="19"/>
      <c r="E217" s="19"/>
      <c r="F217" s="19"/>
      <c r="G217" s="19"/>
      <c r="H217" s="20">
        <v>297.70999999999998</v>
      </c>
      <c r="I217" s="20">
        <v>297.70999999999998</v>
      </c>
      <c r="J217" s="20">
        <v>318.33100000000002</v>
      </c>
      <c r="K217" s="20">
        <v>266.82799999999997</v>
      </c>
      <c r="L217" s="20">
        <v>187.63900000000001</v>
      </c>
      <c r="M217" s="20">
        <v>266.82799999999997</v>
      </c>
      <c r="N217" s="20">
        <v>264.303</v>
      </c>
      <c r="O217" s="20">
        <v>297.70999999999998</v>
      </c>
      <c r="P217" s="20">
        <v>301.98599999999999</v>
      </c>
      <c r="Q217" s="20">
        <v>266.82799999999997</v>
      </c>
      <c r="R217" s="20">
        <f>$H$217+$I$217+$J$217+$K$217+$L$217+$M$217+$N$217+$O$217+$P$217+$Q$217</f>
        <v>2765.8729999999996</v>
      </c>
      <c r="S217" s="20">
        <v>1</v>
      </c>
      <c r="T217" s="21">
        <f>ROUND($R$217*$S$217,3)</f>
        <v>2765.873</v>
      </c>
      <c r="U217" s="63"/>
      <c r="V217" s="59"/>
      <c r="W217" s="57">
        <f>ROUND($V$217+$U$217,2)</f>
        <v>0</v>
      </c>
      <c r="X217" s="21">
        <f>ROUND($R$217*$U$217,2)</f>
        <v>0</v>
      </c>
      <c r="Y217" s="21">
        <f>ROUND($T$217*$V$217,2)</f>
        <v>0</v>
      </c>
      <c r="Z217" s="21">
        <f>ROUND($Y$217+$X$217,2)</f>
        <v>0</v>
      </c>
      <c r="AA217" s="21"/>
      <c r="AB217" s="68"/>
    </row>
    <row r="218" spans="1:28" s="1" customFormat="1" ht="11.1" customHeight="1" outlineLevel="7" x14ac:dyDescent="0.2">
      <c r="A218" s="22"/>
      <c r="B218" s="75" t="s">
        <v>254</v>
      </c>
      <c r="C218" s="23" t="s">
        <v>67</v>
      </c>
      <c r="D218" s="23"/>
      <c r="E218" s="23"/>
      <c r="F218" s="23"/>
      <c r="G218" s="23"/>
      <c r="H218" s="24">
        <v>297.70999999999998</v>
      </c>
      <c r="I218" s="24">
        <v>297.70999999999998</v>
      </c>
      <c r="J218" s="24">
        <v>318.33100000000002</v>
      </c>
      <c r="K218" s="24">
        <v>266.82799999999997</v>
      </c>
      <c r="L218" s="24">
        <v>187.63900000000001</v>
      </c>
      <c r="M218" s="24">
        <v>266.82799999999997</v>
      </c>
      <c r="N218" s="24">
        <v>264.303</v>
      </c>
      <c r="O218" s="24">
        <v>297.70999999999998</v>
      </c>
      <c r="P218" s="24">
        <v>301.98599999999999</v>
      </c>
      <c r="Q218" s="24">
        <v>266.82799999999997</v>
      </c>
      <c r="R218" s="24">
        <f>$H$218+$I$218+$J$218+$K$218+$L$218+$M$218+$N$218+$O$218+$P$218+$Q$218</f>
        <v>2765.8729999999996</v>
      </c>
      <c r="S218" s="29">
        <v>1.1000000000000001</v>
      </c>
      <c r="T218" s="25">
        <f>ROUND($R$218*$S$218,3)</f>
        <v>3042.46</v>
      </c>
      <c r="U218" s="60"/>
      <c r="V218" s="60"/>
      <c r="W218" s="25">
        <f>ROUND($V$218+$U$218,2)</f>
        <v>0</v>
      </c>
      <c r="X218" s="25">
        <f>ROUND($R$218*$U$218,2)</f>
        <v>0</v>
      </c>
      <c r="Y218" s="25">
        <f>ROUND($T$218*$V$218,2)</f>
        <v>0</v>
      </c>
      <c r="Z218" s="25">
        <f>ROUND($Y$218+$X$218,2)</f>
        <v>0</v>
      </c>
      <c r="AA218" s="27"/>
      <c r="AB218" s="69"/>
    </row>
    <row r="219" spans="1:28" s="1" customFormat="1" ht="11.1" customHeight="1" outlineLevel="7" x14ac:dyDescent="0.2">
      <c r="A219" s="22"/>
      <c r="B219" s="75" t="s">
        <v>255</v>
      </c>
      <c r="C219" s="23" t="s">
        <v>86</v>
      </c>
      <c r="D219" s="23"/>
      <c r="E219" s="23"/>
      <c r="F219" s="23"/>
      <c r="G219" s="23"/>
      <c r="H219" s="24">
        <v>297.70999999999998</v>
      </c>
      <c r="I219" s="24">
        <v>297.70999999999998</v>
      </c>
      <c r="J219" s="24">
        <v>318.33100000000002</v>
      </c>
      <c r="K219" s="24">
        <v>266.82799999999997</v>
      </c>
      <c r="L219" s="24">
        <v>187.63900000000001</v>
      </c>
      <c r="M219" s="24">
        <v>266.82799999999997</v>
      </c>
      <c r="N219" s="24">
        <v>264.303</v>
      </c>
      <c r="O219" s="24">
        <v>297.70999999999998</v>
      </c>
      <c r="P219" s="24">
        <v>301.98599999999999</v>
      </c>
      <c r="Q219" s="24">
        <v>266.82799999999997</v>
      </c>
      <c r="R219" s="24">
        <f>$H$219+$I$219+$J$219+$K$219+$L$219+$M$219+$N$219+$O$219+$P$219+$Q$219</f>
        <v>2765.8729999999996</v>
      </c>
      <c r="S219" s="28">
        <v>2.25</v>
      </c>
      <c r="T219" s="25">
        <f>ROUND($R$219*$S$219,3)</f>
        <v>6223.2139999999999</v>
      </c>
      <c r="U219" s="60"/>
      <c r="V219" s="60"/>
      <c r="W219" s="25">
        <f>ROUND($V$219+$U$219,2)</f>
        <v>0</v>
      </c>
      <c r="X219" s="25">
        <f>ROUND($R$219*$U$219,2)</f>
        <v>0</v>
      </c>
      <c r="Y219" s="25">
        <f>ROUND($T$219*$V$219,2)</f>
        <v>0</v>
      </c>
      <c r="Z219" s="25">
        <f>ROUND($Y$219+$X$219,2)</f>
        <v>0</v>
      </c>
      <c r="AA219" s="27"/>
      <c r="AB219" s="69"/>
    </row>
    <row r="220" spans="1:28" s="1" customFormat="1" ht="11.1" customHeight="1" outlineLevel="7" x14ac:dyDescent="0.2">
      <c r="A220" s="22"/>
      <c r="B220" s="75" t="s">
        <v>256</v>
      </c>
      <c r="C220" s="23" t="s">
        <v>86</v>
      </c>
      <c r="D220" s="23"/>
      <c r="E220" s="23"/>
      <c r="F220" s="23"/>
      <c r="G220" s="23"/>
      <c r="H220" s="24">
        <v>297.70999999999998</v>
      </c>
      <c r="I220" s="24">
        <v>297.70999999999998</v>
      </c>
      <c r="J220" s="24">
        <v>318.33100000000002</v>
      </c>
      <c r="K220" s="24">
        <v>266.82799999999997</v>
      </c>
      <c r="L220" s="24">
        <v>187.63900000000001</v>
      </c>
      <c r="M220" s="24">
        <v>266.82799999999997</v>
      </c>
      <c r="N220" s="24">
        <v>264.303</v>
      </c>
      <c r="O220" s="24">
        <v>297.70999999999998</v>
      </c>
      <c r="P220" s="24">
        <v>301.98599999999999</v>
      </c>
      <c r="Q220" s="24">
        <v>266.82799999999997</v>
      </c>
      <c r="R220" s="24">
        <f>$H$220+$I$220+$J$220+$K$220+$L$220+$M$220+$N$220+$O$220+$P$220+$Q$220</f>
        <v>2765.8729999999996</v>
      </c>
      <c r="S220" s="28">
        <v>2.69</v>
      </c>
      <c r="T220" s="25">
        <f>ROUND($R$220*$S$220,3)</f>
        <v>7440.1980000000003</v>
      </c>
      <c r="U220" s="60"/>
      <c r="V220" s="60"/>
      <c r="W220" s="25">
        <f>ROUND($V$220+$U$220,2)</f>
        <v>0</v>
      </c>
      <c r="X220" s="25">
        <f>ROUND($R$220*$U$220,2)</f>
        <v>0</v>
      </c>
      <c r="Y220" s="25">
        <f>ROUND($T$220*$V$220,2)</f>
        <v>0</v>
      </c>
      <c r="Z220" s="25">
        <f>ROUND($Y$220+$X$220,2)</f>
        <v>0</v>
      </c>
      <c r="AA220" s="27" t="s">
        <v>257</v>
      </c>
      <c r="AB220" s="69"/>
    </row>
    <row r="221" spans="1:28" s="11" customFormat="1" ht="21.95" customHeight="1" outlineLevel="6" x14ac:dyDescent="0.15">
      <c r="A221" s="12">
        <v>42</v>
      </c>
      <c r="B221" s="73" t="s">
        <v>258</v>
      </c>
      <c r="C221" s="13" t="s">
        <v>74</v>
      </c>
      <c r="D221" s="13"/>
      <c r="E221" s="13"/>
      <c r="F221" s="13"/>
      <c r="G221" s="13"/>
      <c r="H221" s="14">
        <v>22</v>
      </c>
      <c r="I221" s="14">
        <v>22</v>
      </c>
      <c r="J221" s="14">
        <v>28</v>
      </c>
      <c r="K221" s="14">
        <v>15</v>
      </c>
      <c r="L221" s="14">
        <v>15</v>
      </c>
      <c r="M221" s="14">
        <v>15</v>
      </c>
      <c r="N221" s="14">
        <v>15</v>
      </c>
      <c r="O221" s="14">
        <v>22</v>
      </c>
      <c r="P221" s="14">
        <v>19</v>
      </c>
      <c r="Q221" s="14">
        <v>15</v>
      </c>
      <c r="R221" s="14">
        <v>188</v>
      </c>
      <c r="S221" s="15"/>
      <c r="T221" s="15">
        <f>$T$222</f>
        <v>188</v>
      </c>
      <c r="U221" s="61"/>
      <c r="V221" s="61"/>
      <c r="W221" s="15">
        <f>ROUND($Z$221/$T$221,2)</f>
        <v>0</v>
      </c>
      <c r="X221" s="15">
        <f>ROUND($X$222+$X$223+$X$224,2)</f>
        <v>0</v>
      </c>
      <c r="Y221" s="15">
        <f>ROUND($Y$222+$Y$223+$Y$224,2)</f>
        <v>0</v>
      </c>
      <c r="Z221" s="15">
        <f>ROUND($Z$222+$Z$223+$Z$224,2)</f>
        <v>0</v>
      </c>
      <c r="AA221" s="16"/>
      <c r="AB221" s="67"/>
    </row>
    <row r="222" spans="1:28" s="17" customFormat="1" ht="11.1" customHeight="1" outlineLevel="7" x14ac:dyDescent="0.2">
      <c r="A222" s="18"/>
      <c r="B222" s="74" t="s">
        <v>31</v>
      </c>
      <c r="C222" s="19" t="s">
        <v>74</v>
      </c>
      <c r="D222" s="19"/>
      <c r="E222" s="19"/>
      <c r="F222" s="19"/>
      <c r="G222" s="19"/>
      <c r="H222" s="20">
        <v>22</v>
      </c>
      <c r="I222" s="20">
        <v>22</v>
      </c>
      <c r="J222" s="20">
        <v>28</v>
      </c>
      <c r="K222" s="20">
        <v>15</v>
      </c>
      <c r="L222" s="20">
        <v>15</v>
      </c>
      <c r="M222" s="20">
        <v>15</v>
      </c>
      <c r="N222" s="20">
        <v>15</v>
      </c>
      <c r="O222" s="20">
        <v>22</v>
      </c>
      <c r="P222" s="20">
        <v>19</v>
      </c>
      <c r="Q222" s="20">
        <v>15</v>
      </c>
      <c r="R222" s="20">
        <f>$H$222+$I$222+$J$222+$K$222+$L$222+$M$222+$N$222+$O$222+$P$222+$Q$222</f>
        <v>188</v>
      </c>
      <c r="S222" s="20">
        <v>1</v>
      </c>
      <c r="T222" s="21">
        <f>ROUND($R$222*$S$222,3)</f>
        <v>188</v>
      </c>
      <c r="U222" s="58"/>
      <c r="V222" s="59"/>
      <c r="W222" s="56">
        <f>ROUND($V$222+$U$222,2)</f>
        <v>0</v>
      </c>
      <c r="X222" s="21">
        <f>ROUND($R$222*$U$222,2)</f>
        <v>0</v>
      </c>
      <c r="Y222" s="21">
        <f>ROUND($T$222*$V$222,2)</f>
        <v>0</v>
      </c>
      <c r="Z222" s="21">
        <f>ROUND($Y$222+$X$222,2)</f>
        <v>0</v>
      </c>
      <c r="AA222" s="21"/>
      <c r="AB222" s="68"/>
    </row>
    <row r="223" spans="1:28" s="1" customFormat="1" ht="21.95" customHeight="1" outlineLevel="7" x14ac:dyDescent="0.2">
      <c r="A223" s="22"/>
      <c r="B223" s="75" t="s">
        <v>234</v>
      </c>
      <c r="C223" s="23" t="s">
        <v>74</v>
      </c>
      <c r="D223" s="23" t="s">
        <v>235</v>
      </c>
      <c r="E223" s="23"/>
      <c r="F223" s="23"/>
      <c r="G223" s="23"/>
      <c r="H223" s="24">
        <v>2</v>
      </c>
      <c r="I223" s="24">
        <v>2</v>
      </c>
      <c r="J223" s="24">
        <v>2</v>
      </c>
      <c r="K223" s="24">
        <v>1</v>
      </c>
      <c r="L223" s="24">
        <v>1</v>
      </c>
      <c r="M223" s="24">
        <v>1</v>
      </c>
      <c r="N223" s="24">
        <v>1</v>
      </c>
      <c r="O223" s="24">
        <v>2</v>
      </c>
      <c r="P223" s="24">
        <v>2</v>
      </c>
      <c r="Q223" s="24">
        <v>1</v>
      </c>
      <c r="R223" s="24">
        <f>$H$223+$I$223+$J$223+$K$223+$L$223+$M$223+$N$223+$O$223+$P$223+$Q$223</f>
        <v>15</v>
      </c>
      <c r="S223" s="26">
        <v>1</v>
      </c>
      <c r="T223" s="25">
        <f>ROUND($R$223*$S$223,3)</f>
        <v>15</v>
      </c>
      <c r="U223" s="60"/>
      <c r="V223" s="60"/>
      <c r="W223" s="25">
        <f>ROUND($V$223+$U$223,2)</f>
        <v>0</v>
      </c>
      <c r="X223" s="25">
        <f>ROUND($R$223*$U$223,2)</f>
        <v>0</v>
      </c>
      <c r="Y223" s="25">
        <f>ROUND($T$223*$V$223,2)</f>
        <v>0</v>
      </c>
      <c r="Z223" s="25">
        <f>ROUND($Y$223+$X$223,2)</f>
        <v>0</v>
      </c>
      <c r="AA223" s="27" t="s">
        <v>236</v>
      </c>
      <c r="AB223" s="69"/>
    </row>
    <row r="224" spans="1:28" s="1" customFormat="1" ht="11.1" customHeight="1" outlineLevel="7" x14ac:dyDescent="0.2">
      <c r="A224" s="22"/>
      <c r="B224" s="75" t="s">
        <v>259</v>
      </c>
      <c r="C224" s="23" t="s">
        <v>74</v>
      </c>
      <c r="D224" s="23"/>
      <c r="E224" s="23"/>
      <c r="F224" s="23"/>
      <c r="G224" s="23"/>
      <c r="H224" s="24">
        <v>22</v>
      </c>
      <c r="I224" s="24">
        <v>22</v>
      </c>
      <c r="J224" s="24">
        <v>28</v>
      </c>
      <c r="K224" s="24">
        <v>15</v>
      </c>
      <c r="L224" s="24">
        <v>15</v>
      </c>
      <c r="M224" s="24">
        <v>15</v>
      </c>
      <c r="N224" s="24">
        <v>15</v>
      </c>
      <c r="O224" s="24">
        <v>22</v>
      </c>
      <c r="P224" s="24">
        <v>19</v>
      </c>
      <c r="Q224" s="24">
        <v>15</v>
      </c>
      <c r="R224" s="24">
        <f>$H$224+$I$224+$J$224+$K$224+$L$224+$M$224+$N$224+$O$224+$P$224+$Q$224</f>
        <v>188</v>
      </c>
      <c r="S224" s="26">
        <v>1</v>
      </c>
      <c r="T224" s="25">
        <f>ROUND($R$224*$S$224,3)</f>
        <v>188</v>
      </c>
      <c r="U224" s="60"/>
      <c r="V224" s="60"/>
      <c r="W224" s="25">
        <f>ROUND($V$224+$U$224,2)</f>
        <v>0</v>
      </c>
      <c r="X224" s="25">
        <f>ROUND($R$224*$U$224,2)</f>
        <v>0</v>
      </c>
      <c r="Y224" s="25">
        <f>ROUND($T$224*$V$224,2)</f>
        <v>0</v>
      </c>
      <c r="Z224" s="25">
        <f>ROUND($Y$224+$X$224,2)</f>
        <v>0</v>
      </c>
      <c r="AA224" s="27"/>
      <c r="AB224" s="69"/>
    </row>
    <row r="225" spans="1:28" s="11" customFormat="1" ht="42" customHeight="1" outlineLevel="6" x14ac:dyDescent="0.15">
      <c r="A225" s="12">
        <v>43</v>
      </c>
      <c r="B225" s="73" t="s">
        <v>260</v>
      </c>
      <c r="C225" s="13" t="s">
        <v>67</v>
      </c>
      <c r="D225" s="13"/>
      <c r="E225" s="13"/>
      <c r="F225" s="13"/>
      <c r="G225" s="13"/>
      <c r="H225" s="14">
        <v>31.898</v>
      </c>
      <c r="I225" s="14">
        <v>31.898</v>
      </c>
      <c r="J225" s="14">
        <v>34.106999999999999</v>
      </c>
      <c r="K225" s="14">
        <v>28.588999999999999</v>
      </c>
      <c r="L225" s="14">
        <v>20.103999999999999</v>
      </c>
      <c r="M225" s="14">
        <v>28.588999999999999</v>
      </c>
      <c r="N225" s="14">
        <v>28.318000000000001</v>
      </c>
      <c r="O225" s="14">
        <v>31.898</v>
      </c>
      <c r="P225" s="14">
        <v>32.356000000000002</v>
      </c>
      <c r="Q225" s="14">
        <v>28.588999999999999</v>
      </c>
      <c r="R225" s="14">
        <v>296.346</v>
      </c>
      <c r="S225" s="15"/>
      <c r="T225" s="15">
        <f>$T$226</f>
        <v>296.346</v>
      </c>
      <c r="U225" s="61"/>
      <c r="V225" s="61"/>
      <c r="W225" s="15">
        <f>ROUND($Z$225/$T$225,2)</f>
        <v>0</v>
      </c>
      <c r="X225" s="15">
        <f>ROUND($X$226+$X$227,2)</f>
        <v>0</v>
      </c>
      <c r="Y225" s="15">
        <f>ROUND($Y$226+$Y$227,2)</f>
        <v>0</v>
      </c>
      <c r="Z225" s="15">
        <f>ROUND($Z$226+$Z$227,2)</f>
        <v>0</v>
      </c>
      <c r="AA225" s="16" t="s">
        <v>261</v>
      </c>
      <c r="AB225" s="67"/>
    </row>
    <row r="226" spans="1:28" s="17" customFormat="1" ht="11.1" customHeight="1" outlineLevel="7" x14ac:dyDescent="0.2">
      <c r="A226" s="18"/>
      <c r="B226" s="74" t="s">
        <v>31</v>
      </c>
      <c r="C226" s="19" t="s">
        <v>67</v>
      </c>
      <c r="D226" s="19"/>
      <c r="E226" s="19"/>
      <c r="F226" s="19"/>
      <c r="G226" s="19"/>
      <c r="H226" s="20">
        <v>31.898</v>
      </c>
      <c r="I226" s="20">
        <v>31.898</v>
      </c>
      <c r="J226" s="20">
        <v>34.106999999999999</v>
      </c>
      <c r="K226" s="20">
        <v>28.588999999999999</v>
      </c>
      <c r="L226" s="20">
        <v>20.103999999999999</v>
      </c>
      <c r="M226" s="20">
        <v>28.588999999999999</v>
      </c>
      <c r="N226" s="20">
        <v>28.318000000000001</v>
      </c>
      <c r="O226" s="20">
        <v>31.898</v>
      </c>
      <c r="P226" s="20">
        <v>32.356000000000002</v>
      </c>
      <c r="Q226" s="20">
        <v>28.588999999999999</v>
      </c>
      <c r="R226" s="20">
        <f>$H$226+$I$226+$J$226+$K$226+$L$226+$M$226+$N$226+$O$226+$P$226+$Q$226</f>
        <v>296.346</v>
      </c>
      <c r="S226" s="20">
        <v>1</v>
      </c>
      <c r="T226" s="21">
        <f>ROUND($R$226*$S$226,3)</f>
        <v>296.346</v>
      </c>
      <c r="U226" s="58"/>
      <c r="V226" s="59"/>
      <c r="W226" s="56">
        <f>ROUND($V$226+$U$226,2)</f>
        <v>0</v>
      </c>
      <c r="X226" s="21">
        <f>ROUND($R$226*$U$226,2)</f>
        <v>0</v>
      </c>
      <c r="Y226" s="21">
        <f>ROUND($T$226*$V$226,2)</f>
        <v>0</v>
      </c>
      <c r="Z226" s="21">
        <f>ROUND($Y$226+$X$226,2)</f>
        <v>0</v>
      </c>
      <c r="AA226" s="21"/>
      <c r="AB226" s="68"/>
    </row>
    <row r="227" spans="1:28" s="1" customFormat="1" ht="21.95" customHeight="1" outlineLevel="7" x14ac:dyDescent="0.2">
      <c r="A227" s="22"/>
      <c r="B227" s="75" t="s">
        <v>262</v>
      </c>
      <c r="C227" s="23" t="s">
        <v>69</v>
      </c>
      <c r="D227" s="23" t="s">
        <v>263</v>
      </c>
      <c r="E227" s="23"/>
      <c r="F227" s="23"/>
      <c r="G227" s="23"/>
      <c r="H227" s="24">
        <v>31.898</v>
      </c>
      <c r="I227" s="24">
        <v>31.898</v>
      </c>
      <c r="J227" s="24">
        <v>34.106999999999999</v>
      </c>
      <c r="K227" s="24">
        <v>28.588999999999999</v>
      </c>
      <c r="L227" s="24">
        <v>20.103999999999999</v>
      </c>
      <c r="M227" s="24">
        <v>28.588999999999999</v>
      </c>
      <c r="N227" s="24">
        <v>28.318000000000001</v>
      </c>
      <c r="O227" s="24">
        <v>31.898</v>
      </c>
      <c r="P227" s="24">
        <v>32.356000000000002</v>
      </c>
      <c r="Q227" s="24">
        <v>28.588999999999999</v>
      </c>
      <c r="R227" s="24">
        <f>$H$227+$I$227+$J$227+$K$227+$L$227+$M$227+$N$227+$O$227+$P$227+$Q$227</f>
        <v>296.346</v>
      </c>
      <c r="S227" s="26">
        <v>3</v>
      </c>
      <c r="T227" s="25">
        <f>ROUND($R$227*$S$227,3)</f>
        <v>889.03800000000001</v>
      </c>
      <c r="U227" s="60"/>
      <c r="V227" s="60"/>
      <c r="W227" s="25">
        <f>ROUND($V$227+$U$227,2)</f>
        <v>0</v>
      </c>
      <c r="X227" s="25">
        <f>ROUND($R$227*$U$227,2)</f>
        <v>0</v>
      </c>
      <c r="Y227" s="25">
        <f>ROUND($T$227*$V$227,2)</f>
        <v>0</v>
      </c>
      <c r="Z227" s="25">
        <f>ROUND($Y$227+$X$227,2)</f>
        <v>0</v>
      </c>
      <c r="AA227" s="27" t="s">
        <v>264</v>
      </c>
      <c r="AB227" s="69"/>
    </row>
    <row r="228" spans="1:28" s="1" customFormat="1" ht="12" customHeight="1" outlineLevel="5" x14ac:dyDescent="0.2">
      <c r="A228" s="7"/>
      <c r="B228" s="76" t="s">
        <v>265</v>
      </c>
      <c r="C228" s="9"/>
      <c r="D228" s="9"/>
      <c r="E228" s="9"/>
      <c r="F228" s="9"/>
      <c r="G228" s="9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62"/>
      <c r="V228" s="62"/>
      <c r="W228" s="10"/>
      <c r="X228" s="10">
        <f>ROUND($X$230+$X$231+$X$232+$X$233+$X$235+$X$236+$X$237+$X$238+$X$240+$X$241+$X$243+$X$244+$X$245+$X$246+$X$247+$X$248+$X$250+$X$251+$X$253+$X$254+$X$255+$X$256+$X$257+$X$258+$X$259+$X$260+$X$262+$X$263+$X$264+$X$265+$X$267+$X$268+$X$269+$X$270+$X$271+$X$272+$X$273+$X$274,2)</f>
        <v>0</v>
      </c>
      <c r="Y228" s="10">
        <f>ROUND($Y$230+$Y$231+$Y$232+$Y$233+$Y$235+$Y$236+$Y$237+$Y$238+$Y$240+$Y$241+$Y$243+$Y$244+$Y$245+$Y$246+$Y$247+$Y$248+$Y$250+$Y$251+$Y$253+$Y$254+$Y$255+$Y$256+$Y$257+$Y$258+$Y$259+$Y$260+$Y$262+$Y$263+$Y$264+$Y$265+$Y$267+$Y$268+$Y$269+$Y$270+$Y$271+$Y$272+$Y$273+$Y$274,2)</f>
        <v>0</v>
      </c>
      <c r="Z228" s="10">
        <f>ROUND($Z$230+$Z$231+$Z$232+$Z$233+$Z$235+$Z$236+$Z$237+$Z$238+$Z$240+$Z$241+$Z$243+$Z$244+$Z$245+$Z$246+$Z$247+$Z$248+$Z$250+$Z$251+$Z$253+$Z$254+$Z$255+$Z$256+$Z$257+$Z$258+$Z$259+$Z$260+$Z$262+$Z$263+$Z$264+$Z$265+$Z$267+$Z$268+$Z$269+$Z$270+$Z$271+$Z$272+$Z$273+$Z$274,2)</f>
        <v>0</v>
      </c>
      <c r="AA228" s="10"/>
      <c r="AB228" s="62"/>
    </row>
    <row r="229" spans="1:28" s="11" customFormat="1" ht="32.1" customHeight="1" outlineLevel="6" x14ac:dyDescent="0.15">
      <c r="A229" s="12">
        <v>44</v>
      </c>
      <c r="B229" s="73" t="s">
        <v>266</v>
      </c>
      <c r="C229" s="13" t="s">
        <v>67</v>
      </c>
      <c r="D229" s="13"/>
      <c r="E229" s="13"/>
      <c r="F229" s="13"/>
      <c r="G229" s="13"/>
      <c r="H229" s="14">
        <v>8.18</v>
      </c>
      <c r="I229" s="14">
        <v>10.162000000000001</v>
      </c>
      <c r="J229" s="15"/>
      <c r="K229" s="14">
        <v>9.77</v>
      </c>
      <c r="L229" s="14">
        <v>6.78</v>
      </c>
      <c r="M229" s="14">
        <v>9.77</v>
      </c>
      <c r="N229" s="15"/>
      <c r="O229" s="14">
        <v>8.18</v>
      </c>
      <c r="P229" s="15"/>
      <c r="Q229" s="14">
        <v>9.76</v>
      </c>
      <c r="R229" s="14">
        <v>62.601999999999997</v>
      </c>
      <c r="S229" s="15"/>
      <c r="T229" s="15">
        <f>$T$230</f>
        <v>62.601999999999997</v>
      </c>
      <c r="U229" s="61"/>
      <c r="V229" s="61"/>
      <c r="W229" s="15">
        <f>ROUND($Z$229/$T$229,2)</f>
        <v>0</v>
      </c>
      <c r="X229" s="15">
        <f>ROUND($X$230+$X$231+$X$232+$X$233,2)</f>
        <v>0</v>
      </c>
      <c r="Y229" s="15">
        <f>ROUND($Y$230+$Y$231+$Y$232+$Y$233,2)</f>
        <v>0</v>
      </c>
      <c r="Z229" s="15">
        <f>ROUND($Z$230+$Z$231+$Z$232+$Z$233,2)</f>
        <v>0</v>
      </c>
      <c r="AA229" s="16" t="s">
        <v>267</v>
      </c>
      <c r="AB229" s="67"/>
    </row>
    <row r="230" spans="1:28" s="17" customFormat="1" ht="11.1" customHeight="1" outlineLevel="7" x14ac:dyDescent="0.2">
      <c r="A230" s="18"/>
      <c r="B230" s="74" t="s">
        <v>31</v>
      </c>
      <c r="C230" s="19" t="s">
        <v>67</v>
      </c>
      <c r="D230" s="19"/>
      <c r="E230" s="19"/>
      <c r="F230" s="19"/>
      <c r="G230" s="19"/>
      <c r="H230" s="20">
        <v>8.18</v>
      </c>
      <c r="I230" s="20">
        <v>10.162000000000001</v>
      </c>
      <c r="J230" s="21"/>
      <c r="K230" s="20">
        <v>9.77</v>
      </c>
      <c r="L230" s="20">
        <v>6.78</v>
      </c>
      <c r="M230" s="20">
        <v>9.77</v>
      </c>
      <c r="N230" s="21"/>
      <c r="O230" s="20">
        <v>8.18</v>
      </c>
      <c r="P230" s="21"/>
      <c r="Q230" s="20">
        <v>9.76</v>
      </c>
      <c r="R230" s="20">
        <f>$H$230+$I$230+$J$230+$K$230+$L$230+$M$230+$N$230+$O$230+$P$230+$Q$230</f>
        <v>62.60199999999999</v>
      </c>
      <c r="S230" s="20">
        <v>1</v>
      </c>
      <c r="T230" s="21">
        <f>ROUND($R$230*$S$230,3)</f>
        <v>62.601999999999997</v>
      </c>
      <c r="U230" s="63"/>
      <c r="V230" s="59"/>
      <c r="W230" s="57">
        <f>ROUND($V$230+$U$230,2)</f>
        <v>0</v>
      </c>
      <c r="X230" s="21">
        <f>ROUND($R$230*$U$230,2)</f>
        <v>0</v>
      </c>
      <c r="Y230" s="21">
        <f>ROUND($T$230*$V$230,2)</f>
        <v>0</v>
      </c>
      <c r="Z230" s="21">
        <f>ROUND($Y$230+$X$230,2)</f>
        <v>0</v>
      </c>
      <c r="AA230" s="21"/>
      <c r="AB230" s="68"/>
    </row>
    <row r="231" spans="1:28" s="1" customFormat="1" ht="11.1" customHeight="1" outlineLevel="7" x14ac:dyDescent="0.2">
      <c r="A231" s="22"/>
      <c r="B231" s="75" t="s">
        <v>254</v>
      </c>
      <c r="C231" s="23" t="s">
        <v>67</v>
      </c>
      <c r="D231" s="23"/>
      <c r="E231" s="23"/>
      <c r="F231" s="23"/>
      <c r="G231" s="23"/>
      <c r="H231" s="24">
        <v>8.18</v>
      </c>
      <c r="I231" s="24">
        <v>10.162000000000001</v>
      </c>
      <c r="J231" s="25"/>
      <c r="K231" s="24">
        <v>9.77</v>
      </c>
      <c r="L231" s="24">
        <v>6.78</v>
      </c>
      <c r="M231" s="24">
        <v>9.77</v>
      </c>
      <c r="N231" s="25"/>
      <c r="O231" s="24">
        <v>8.18</v>
      </c>
      <c r="P231" s="25"/>
      <c r="Q231" s="24">
        <v>9.76</v>
      </c>
      <c r="R231" s="24">
        <f>$H$231+$I$231+$J$231+$K$231+$L$231+$M$231+$N$231+$O$231+$P$231+$Q$231</f>
        <v>62.60199999999999</v>
      </c>
      <c r="S231" s="29">
        <v>1.1000000000000001</v>
      </c>
      <c r="T231" s="25">
        <f>ROUND($R$231*$S$231,3)</f>
        <v>68.861999999999995</v>
      </c>
      <c r="U231" s="60"/>
      <c r="V231" s="60"/>
      <c r="W231" s="25">
        <f>ROUND($V$231+$U$231,2)</f>
        <v>0</v>
      </c>
      <c r="X231" s="25">
        <f>ROUND($R$231*$U$231,2)</f>
        <v>0</v>
      </c>
      <c r="Y231" s="25">
        <f>ROUND($T$231*$V$231,2)</f>
        <v>0</v>
      </c>
      <c r="Z231" s="25">
        <f>ROUND($Y$231+$X$231,2)</f>
        <v>0</v>
      </c>
      <c r="AA231" s="27"/>
      <c r="AB231" s="69"/>
    </row>
    <row r="232" spans="1:28" s="1" customFormat="1" ht="11.1" customHeight="1" outlineLevel="7" x14ac:dyDescent="0.2">
      <c r="A232" s="22"/>
      <c r="B232" s="75" t="s">
        <v>255</v>
      </c>
      <c r="C232" s="23" t="s">
        <v>86</v>
      </c>
      <c r="D232" s="23"/>
      <c r="E232" s="23"/>
      <c r="F232" s="23"/>
      <c r="G232" s="23"/>
      <c r="H232" s="24">
        <v>8.18</v>
      </c>
      <c r="I232" s="24">
        <v>10.162000000000001</v>
      </c>
      <c r="J232" s="25"/>
      <c r="K232" s="24">
        <v>9.77</v>
      </c>
      <c r="L232" s="24">
        <v>6.78</v>
      </c>
      <c r="M232" s="24">
        <v>9.77</v>
      </c>
      <c r="N232" s="25"/>
      <c r="O232" s="24">
        <v>8.18</v>
      </c>
      <c r="P232" s="25"/>
      <c r="Q232" s="24">
        <v>9.76</v>
      </c>
      <c r="R232" s="24">
        <f>$H$232+$I$232+$J$232+$K$232+$L$232+$M$232+$N$232+$O$232+$P$232+$Q$232</f>
        <v>62.60199999999999</v>
      </c>
      <c r="S232" s="28">
        <v>2.25</v>
      </c>
      <c r="T232" s="25">
        <f>ROUND($R$232*$S$232,3)</f>
        <v>140.85499999999999</v>
      </c>
      <c r="U232" s="60"/>
      <c r="V232" s="60"/>
      <c r="W232" s="25">
        <f>ROUND($V$232+$U$232,2)</f>
        <v>0</v>
      </c>
      <c r="X232" s="25">
        <f>ROUND($R$232*$U$232,2)</f>
        <v>0</v>
      </c>
      <c r="Y232" s="25">
        <f>ROUND($T$232*$V$232,2)</f>
        <v>0</v>
      </c>
      <c r="Z232" s="25">
        <f>ROUND($Y$232+$X$232,2)</f>
        <v>0</v>
      </c>
      <c r="AA232" s="27" t="s">
        <v>257</v>
      </c>
      <c r="AB232" s="69"/>
    </row>
    <row r="233" spans="1:28" s="1" customFormat="1" ht="11.1" customHeight="1" outlineLevel="7" x14ac:dyDescent="0.2">
      <c r="A233" s="22"/>
      <c r="B233" s="75" t="s">
        <v>256</v>
      </c>
      <c r="C233" s="23" t="s">
        <v>86</v>
      </c>
      <c r="D233" s="23"/>
      <c r="E233" s="23"/>
      <c r="F233" s="23"/>
      <c r="G233" s="23"/>
      <c r="H233" s="24">
        <v>8.18</v>
      </c>
      <c r="I233" s="24">
        <v>10.162000000000001</v>
      </c>
      <c r="J233" s="25"/>
      <c r="K233" s="24">
        <v>9.77</v>
      </c>
      <c r="L233" s="24">
        <v>6.78</v>
      </c>
      <c r="M233" s="24">
        <v>9.77</v>
      </c>
      <c r="N233" s="25"/>
      <c r="O233" s="24">
        <v>8.18</v>
      </c>
      <c r="P233" s="25"/>
      <c r="Q233" s="24">
        <v>9.76</v>
      </c>
      <c r="R233" s="24">
        <f>$H$233+$I$233+$J$233+$K$233+$L$233+$M$233+$N$233+$O$233+$P$233+$Q$233</f>
        <v>62.60199999999999</v>
      </c>
      <c r="S233" s="28">
        <v>2.69</v>
      </c>
      <c r="T233" s="25">
        <f>ROUND($R$233*$S$233,3)</f>
        <v>168.399</v>
      </c>
      <c r="U233" s="60"/>
      <c r="V233" s="60"/>
      <c r="W233" s="25">
        <f>ROUND($V$233+$U$233,2)</f>
        <v>0</v>
      </c>
      <c r="X233" s="25">
        <f>ROUND($R$233*$U$233,2)</f>
        <v>0</v>
      </c>
      <c r="Y233" s="25">
        <f>ROUND($T$233*$V$233,2)</f>
        <v>0</v>
      </c>
      <c r="Z233" s="25">
        <f>ROUND($Y$233+$X$233,2)</f>
        <v>0</v>
      </c>
      <c r="AA233" s="27" t="s">
        <v>257</v>
      </c>
      <c r="AB233" s="69"/>
    </row>
    <row r="234" spans="1:28" s="11" customFormat="1" ht="42" customHeight="1" outlineLevel="6" x14ac:dyDescent="0.15">
      <c r="A234" s="12">
        <v>45</v>
      </c>
      <c r="B234" s="73" t="s">
        <v>268</v>
      </c>
      <c r="C234" s="13" t="s">
        <v>67</v>
      </c>
      <c r="D234" s="13"/>
      <c r="E234" s="13"/>
      <c r="F234" s="13"/>
      <c r="G234" s="13"/>
      <c r="H234" s="14">
        <v>61.393999999999998</v>
      </c>
      <c r="I234" s="14">
        <v>61.412999999999997</v>
      </c>
      <c r="J234" s="14">
        <v>106.134</v>
      </c>
      <c r="K234" s="14">
        <v>60.664000000000001</v>
      </c>
      <c r="L234" s="14">
        <v>67.453000000000003</v>
      </c>
      <c r="M234" s="14">
        <v>60.664000000000001</v>
      </c>
      <c r="N234" s="14">
        <v>101.20399999999999</v>
      </c>
      <c r="O234" s="14">
        <v>61.393999999999998</v>
      </c>
      <c r="P234" s="14">
        <v>79.790000000000006</v>
      </c>
      <c r="Q234" s="14">
        <v>69.716999999999999</v>
      </c>
      <c r="R234" s="14">
        <v>729.827</v>
      </c>
      <c r="S234" s="15"/>
      <c r="T234" s="15">
        <f>$T$235</f>
        <v>729.827</v>
      </c>
      <c r="U234" s="61"/>
      <c r="V234" s="61"/>
      <c r="W234" s="15">
        <f>ROUND($Z$234/$T$234,2)</f>
        <v>0</v>
      </c>
      <c r="X234" s="15">
        <f>ROUND($X$235+$X$236+$X$237+$X$238,2)</f>
        <v>0</v>
      </c>
      <c r="Y234" s="15">
        <f>ROUND($Y$235+$Y$236+$Y$237+$Y$238,2)</f>
        <v>0</v>
      </c>
      <c r="Z234" s="15">
        <f>ROUND($Z$235+$Z$236+$Z$237+$Z$238,2)</f>
        <v>0</v>
      </c>
      <c r="AA234" s="16" t="s">
        <v>269</v>
      </c>
      <c r="AB234" s="67"/>
    </row>
    <row r="235" spans="1:28" s="17" customFormat="1" ht="11.1" customHeight="1" outlineLevel="7" x14ac:dyDescent="0.2">
      <c r="A235" s="18"/>
      <c r="B235" s="74" t="s">
        <v>31</v>
      </c>
      <c r="C235" s="19" t="s">
        <v>67</v>
      </c>
      <c r="D235" s="19"/>
      <c r="E235" s="19"/>
      <c r="F235" s="19"/>
      <c r="G235" s="19"/>
      <c r="H235" s="20">
        <v>61.393999999999998</v>
      </c>
      <c r="I235" s="20">
        <v>61.412999999999997</v>
      </c>
      <c r="J235" s="20">
        <v>106.134</v>
      </c>
      <c r="K235" s="20">
        <v>60.664000000000001</v>
      </c>
      <c r="L235" s="20">
        <v>67.453000000000003</v>
      </c>
      <c r="M235" s="20">
        <v>60.664000000000001</v>
      </c>
      <c r="N235" s="20">
        <v>101.20399999999999</v>
      </c>
      <c r="O235" s="20">
        <v>61.393999999999998</v>
      </c>
      <c r="P235" s="20">
        <v>79.790000000000006</v>
      </c>
      <c r="Q235" s="20">
        <v>69.716999999999999</v>
      </c>
      <c r="R235" s="20">
        <f>$H$235+$I$235+$J$235+$K$235+$L$235+$M$235+$N$235+$O$235+$P$235+$Q$235</f>
        <v>729.82699999999988</v>
      </c>
      <c r="S235" s="20">
        <v>1</v>
      </c>
      <c r="T235" s="21">
        <f>ROUND($R$235*$S$235,3)</f>
        <v>729.827</v>
      </c>
      <c r="U235" s="63"/>
      <c r="V235" s="59"/>
      <c r="W235" s="57">
        <f>ROUND($V$235+$U$235,2)</f>
        <v>0</v>
      </c>
      <c r="X235" s="21">
        <f>ROUND($R$235*$U$235,2)</f>
        <v>0</v>
      </c>
      <c r="Y235" s="21">
        <f>ROUND($T$235*$V$235,2)</f>
        <v>0</v>
      </c>
      <c r="Z235" s="21">
        <f>ROUND($Y$235+$X$235,2)</f>
        <v>0</v>
      </c>
      <c r="AA235" s="21"/>
      <c r="AB235" s="68"/>
    </row>
    <row r="236" spans="1:28" s="1" customFormat="1" ht="11.1" customHeight="1" outlineLevel="7" x14ac:dyDescent="0.2">
      <c r="A236" s="22"/>
      <c r="B236" s="75" t="s">
        <v>254</v>
      </c>
      <c r="C236" s="23" t="s">
        <v>67</v>
      </c>
      <c r="D236" s="23"/>
      <c r="E236" s="23"/>
      <c r="F236" s="23"/>
      <c r="G236" s="23"/>
      <c r="H236" s="24">
        <v>61.393999999999998</v>
      </c>
      <c r="I236" s="24">
        <v>61.412999999999997</v>
      </c>
      <c r="J236" s="24">
        <v>106.134</v>
      </c>
      <c r="K236" s="24">
        <v>60.664000000000001</v>
      </c>
      <c r="L236" s="24">
        <v>67.453000000000003</v>
      </c>
      <c r="M236" s="24">
        <v>60.664000000000001</v>
      </c>
      <c r="N236" s="24">
        <v>101.20399999999999</v>
      </c>
      <c r="O236" s="24">
        <v>61.393999999999998</v>
      </c>
      <c r="P236" s="24">
        <v>79.790000000000006</v>
      </c>
      <c r="Q236" s="24">
        <v>69.716999999999999</v>
      </c>
      <c r="R236" s="24">
        <f>$H$236+$I$236+$J$236+$K$236+$L$236+$M$236+$N$236+$O$236+$P$236+$Q$236</f>
        <v>729.82699999999988</v>
      </c>
      <c r="S236" s="29">
        <v>2.2000000000000002</v>
      </c>
      <c r="T236" s="25">
        <f>ROUND($R$236*$S$236,3)</f>
        <v>1605.6189999999999</v>
      </c>
      <c r="U236" s="60"/>
      <c r="V236" s="60"/>
      <c r="W236" s="25">
        <f>ROUND($V$236+$U$236,2)</f>
        <v>0</v>
      </c>
      <c r="X236" s="25">
        <f>ROUND($R$236*$U$236,2)</f>
        <v>0</v>
      </c>
      <c r="Y236" s="25">
        <f>ROUND($T$236*$V$236,2)</f>
        <v>0</v>
      </c>
      <c r="Z236" s="25">
        <f>ROUND($Y$236+$X$236,2)</f>
        <v>0</v>
      </c>
      <c r="AA236" s="27"/>
      <c r="AB236" s="69"/>
    </row>
    <row r="237" spans="1:28" s="1" customFormat="1" ht="11.1" customHeight="1" outlineLevel="7" x14ac:dyDescent="0.2">
      <c r="A237" s="22"/>
      <c r="B237" s="75" t="s">
        <v>255</v>
      </c>
      <c r="C237" s="23" t="s">
        <v>86</v>
      </c>
      <c r="D237" s="23"/>
      <c r="E237" s="23"/>
      <c r="F237" s="23"/>
      <c r="G237" s="23"/>
      <c r="H237" s="24">
        <v>61.393999999999998</v>
      </c>
      <c r="I237" s="24">
        <v>61.412999999999997</v>
      </c>
      <c r="J237" s="24">
        <v>106.134</v>
      </c>
      <c r="K237" s="24">
        <v>60.664000000000001</v>
      </c>
      <c r="L237" s="24">
        <v>67.453000000000003</v>
      </c>
      <c r="M237" s="24">
        <v>60.664000000000001</v>
      </c>
      <c r="N237" s="24">
        <v>101.20399999999999</v>
      </c>
      <c r="O237" s="24">
        <v>61.393999999999998</v>
      </c>
      <c r="P237" s="24">
        <v>79.790000000000006</v>
      </c>
      <c r="Q237" s="24">
        <v>69.716999999999999</v>
      </c>
      <c r="R237" s="24">
        <f>$H$237+$I$237+$J$237+$K$237+$L$237+$M$237+$N$237+$O$237+$P$237+$Q$237</f>
        <v>729.82699999999988</v>
      </c>
      <c r="S237" s="28">
        <v>2.25</v>
      </c>
      <c r="T237" s="25">
        <f>ROUND($R$237*$S$237,3)</f>
        <v>1642.1110000000001</v>
      </c>
      <c r="U237" s="60"/>
      <c r="V237" s="60"/>
      <c r="W237" s="25">
        <f>ROUND($V$237+$U$237,2)</f>
        <v>0</v>
      </c>
      <c r="X237" s="25">
        <f>ROUND($R$237*$U$237,2)</f>
        <v>0</v>
      </c>
      <c r="Y237" s="25">
        <f>ROUND($T$237*$V$237,2)</f>
        <v>0</v>
      </c>
      <c r="Z237" s="25">
        <f>ROUND($Y$237+$X$237,2)</f>
        <v>0</v>
      </c>
      <c r="AA237" s="27" t="s">
        <v>257</v>
      </c>
      <c r="AB237" s="69"/>
    </row>
    <row r="238" spans="1:28" s="1" customFormat="1" ht="11.1" customHeight="1" outlineLevel="7" x14ac:dyDescent="0.2">
      <c r="A238" s="22"/>
      <c r="B238" s="75" t="s">
        <v>256</v>
      </c>
      <c r="C238" s="23" t="s">
        <v>86</v>
      </c>
      <c r="D238" s="23"/>
      <c r="E238" s="23"/>
      <c r="F238" s="23"/>
      <c r="G238" s="23"/>
      <c r="H238" s="24">
        <v>61.393999999999998</v>
      </c>
      <c r="I238" s="24">
        <v>61.412999999999997</v>
      </c>
      <c r="J238" s="24">
        <v>106.134</v>
      </c>
      <c r="K238" s="24">
        <v>60.664000000000001</v>
      </c>
      <c r="L238" s="24">
        <v>67.453000000000003</v>
      </c>
      <c r="M238" s="24">
        <v>60.664000000000001</v>
      </c>
      <c r="N238" s="24">
        <v>101.20399999999999</v>
      </c>
      <c r="O238" s="24">
        <v>61.393999999999998</v>
      </c>
      <c r="P238" s="24">
        <v>79.790000000000006</v>
      </c>
      <c r="Q238" s="24">
        <v>69.716999999999999</v>
      </c>
      <c r="R238" s="24">
        <f>$H$238+$I$238+$J$238+$K$238+$L$238+$M$238+$N$238+$O$238+$P$238+$Q$238</f>
        <v>729.82699999999988</v>
      </c>
      <c r="S238" s="28">
        <v>2.69</v>
      </c>
      <c r="T238" s="25">
        <f>ROUND($R$238*$S$238,3)</f>
        <v>1963.2349999999999</v>
      </c>
      <c r="U238" s="60"/>
      <c r="V238" s="60"/>
      <c r="W238" s="25">
        <f>ROUND($V$238+$U$238,2)</f>
        <v>0</v>
      </c>
      <c r="X238" s="25">
        <f>ROUND($R$238*$U$238,2)</f>
        <v>0</v>
      </c>
      <c r="Y238" s="25">
        <f>ROUND($T$238*$V$238,2)</f>
        <v>0</v>
      </c>
      <c r="Z238" s="25">
        <f>ROUND($Y$238+$X$238,2)</f>
        <v>0</v>
      </c>
      <c r="AA238" s="27" t="s">
        <v>257</v>
      </c>
      <c r="AB238" s="69"/>
    </row>
    <row r="239" spans="1:28" s="11" customFormat="1" ht="32.1" customHeight="1" outlineLevel="6" x14ac:dyDescent="0.15">
      <c r="A239" s="12">
        <v>46</v>
      </c>
      <c r="B239" s="73" t="s">
        <v>270</v>
      </c>
      <c r="C239" s="13" t="s">
        <v>67</v>
      </c>
      <c r="D239" s="13"/>
      <c r="E239" s="13"/>
      <c r="F239" s="13"/>
      <c r="G239" s="13"/>
      <c r="H239" s="14">
        <v>506.911</v>
      </c>
      <c r="I239" s="14">
        <v>506.911</v>
      </c>
      <c r="J239" s="14">
        <v>576.69500000000005</v>
      </c>
      <c r="K239" s="14">
        <v>518.88</v>
      </c>
      <c r="L239" s="14">
        <v>424.79</v>
      </c>
      <c r="M239" s="14">
        <v>518.88</v>
      </c>
      <c r="N239" s="14">
        <v>485.036</v>
      </c>
      <c r="O239" s="14">
        <v>506.911</v>
      </c>
      <c r="P239" s="14">
        <v>437.67700000000002</v>
      </c>
      <c r="Q239" s="14">
        <v>509.34399999999999</v>
      </c>
      <c r="R239" s="30">
        <v>4992.0349999999999</v>
      </c>
      <c r="S239" s="15"/>
      <c r="T239" s="15">
        <f>$T$240</f>
        <v>4992.0349999999999</v>
      </c>
      <c r="U239" s="61"/>
      <c r="V239" s="61"/>
      <c r="W239" s="15">
        <f>ROUND($Z$239/$T$239,2)</f>
        <v>0</v>
      </c>
      <c r="X239" s="15">
        <f>ROUND($X$240+$X$241,2)</f>
        <v>0</v>
      </c>
      <c r="Y239" s="15">
        <f>ROUND($Y$240+$Y$241,2)</f>
        <v>0</v>
      </c>
      <c r="Z239" s="15">
        <f>ROUND($Z$240+$Z$241,2)</f>
        <v>0</v>
      </c>
      <c r="AA239" s="16" t="s">
        <v>271</v>
      </c>
      <c r="AB239" s="67"/>
    </row>
    <row r="240" spans="1:28" s="17" customFormat="1" ht="11.1" customHeight="1" outlineLevel="7" x14ac:dyDescent="0.2">
      <c r="A240" s="18"/>
      <c r="B240" s="74" t="s">
        <v>31</v>
      </c>
      <c r="C240" s="19" t="s">
        <v>67</v>
      </c>
      <c r="D240" s="19"/>
      <c r="E240" s="19"/>
      <c r="F240" s="19"/>
      <c r="G240" s="19"/>
      <c r="H240" s="20">
        <v>506.911</v>
      </c>
      <c r="I240" s="20">
        <v>506.911</v>
      </c>
      <c r="J240" s="20">
        <v>576.69500000000005</v>
      </c>
      <c r="K240" s="20">
        <v>518.88</v>
      </c>
      <c r="L240" s="20">
        <v>424.79</v>
      </c>
      <c r="M240" s="20">
        <v>518.88</v>
      </c>
      <c r="N240" s="20">
        <v>485.036</v>
      </c>
      <c r="O240" s="20">
        <v>506.911</v>
      </c>
      <c r="P240" s="20">
        <v>437.67700000000002</v>
      </c>
      <c r="Q240" s="20">
        <v>509.34399999999999</v>
      </c>
      <c r="R240" s="20">
        <f>$H$240+$I$240+$J$240+$K$240+$L$240+$M$240+$N$240+$O$240+$P$240+$Q$240</f>
        <v>4992.0349999999999</v>
      </c>
      <c r="S240" s="20">
        <v>1</v>
      </c>
      <c r="T240" s="21">
        <f>ROUND($R$240*$S$240,3)</f>
        <v>4992.0349999999999</v>
      </c>
      <c r="U240" s="58"/>
      <c r="V240" s="59"/>
      <c r="W240" s="56">
        <f>ROUND($V$240+$U$240,2)</f>
        <v>0</v>
      </c>
      <c r="X240" s="21">
        <f>ROUND($R$240*$U$240,2)</f>
        <v>0</v>
      </c>
      <c r="Y240" s="21">
        <f>ROUND($T$240*$V$240,2)</f>
        <v>0</v>
      </c>
      <c r="Z240" s="21">
        <f>ROUND($Y$240+$X$240,2)</f>
        <v>0</v>
      </c>
      <c r="AA240" s="21"/>
      <c r="AB240" s="68"/>
    </row>
    <row r="241" spans="1:28" s="1" customFormat="1" ht="21.95" customHeight="1" outlineLevel="7" x14ac:dyDescent="0.2">
      <c r="A241" s="22"/>
      <c r="B241" s="75" t="s">
        <v>167</v>
      </c>
      <c r="C241" s="23" t="s">
        <v>69</v>
      </c>
      <c r="D241" s="23"/>
      <c r="E241" s="23"/>
      <c r="F241" s="23"/>
      <c r="G241" s="23"/>
      <c r="H241" s="24">
        <v>506.911</v>
      </c>
      <c r="I241" s="24">
        <v>506.911</v>
      </c>
      <c r="J241" s="24">
        <v>576.69500000000005</v>
      </c>
      <c r="K241" s="24">
        <v>518.88</v>
      </c>
      <c r="L241" s="24">
        <v>424.79</v>
      </c>
      <c r="M241" s="24">
        <v>518.88</v>
      </c>
      <c r="N241" s="24">
        <v>485.036</v>
      </c>
      <c r="O241" s="24">
        <v>506.911</v>
      </c>
      <c r="P241" s="24">
        <v>437.67700000000002</v>
      </c>
      <c r="Q241" s="24">
        <v>509.34399999999999</v>
      </c>
      <c r="R241" s="24">
        <f>$H$241+$I$241+$J$241+$K$241+$L$241+$M$241+$N$241+$O$241+$P$241+$Q$241</f>
        <v>4992.0349999999999</v>
      </c>
      <c r="S241" s="29">
        <v>2.2999999999999998</v>
      </c>
      <c r="T241" s="25">
        <f>ROUND($R$241*$S$241,3)</f>
        <v>11481.681</v>
      </c>
      <c r="U241" s="60"/>
      <c r="V241" s="60"/>
      <c r="W241" s="25">
        <f>ROUND($V$241+$U$241,2)</f>
        <v>0</v>
      </c>
      <c r="X241" s="25">
        <f>ROUND($R$241*$U$241,2)</f>
        <v>0</v>
      </c>
      <c r="Y241" s="25">
        <f>ROUND($T$241*$V$241,2)</f>
        <v>0</v>
      </c>
      <c r="Z241" s="25">
        <f>ROUND($Y$241+$X$241,2)</f>
        <v>0</v>
      </c>
      <c r="AA241" s="27" t="s">
        <v>227</v>
      </c>
      <c r="AB241" s="69"/>
    </row>
    <row r="242" spans="1:28" s="11" customFormat="1" ht="21.95" customHeight="1" outlineLevel="6" x14ac:dyDescent="0.15">
      <c r="A242" s="12">
        <v>47</v>
      </c>
      <c r="B242" s="73" t="s">
        <v>272</v>
      </c>
      <c r="C242" s="13" t="s">
        <v>67</v>
      </c>
      <c r="D242" s="13"/>
      <c r="E242" s="13"/>
      <c r="F242" s="13"/>
      <c r="G242" s="13"/>
      <c r="H242" s="14">
        <v>506.911</v>
      </c>
      <c r="I242" s="14">
        <v>506.911</v>
      </c>
      <c r="J242" s="14">
        <v>576.69500000000005</v>
      </c>
      <c r="K242" s="14">
        <v>518.88</v>
      </c>
      <c r="L242" s="14">
        <v>424.79</v>
      </c>
      <c r="M242" s="14">
        <v>518.88</v>
      </c>
      <c r="N242" s="14">
        <v>485.036</v>
      </c>
      <c r="O242" s="14">
        <v>506.911</v>
      </c>
      <c r="P242" s="14">
        <v>437.67700000000002</v>
      </c>
      <c r="Q242" s="14">
        <v>509.34399999999999</v>
      </c>
      <c r="R242" s="30">
        <v>4992.0349999999999</v>
      </c>
      <c r="S242" s="15"/>
      <c r="T242" s="15">
        <f>$T$243</f>
        <v>4992.0349999999999</v>
      </c>
      <c r="U242" s="61"/>
      <c r="V242" s="61"/>
      <c r="W242" s="15">
        <f>ROUND($Z$242/$T$242,2)</f>
        <v>0</v>
      </c>
      <c r="X242" s="15">
        <f>ROUND($X$243+$X$244+$X$245+$X$246+$X$247+$X$248,2)</f>
        <v>0</v>
      </c>
      <c r="Y242" s="15">
        <f>ROUND($Y$243+$Y$244+$Y$245+$Y$246+$Y$247+$Y$248,2)</f>
        <v>0</v>
      </c>
      <c r="Z242" s="15">
        <f>ROUND($Z$243+$Z$244+$Z$245+$Z$246+$Z$247+$Z$248,2)</f>
        <v>0</v>
      </c>
      <c r="AA242" s="16" t="s">
        <v>273</v>
      </c>
      <c r="AB242" s="67"/>
    </row>
    <row r="243" spans="1:28" s="17" customFormat="1" ht="11.1" customHeight="1" outlineLevel="7" x14ac:dyDescent="0.2">
      <c r="A243" s="18"/>
      <c r="B243" s="74" t="s">
        <v>31</v>
      </c>
      <c r="C243" s="19" t="s">
        <v>67</v>
      </c>
      <c r="D243" s="19"/>
      <c r="E243" s="19"/>
      <c r="F243" s="19"/>
      <c r="G243" s="19"/>
      <c r="H243" s="20">
        <v>506.911</v>
      </c>
      <c r="I243" s="20">
        <v>506.911</v>
      </c>
      <c r="J243" s="20">
        <v>576.69500000000005</v>
      </c>
      <c r="K243" s="20">
        <v>518.88</v>
      </c>
      <c r="L243" s="20">
        <v>424.79</v>
      </c>
      <c r="M243" s="20">
        <v>518.88</v>
      </c>
      <c r="N243" s="20">
        <v>485.036</v>
      </c>
      <c r="O243" s="20">
        <v>506.911</v>
      </c>
      <c r="P243" s="20">
        <v>437.67700000000002</v>
      </c>
      <c r="Q243" s="20">
        <v>509.34399999999999</v>
      </c>
      <c r="R243" s="20">
        <f>$H$243+$I$243+$J$243+$K$243+$L$243+$M$243+$N$243+$O$243+$P$243+$Q$243</f>
        <v>4992.0349999999999</v>
      </c>
      <c r="S243" s="20">
        <v>1</v>
      </c>
      <c r="T243" s="21">
        <f>ROUND($R$243*$S$243,3)</f>
        <v>4992.0349999999999</v>
      </c>
      <c r="U243" s="58"/>
      <c r="V243" s="59"/>
      <c r="W243" s="56">
        <f>ROUND($V$243+$U$243,2)</f>
        <v>0</v>
      </c>
      <c r="X243" s="21">
        <f>ROUND($R$243*$U$243,2)</f>
        <v>0</v>
      </c>
      <c r="Y243" s="21">
        <f>ROUND($T$243*$V$243,2)</f>
        <v>0</v>
      </c>
      <c r="Z243" s="21">
        <f>ROUND($Y$243+$X$243,2)</f>
        <v>0</v>
      </c>
      <c r="AA243" s="21"/>
      <c r="AB243" s="68"/>
    </row>
    <row r="244" spans="1:28" s="1" customFormat="1" ht="21.95" customHeight="1" outlineLevel="7" x14ac:dyDescent="0.2">
      <c r="A244" s="22"/>
      <c r="B244" s="75" t="s">
        <v>274</v>
      </c>
      <c r="C244" s="23" t="s">
        <v>118</v>
      </c>
      <c r="D244" s="23"/>
      <c r="E244" s="23"/>
      <c r="F244" s="23"/>
      <c r="G244" s="23"/>
      <c r="H244" s="24">
        <v>103.06399999999999</v>
      </c>
      <c r="I244" s="24">
        <v>103.06399999999999</v>
      </c>
      <c r="J244" s="24">
        <v>165.71600000000001</v>
      </c>
      <c r="K244" s="24">
        <v>137.33099999999999</v>
      </c>
      <c r="L244" s="24">
        <v>85.106999999999999</v>
      </c>
      <c r="M244" s="24">
        <v>137.33099999999999</v>
      </c>
      <c r="N244" s="24">
        <v>47.78</v>
      </c>
      <c r="O244" s="24">
        <v>103.06399999999999</v>
      </c>
      <c r="P244" s="24">
        <v>39.921999999999997</v>
      </c>
      <c r="Q244" s="24">
        <v>133.661</v>
      </c>
      <c r="R244" s="24">
        <f>$H$244+$I$244+$J$244+$K$244+$L$244+$M$244+$N$244+$O$244+$P$244+$Q$244</f>
        <v>1056.04</v>
      </c>
      <c r="S244" s="28">
        <v>0.35</v>
      </c>
      <c r="T244" s="25">
        <f>ROUND($R$244*$S$244,3)</f>
        <v>369.61399999999998</v>
      </c>
      <c r="U244" s="60"/>
      <c r="V244" s="60"/>
      <c r="W244" s="25">
        <f>ROUND($V$244+$U$244,2)</f>
        <v>0</v>
      </c>
      <c r="X244" s="25">
        <f>ROUND($R$244*$U$244,2)</f>
        <v>0</v>
      </c>
      <c r="Y244" s="25">
        <f>ROUND($T$244*$V$244,2)</f>
        <v>0</v>
      </c>
      <c r="Z244" s="25">
        <f>ROUND($Y$244+$X$244,2)</f>
        <v>0</v>
      </c>
      <c r="AA244" s="27"/>
      <c r="AB244" s="69"/>
    </row>
    <row r="245" spans="1:28" s="1" customFormat="1" ht="21.95" customHeight="1" outlineLevel="7" x14ac:dyDescent="0.2">
      <c r="A245" s="22"/>
      <c r="B245" s="75" t="s">
        <v>275</v>
      </c>
      <c r="C245" s="23" t="s">
        <v>118</v>
      </c>
      <c r="D245" s="23"/>
      <c r="E245" s="23"/>
      <c r="F245" s="23"/>
      <c r="G245" s="23"/>
      <c r="H245" s="24">
        <v>14.172000000000001</v>
      </c>
      <c r="I245" s="24">
        <v>14.172000000000001</v>
      </c>
      <c r="J245" s="24">
        <v>23.510999999999999</v>
      </c>
      <c r="K245" s="24">
        <v>9.58</v>
      </c>
      <c r="L245" s="24">
        <v>9.5760000000000005</v>
      </c>
      <c r="M245" s="24">
        <v>9.58</v>
      </c>
      <c r="N245" s="24">
        <v>10.71</v>
      </c>
      <c r="O245" s="24">
        <v>14.172000000000001</v>
      </c>
      <c r="P245" s="24">
        <v>13.771000000000001</v>
      </c>
      <c r="Q245" s="24">
        <v>10.003</v>
      </c>
      <c r="R245" s="24">
        <f>$H$245+$I$245+$J$245+$K$245+$L$245+$M$245+$N$245+$O$245+$P$245+$Q$245</f>
        <v>129.24699999999999</v>
      </c>
      <c r="S245" s="28">
        <v>0.35</v>
      </c>
      <c r="T245" s="25">
        <f>ROUND($R$245*$S$245,3)</f>
        <v>45.235999999999997</v>
      </c>
      <c r="U245" s="60"/>
      <c r="V245" s="60"/>
      <c r="W245" s="25">
        <f>ROUND($V$245+$U$245,2)</f>
        <v>0</v>
      </c>
      <c r="X245" s="25">
        <f>ROUND($R$245*$U$245,2)</f>
        <v>0</v>
      </c>
      <c r="Y245" s="25">
        <f>ROUND($T$245*$V$245,2)</f>
        <v>0</v>
      </c>
      <c r="Z245" s="25">
        <f>ROUND($Y$245+$X$245,2)</f>
        <v>0</v>
      </c>
      <c r="AA245" s="27"/>
      <c r="AB245" s="69"/>
    </row>
    <row r="246" spans="1:28" s="1" customFormat="1" ht="21.95" customHeight="1" outlineLevel="7" x14ac:dyDescent="0.2">
      <c r="A246" s="22"/>
      <c r="B246" s="75" t="s">
        <v>276</v>
      </c>
      <c r="C246" s="23" t="s">
        <v>118</v>
      </c>
      <c r="D246" s="23"/>
      <c r="E246" s="23"/>
      <c r="F246" s="23"/>
      <c r="G246" s="23"/>
      <c r="H246" s="24">
        <v>31.858000000000001</v>
      </c>
      <c r="I246" s="24">
        <v>31.858000000000001</v>
      </c>
      <c r="J246" s="24">
        <v>38.231999999999999</v>
      </c>
      <c r="K246" s="24">
        <v>47.790999999999997</v>
      </c>
      <c r="L246" s="24">
        <v>32.914000000000001</v>
      </c>
      <c r="M246" s="24">
        <v>47.790999999999997</v>
      </c>
      <c r="N246" s="24">
        <v>61.942999999999998</v>
      </c>
      <c r="O246" s="24">
        <v>31.858000000000001</v>
      </c>
      <c r="P246" s="24">
        <v>32.356000000000002</v>
      </c>
      <c r="Q246" s="24">
        <v>51.106000000000002</v>
      </c>
      <c r="R246" s="24">
        <f>$H$246+$I$246+$J$246+$K$246+$L$246+$M$246+$N$246+$O$246+$P$246+$Q$246</f>
        <v>407.70699999999999</v>
      </c>
      <c r="S246" s="28">
        <v>0.35</v>
      </c>
      <c r="T246" s="25">
        <f>ROUND($R$246*$S$246,3)</f>
        <v>142.697</v>
      </c>
      <c r="U246" s="60"/>
      <c r="V246" s="60"/>
      <c r="W246" s="25">
        <f>ROUND($V$246+$U$246,2)</f>
        <v>0</v>
      </c>
      <c r="X246" s="25">
        <f>ROUND($R$246*$U$246,2)</f>
        <v>0</v>
      </c>
      <c r="Y246" s="25">
        <f>ROUND($T$246*$V$246,2)</f>
        <v>0</v>
      </c>
      <c r="Z246" s="25">
        <f>ROUND($Y$246+$X$246,2)</f>
        <v>0</v>
      </c>
      <c r="AA246" s="27"/>
      <c r="AB246" s="69"/>
    </row>
    <row r="247" spans="1:28" s="1" customFormat="1" ht="21.95" customHeight="1" outlineLevel="7" x14ac:dyDescent="0.2">
      <c r="A247" s="22"/>
      <c r="B247" s="75" t="s">
        <v>277</v>
      </c>
      <c r="C247" s="23" t="s">
        <v>118</v>
      </c>
      <c r="D247" s="23"/>
      <c r="E247" s="23"/>
      <c r="F247" s="23"/>
      <c r="G247" s="23"/>
      <c r="H247" s="24">
        <v>152.04</v>
      </c>
      <c r="I247" s="24">
        <v>152.04</v>
      </c>
      <c r="J247" s="24">
        <v>103.721</v>
      </c>
      <c r="K247" s="24">
        <v>132.80699999999999</v>
      </c>
      <c r="L247" s="24">
        <v>111.425</v>
      </c>
      <c r="M247" s="24">
        <v>132.80699999999999</v>
      </c>
      <c r="N247" s="24">
        <v>108.89100000000001</v>
      </c>
      <c r="O247" s="24">
        <v>152.04</v>
      </c>
      <c r="P247" s="24">
        <v>110.574</v>
      </c>
      <c r="Q247" s="24">
        <v>122.875</v>
      </c>
      <c r="R247" s="24">
        <f>$H$247+$I$247+$J$247+$K$247+$L$247+$M$247+$N$247+$O$247+$P$247+$Q$247</f>
        <v>1279.22</v>
      </c>
      <c r="S247" s="28">
        <v>0.35</v>
      </c>
      <c r="T247" s="25">
        <f>ROUND($R$247*$S$247,3)</f>
        <v>447.72699999999998</v>
      </c>
      <c r="U247" s="60"/>
      <c r="V247" s="60"/>
      <c r="W247" s="25">
        <f>ROUND($V$247+$U$247,2)</f>
        <v>0</v>
      </c>
      <c r="X247" s="25">
        <f>ROUND($R$247*$U$247,2)</f>
        <v>0</v>
      </c>
      <c r="Y247" s="25">
        <f>ROUND($T$247*$V$247,2)</f>
        <v>0</v>
      </c>
      <c r="Z247" s="25">
        <f>ROUND($Y$247+$X$247,2)</f>
        <v>0</v>
      </c>
      <c r="AA247" s="27"/>
      <c r="AB247" s="69"/>
    </row>
    <row r="248" spans="1:28" s="1" customFormat="1" ht="21.95" customHeight="1" outlineLevel="7" x14ac:dyDescent="0.2">
      <c r="A248" s="22"/>
      <c r="B248" s="75" t="s">
        <v>278</v>
      </c>
      <c r="C248" s="23" t="s">
        <v>118</v>
      </c>
      <c r="D248" s="23"/>
      <c r="E248" s="23"/>
      <c r="F248" s="23"/>
      <c r="G248" s="23"/>
      <c r="H248" s="24">
        <v>205.77699999999999</v>
      </c>
      <c r="I248" s="24">
        <v>205.77699999999999</v>
      </c>
      <c r="J248" s="24">
        <v>245.51499999999999</v>
      </c>
      <c r="K248" s="24">
        <v>191.37100000000001</v>
      </c>
      <c r="L248" s="24">
        <v>185.768</v>
      </c>
      <c r="M248" s="24">
        <v>191.37100000000001</v>
      </c>
      <c r="N248" s="24">
        <v>255.71199999999999</v>
      </c>
      <c r="O248" s="24">
        <v>205.77699999999999</v>
      </c>
      <c r="P248" s="24">
        <v>241.054</v>
      </c>
      <c r="Q248" s="24">
        <v>191.69900000000001</v>
      </c>
      <c r="R248" s="24">
        <f>$H$248+$I$248+$J$248+$K$248+$L$248+$M$248+$N$248+$O$248+$P$248+$Q$248</f>
        <v>2119.8209999999999</v>
      </c>
      <c r="S248" s="28">
        <v>0.35</v>
      </c>
      <c r="T248" s="25">
        <f>ROUND($R$248*$S$248,3)</f>
        <v>741.93700000000001</v>
      </c>
      <c r="U248" s="60"/>
      <c r="V248" s="60"/>
      <c r="W248" s="25">
        <f>ROUND($V$248+$U$248,2)</f>
        <v>0</v>
      </c>
      <c r="X248" s="25">
        <f>ROUND($R$248*$U$248,2)</f>
        <v>0</v>
      </c>
      <c r="Y248" s="25">
        <f>ROUND($T$248*$V$248,2)</f>
        <v>0</v>
      </c>
      <c r="Z248" s="25">
        <f>ROUND($Y$248+$X$248,2)</f>
        <v>0</v>
      </c>
      <c r="AA248" s="27"/>
      <c r="AB248" s="69"/>
    </row>
    <row r="249" spans="1:28" s="11" customFormat="1" ht="32.1" customHeight="1" outlineLevel="6" x14ac:dyDescent="0.15">
      <c r="A249" s="12">
        <v>48</v>
      </c>
      <c r="B249" s="73" t="s">
        <v>279</v>
      </c>
      <c r="C249" s="13" t="s">
        <v>67</v>
      </c>
      <c r="D249" s="13"/>
      <c r="E249" s="13"/>
      <c r="F249" s="13"/>
      <c r="G249" s="13"/>
      <c r="H249" s="14">
        <v>5.8230000000000004</v>
      </c>
      <c r="I249" s="14">
        <v>5.8230000000000004</v>
      </c>
      <c r="J249" s="14">
        <v>8.1289999999999996</v>
      </c>
      <c r="K249" s="14">
        <v>21.062999999999999</v>
      </c>
      <c r="L249" s="14">
        <v>9.4749999999999996</v>
      </c>
      <c r="M249" s="14">
        <v>21.062999999999999</v>
      </c>
      <c r="N249" s="14">
        <v>10.817</v>
      </c>
      <c r="O249" s="14">
        <v>5.8230000000000004</v>
      </c>
      <c r="P249" s="14">
        <v>10.343999999999999</v>
      </c>
      <c r="Q249" s="14">
        <v>3.8140000000000001</v>
      </c>
      <c r="R249" s="14">
        <v>102.17400000000001</v>
      </c>
      <c r="S249" s="15"/>
      <c r="T249" s="15">
        <f>$T$250</f>
        <v>102.17400000000001</v>
      </c>
      <c r="U249" s="61"/>
      <c r="V249" s="61"/>
      <c r="W249" s="15">
        <f>ROUND($Z$249/$T$249,2)</f>
        <v>0</v>
      </c>
      <c r="X249" s="15">
        <f>ROUND($X$250+$X$251,2)</f>
        <v>0</v>
      </c>
      <c r="Y249" s="15">
        <f>ROUND($Y$250+$Y$251,2)</f>
        <v>0</v>
      </c>
      <c r="Z249" s="15">
        <f>ROUND($Z$250+$Z$251,2)</f>
        <v>0</v>
      </c>
      <c r="AA249" s="16" t="s">
        <v>280</v>
      </c>
      <c r="AB249" s="67"/>
    </row>
    <row r="250" spans="1:28" s="17" customFormat="1" ht="11.1" customHeight="1" outlineLevel="7" x14ac:dyDescent="0.2">
      <c r="A250" s="18"/>
      <c r="B250" s="74" t="s">
        <v>31</v>
      </c>
      <c r="C250" s="19" t="s">
        <v>67</v>
      </c>
      <c r="D250" s="19"/>
      <c r="E250" s="19"/>
      <c r="F250" s="19"/>
      <c r="G250" s="19"/>
      <c r="H250" s="20">
        <v>5.8230000000000004</v>
      </c>
      <c r="I250" s="20">
        <v>5.8230000000000004</v>
      </c>
      <c r="J250" s="20">
        <v>8.1289999999999996</v>
      </c>
      <c r="K250" s="20">
        <v>21.062999999999999</v>
      </c>
      <c r="L250" s="20">
        <v>9.4749999999999996</v>
      </c>
      <c r="M250" s="20">
        <v>21.062999999999999</v>
      </c>
      <c r="N250" s="20">
        <v>10.817</v>
      </c>
      <c r="O250" s="20">
        <v>5.8230000000000004</v>
      </c>
      <c r="P250" s="20">
        <v>10.343999999999999</v>
      </c>
      <c r="Q250" s="20">
        <v>3.8140000000000001</v>
      </c>
      <c r="R250" s="20">
        <f>$H$250+$I$250+$J$250+$K$250+$L$250+$M$250+$N$250+$O$250+$P$250+$Q$250</f>
        <v>102.17399999999998</v>
      </c>
      <c r="S250" s="20">
        <v>1</v>
      </c>
      <c r="T250" s="21">
        <f>ROUND($R$250*$S$250,3)</f>
        <v>102.17400000000001</v>
      </c>
      <c r="U250" s="63"/>
      <c r="V250" s="59"/>
      <c r="W250" s="57">
        <f>ROUND($V$250+$U$250,2)</f>
        <v>0</v>
      </c>
      <c r="X250" s="21">
        <f>ROUND($R$250*$U$250,2)</f>
        <v>0</v>
      </c>
      <c r="Y250" s="21">
        <f>ROUND($T$250*$V$250,2)</f>
        <v>0</v>
      </c>
      <c r="Z250" s="21">
        <f>ROUND($Y$250+$X$250,2)</f>
        <v>0</v>
      </c>
      <c r="AA250" s="21"/>
      <c r="AB250" s="68"/>
    </row>
    <row r="251" spans="1:28" s="1" customFormat="1" ht="21.95" customHeight="1" outlineLevel="7" x14ac:dyDescent="0.2">
      <c r="A251" s="22"/>
      <c r="B251" s="75" t="s">
        <v>167</v>
      </c>
      <c r="C251" s="23" t="s">
        <v>69</v>
      </c>
      <c r="D251" s="23"/>
      <c r="E251" s="23"/>
      <c r="F251" s="23"/>
      <c r="G251" s="23"/>
      <c r="H251" s="24">
        <v>5.8230000000000004</v>
      </c>
      <c r="I251" s="24">
        <v>5.8230000000000004</v>
      </c>
      <c r="J251" s="24">
        <v>8.1289999999999996</v>
      </c>
      <c r="K251" s="24">
        <v>21.062999999999999</v>
      </c>
      <c r="L251" s="24">
        <v>9.4749999999999996</v>
      </c>
      <c r="M251" s="24">
        <v>21.062999999999999</v>
      </c>
      <c r="N251" s="24">
        <v>10.817</v>
      </c>
      <c r="O251" s="24">
        <v>5.8230000000000004</v>
      </c>
      <c r="P251" s="24">
        <v>10.343999999999999</v>
      </c>
      <c r="Q251" s="24">
        <v>3.8140000000000001</v>
      </c>
      <c r="R251" s="24">
        <f>$H$251+$I$251+$J$251+$K$251+$L$251+$M$251+$N$251+$O$251+$P$251+$Q$251</f>
        <v>102.17399999999998</v>
      </c>
      <c r="S251" s="29">
        <v>2.2999999999999998</v>
      </c>
      <c r="T251" s="25">
        <f>ROUND($R$251*$S$251,3)</f>
        <v>235</v>
      </c>
      <c r="U251" s="60"/>
      <c r="V251" s="60"/>
      <c r="W251" s="25">
        <f>ROUND($V$251+$U$251,2)</f>
        <v>0</v>
      </c>
      <c r="X251" s="25">
        <f>ROUND($R$251*$U$251,2)</f>
        <v>0</v>
      </c>
      <c r="Y251" s="25">
        <f>ROUND($T$251*$V$251,2)</f>
        <v>0</v>
      </c>
      <c r="Z251" s="25">
        <f>ROUND($Y$251+$X$251,2)</f>
        <v>0</v>
      </c>
      <c r="AA251" s="27" t="s">
        <v>227</v>
      </c>
      <c r="AB251" s="69"/>
    </row>
    <row r="252" spans="1:28" s="11" customFormat="1" ht="42" customHeight="1" outlineLevel="6" x14ac:dyDescent="0.15">
      <c r="A252" s="12">
        <v>49</v>
      </c>
      <c r="B252" s="73" t="s">
        <v>281</v>
      </c>
      <c r="C252" s="13" t="s">
        <v>67</v>
      </c>
      <c r="D252" s="13"/>
      <c r="E252" s="13"/>
      <c r="F252" s="13"/>
      <c r="G252" s="13"/>
      <c r="H252" s="14">
        <v>71.126000000000005</v>
      </c>
      <c r="I252" s="14">
        <v>71.126000000000005</v>
      </c>
      <c r="J252" s="14">
        <v>55.027999999999999</v>
      </c>
      <c r="K252" s="14">
        <v>41.811</v>
      </c>
      <c r="L252" s="14">
        <v>30.524000000000001</v>
      </c>
      <c r="M252" s="14">
        <v>41.811</v>
      </c>
      <c r="N252" s="14">
        <v>59.07</v>
      </c>
      <c r="O252" s="14">
        <v>71.126000000000005</v>
      </c>
      <c r="P252" s="14">
        <v>45.015000000000001</v>
      </c>
      <c r="Q252" s="14">
        <v>45.244999999999997</v>
      </c>
      <c r="R252" s="14">
        <v>531.88199999999995</v>
      </c>
      <c r="S252" s="15"/>
      <c r="T252" s="15">
        <f>$T$253</f>
        <v>531.88199999999995</v>
      </c>
      <c r="U252" s="61"/>
      <c r="V252" s="61"/>
      <c r="W252" s="15">
        <f>ROUND($Z$252/$T$252,2)</f>
        <v>0</v>
      </c>
      <c r="X252" s="15">
        <f>ROUND($X$253+$X$254+$X$255+$X$256+$X$257+$X$258+$X$259+$X$260,2)</f>
        <v>0</v>
      </c>
      <c r="Y252" s="15">
        <f>ROUND($Y$253+$Y$254+$Y$255+$Y$256+$Y$257+$Y$258+$Y$259+$Y$260,2)</f>
        <v>0</v>
      </c>
      <c r="Z252" s="15">
        <f>ROUND($Z$253+$Z$254+$Z$255+$Z$256+$Z$257+$Z$258+$Z$259+$Z$260,2)</f>
        <v>0</v>
      </c>
      <c r="AA252" s="16" t="s">
        <v>282</v>
      </c>
      <c r="AB252" s="67"/>
    </row>
    <row r="253" spans="1:28" s="17" customFormat="1" ht="11.1" customHeight="1" outlineLevel="7" x14ac:dyDescent="0.2">
      <c r="A253" s="18"/>
      <c r="B253" s="74" t="s">
        <v>31</v>
      </c>
      <c r="C253" s="19" t="s">
        <v>67</v>
      </c>
      <c r="D253" s="19"/>
      <c r="E253" s="19"/>
      <c r="F253" s="19"/>
      <c r="G253" s="19"/>
      <c r="H253" s="20">
        <v>71.126000000000005</v>
      </c>
      <c r="I253" s="20">
        <v>71.126000000000005</v>
      </c>
      <c r="J253" s="20">
        <v>55.027999999999999</v>
      </c>
      <c r="K253" s="20">
        <v>41.811</v>
      </c>
      <c r="L253" s="20">
        <v>30.524000000000001</v>
      </c>
      <c r="M253" s="20">
        <v>41.811</v>
      </c>
      <c r="N253" s="20">
        <v>59.07</v>
      </c>
      <c r="O253" s="20">
        <v>71.126000000000005</v>
      </c>
      <c r="P253" s="20">
        <v>45.015000000000001</v>
      </c>
      <c r="Q253" s="20">
        <v>45.244999999999997</v>
      </c>
      <c r="R253" s="20">
        <f>$H$253+$I$253+$J$253+$K$253+$L$253+$M$253+$N$253+$O$253+$P$253+$Q$253</f>
        <v>531.88199999999995</v>
      </c>
      <c r="S253" s="20">
        <v>1</v>
      </c>
      <c r="T253" s="21">
        <f>ROUND($R$253*$S$253,3)</f>
        <v>531.88199999999995</v>
      </c>
      <c r="U253" s="63"/>
      <c r="V253" s="59"/>
      <c r="W253" s="57">
        <f>ROUND($V$253+$U$253,2)</f>
        <v>0</v>
      </c>
      <c r="X253" s="21">
        <f>ROUND($R$253*$U$253,2)</f>
        <v>0</v>
      </c>
      <c r="Y253" s="21">
        <f>ROUND($T$253*$V$253,2)</f>
        <v>0</v>
      </c>
      <c r="Z253" s="21">
        <f>ROUND($Y$253+$X$253,2)</f>
        <v>0</v>
      </c>
      <c r="AA253" s="21"/>
      <c r="AB253" s="68"/>
    </row>
    <row r="254" spans="1:28" s="1" customFormat="1" ht="11.1" customHeight="1" outlineLevel="7" x14ac:dyDescent="0.2">
      <c r="A254" s="22"/>
      <c r="B254" s="75" t="s">
        <v>283</v>
      </c>
      <c r="C254" s="23" t="s">
        <v>86</v>
      </c>
      <c r="D254" s="23" t="s">
        <v>111</v>
      </c>
      <c r="E254" s="23"/>
      <c r="F254" s="23"/>
      <c r="G254" s="23"/>
      <c r="H254" s="24">
        <v>22.018000000000001</v>
      </c>
      <c r="I254" s="24">
        <v>22.018000000000001</v>
      </c>
      <c r="J254" s="24">
        <v>15.929</v>
      </c>
      <c r="K254" s="24">
        <v>16.692</v>
      </c>
      <c r="L254" s="24">
        <v>15.833</v>
      </c>
      <c r="M254" s="24">
        <v>16.692</v>
      </c>
      <c r="N254" s="24">
        <v>39.442999999999998</v>
      </c>
      <c r="O254" s="24">
        <v>22.018000000000001</v>
      </c>
      <c r="P254" s="24">
        <v>44.539000000000001</v>
      </c>
      <c r="Q254" s="24">
        <v>31.007000000000001</v>
      </c>
      <c r="R254" s="24">
        <f>$H$254+$I$254+$J$254+$K$254+$L$254+$M$254+$N$254+$O$254+$P$254+$Q$254</f>
        <v>246.18900000000002</v>
      </c>
      <c r="S254" s="26">
        <v>1</v>
      </c>
      <c r="T254" s="25">
        <f>ROUND($R$254*$S$254,3)</f>
        <v>246.18899999999999</v>
      </c>
      <c r="U254" s="60"/>
      <c r="V254" s="60"/>
      <c r="W254" s="25">
        <f>ROUND($V$254+$U$254,2)</f>
        <v>0</v>
      </c>
      <c r="X254" s="25">
        <f>ROUND($R$254*$U$254,2)</f>
        <v>0</v>
      </c>
      <c r="Y254" s="25">
        <f>ROUND($T$254*$V$254,2)</f>
        <v>0</v>
      </c>
      <c r="Z254" s="25">
        <f>ROUND($Y$254+$X$254,2)</f>
        <v>0</v>
      </c>
      <c r="AA254" s="27" t="s">
        <v>284</v>
      </c>
      <c r="AB254" s="69"/>
    </row>
    <row r="255" spans="1:28" s="1" customFormat="1" ht="21.95" customHeight="1" outlineLevel="7" x14ac:dyDescent="0.2">
      <c r="A255" s="22"/>
      <c r="B255" s="75" t="s">
        <v>285</v>
      </c>
      <c r="C255" s="23" t="s">
        <v>86</v>
      </c>
      <c r="D255" s="23"/>
      <c r="E255" s="23"/>
      <c r="F255" s="23"/>
      <c r="G255" s="23"/>
      <c r="H255" s="24">
        <v>23.280999999999999</v>
      </c>
      <c r="I255" s="24">
        <v>23.280999999999999</v>
      </c>
      <c r="J255" s="24">
        <v>63.026000000000003</v>
      </c>
      <c r="K255" s="24">
        <v>41.131</v>
      </c>
      <c r="L255" s="24">
        <v>18.135000000000002</v>
      </c>
      <c r="M255" s="24">
        <v>41.131</v>
      </c>
      <c r="N255" s="24">
        <v>34.066000000000003</v>
      </c>
      <c r="O255" s="24">
        <v>23.280999999999999</v>
      </c>
      <c r="P255" s="24">
        <v>19.491</v>
      </c>
      <c r="Q255" s="24">
        <v>27.295999999999999</v>
      </c>
      <c r="R255" s="24">
        <f>$H$255+$I$255+$J$255+$K$255+$L$255+$M$255+$N$255+$O$255+$P$255+$Q$255</f>
        <v>314.11899999999997</v>
      </c>
      <c r="S255" s="26">
        <v>1</v>
      </c>
      <c r="T255" s="25">
        <f>ROUND($R$255*$S$255,3)</f>
        <v>314.11900000000003</v>
      </c>
      <c r="U255" s="60"/>
      <c r="V255" s="60"/>
      <c r="W255" s="25">
        <f>ROUND($V$255+$U$255,2)</f>
        <v>0</v>
      </c>
      <c r="X255" s="25">
        <f>ROUND($R$255*$U$255,2)</f>
        <v>0</v>
      </c>
      <c r="Y255" s="25">
        <f>ROUND($T$255*$V$255,2)</f>
        <v>0</v>
      </c>
      <c r="Z255" s="25">
        <f>ROUND($Y$255+$X$255,2)</f>
        <v>0</v>
      </c>
      <c r="AA255" s="27" t="s">
        <v>284</v>
      </c>
      <c r="AB255" s="69"/>
    </row>
    <row r="256" spans="1:28" s="1" customFormat="1" ht="21.95" customHeight="1" outlineLevel="7" x14ac:dyDescent="0.2">
      <c r="A256" s="22"/>
      <c r="B256" s="75" t="s">
        <v>107</v>
      </c>
      <c r="C256" s="23" t="s">
        <v>69</v>
      </c>
      <c r="D256" s="23" t="s">
        <v>108</v>
      </c>
      <c r="E256" s="23"/>
      <c r="F256" s="23"/>
      <c r="G256" s="23"/>
      <c r="H256" s="24">
        <v>71.126000000000005</v>
      </c>
      <c r="I256" s="24">
        <v>71.126000000000005</v>
      </c>
      <c r="J256" s="24">
        <v>55.027999999999999</v>
      </c>
      <c r="K256" s="24">
        <v>41.811</v>
      </c>
      <c r="L256" s="24">
        <v>30.524000000000001</v>
      </c>
      <c r="M256" s="24">
        <v>41.811</v>
      </c>
      <c r="N256" s="24">
        <v>59.07</v>
      </c>
      <c r="O256" s="24">
        <v>71.126000000000005</v>
      </c>
      <c r="P256" s="24">
        <v>45.015000000000001</v>
      </c>
      <c r="Q256" s="24">
        <v>45.244999999999997</v>
      </c>
      <c r="R256" s="24">
        <f>$H$256+$I$256+$J$256+$K$256+$L$256+$M$256+$N$256+$O$256+$P$256+$Q$256</f>
        <v>531.88199999999995</v>
      </c>
      <c r="S256" s="29">
        <v>0.5</v>
      </c>
      <c r="T256" s="25">
        <f>ROUND($R$256*$S$256,3)</f>
        <v>265.94099999999997</v>
      </c>
      <c r="U256" s="60"/>
      <c r="V256" s="60"/>
      <c r="W256" s="25">
        <f>ROUND($V$256+$U$256,2)</f>
        <v>0</v>
      </c>
      <c r="X256" s="25">
        <f>ROUND($R$256*$U$256,2)</f>
        <v>0</v>
      </c>
      <c r="Y256" s="25">
        <f>ROUND($T$256*$V$256,2)</f>
        <v>0</v>
      </c>
      <c r="Z256" s="25">
        <f>ROUND($Y$256+$X$256,2)</f>
        <v>0</v>
      </c>
      <c r="AA256" s="27" t="s">
        <v>128</v>
      </c>
      <c r="AB256" s="69"/>
    </row>
    <row r="257" spans="1:28" s="1" customFormat="1" ht="11.1" customHeight="1" outlineLevel="7" x14ac:dyDescent="0.2">
      <c r="A257" s="22"/>
      <c r="B257" s="75" t="s">
        <v>116</v>
      </c>
      <c r="C257" s="23" t="s">
        <v>69</v>
      </c>
      <c r="D257" s="23" t="s">
        <v>70</v>
      </c>
      <c r="E257" s="23"/>
      <c r="F257" s="23"/>
      <c r="G257" s="23"/>
      <c r="H257" s="24">
        <v>71.126000000000005</v>
      </c>
      <c r="I257" s="24">
        <v>71.126000000000005</v>
      </c>
      <c r="J257" s="24">
        <v>55.027999999999999</v>
      </c>
      <c r="K257" s="24">
        <v>41.811</v>
      </c>
      <c r="L257" s="24">
        <v>30.524000000000001</v>
      </c>
      <c r="M257" s="24">
        <v>41.811</v>
      </c>
      <c r="N257" s="24">
        <v>59.07</v>
      </c>
      <c r="O257" s="24">
        <v>71.126000000000005</v>
      </c>
      <c r="P257" s="24">
        <v>45.015000000000001</v>
      </c>
      <c r="Q257" s="24">
        <v>45.244999999999997</v>
      </c>
      <c r="R257" s="24">
        <f>$H$257+$I$257+$J$257+$K$257+$L$257+$M$257+$N$257+$O$257+$P$257+$Q$257</f>
        <v>531.88199999999995</v>
      </c>
      <c r="S257" s="29">
        <v>0.2</v>
      </c>
      <c r="T257" s="25">
        <f>ROUND($R$257*$S$257,3)</f>
        <v>106.376</v>
      </c>
      <c r="U257" s="60"/>
      <c r="V257" s="60"/>
      <c r="W257" s="25">
        <f>ROUND($V$257+$U$257,2)</f>
        <v>0</v>
      </c>
      <c r="X257" s="25">
        <f>ROUND($R$257*$U$257,2)</f>
        <v>0</v>
      </c>
      <c r="Y257" s="25">
        <f>ROUND($T$257*$V$257,2)</f>
        <v>0</v>
      </c>
      <c r="Z257" s="25">
        <f>ROUND($Y$257+$X$257,2)</f>
        <v>0</v>
      </c>
      <c r="AA257" s="27"/>
      <c r="AB257" s="69"/>
    </row>
    <row r="258" spans="1:28" s="1" customFormat="1" ht="11.1" customHeight="1" outlineLevel="7" x14ac:dyDescent="0.2">
      <c r="A258" s="22"/>
      <c r="B258" s="75" t="s">
        <v>112</v>
      </c>
      <c r="C258" s="23" t="s">
        <v>69</v>
      </c>
      <c r="D258" s="23"/>
      <c r="E258" s="23"/>
      <c r="F258" s="23"/>
      <c r="G258" s="23"/>
      <c r="H258" s="24">
        <v>71.126000000000005</v>
      </c>
      <c r="I258" s="24">
        <v>71.126000000000005</v>
      </c>
      <c r="J258" s="24">
        <v>55.027999999999999</v>
      </c>
      <c r="K258" s="24">
        <v>41.811</v>
      </c>
      <c r="L258" s="24">
        <v>30.524000000000001</v>
      </c>
      <c r="M258" s="24">
        <v>41.811</v>
      </c>
      <c r="N258" s="24">
        <v>59.07</v>
      </c>
      <c r="O258" s="24">
        <v>71.126000000000005</v>
      </c>
      <c r="P258" s="24">
        <v>45.015000000000001</v>
      </c>
      <c r="Q258" s="24">
        <v>45.244999999999997</v>
      </c>
      <c r="R258" s="24">
        <f>$H$258+$I$258+$J$258+$K$258+$L$258+$M$258+$N$258+$O$258+$P$258+$Q$258</f>
        <v>531.88199999999995</v>
      </c>
      <c r="S258" s="26">
        <v>7</v>
      </c>
      <c r="T258" s="25">
        <f>ROUND($R$258*$S$258,3)</f>
        <v>3723.174</v>
      </c>
      <c r="U258" s="60"/>
      <c r="V258" s="60"/>
      <c r="W258" s="25">
        <f>ROUND($V$258+$U$258,2)</f>
        <v>0</v>
      </c>
      <c r="X258" s="25">
        <f>ROUND($R$258*$U$258,2)</f>
        <v>0</v>
      </c>
      <c r="Y258" s="25">
        <f>ROUND($T$258*$V$258,2)</f>
        <v>0</v>
      </c>
      <c r="Z258" s="25">
        <f>ROUND($Y$258+$X$258,2)</f>
        <v>0</v>
      </c>
      <c r="AA258" s="27"/>
      <c r="AB258" s="69"/>
    </row>
    <row r="259" spans="1:28" s="1" customFormat="1" ht="21.95" customHeight="1" outlineLevel="7" x14ac:dyDescent="0.2">
      <c r="A259" s="22"/>
      <c r="B259" s="75" t="s">
        <v>163</v>
      </c>
      <c r="C259" s="23" t="s">
        <v>67</v>
      </c>
      <c r="D259" s="23" t="s">
        <v>154</v>
      </c>
      <c r="E259" s="23"/>
      <c r="F259" s="23"/>
      <c r="G259" s="23"/>
      <c r="H259" s="24">
        <v>12.023999999999999</v>
      </c>
      <c r="I259" s="24">
        <v>12.023999999999999</v>
      </c>
      <c r="J259" s="24">
        <v>13.608000000000001</v>
      </c>
      <c r="K259" s="24">
        <v>14.238</v>
      </c>
      <c r="L259" s="24">
        <v>11.034000000000001</v>
      </c>
      <c r="M259" s="24">
        <v>14.238</v>
      </c>
      <c r="N259" s="24">
        <v>17.154</v>
      </c>
      <c r="O259" s="24">
        <v>12.023999999999999</v>
      </c>
      <c r="P259" s="24">
        <v>10.414999999999999</v>
      </c>
      <c r="Q259" s="24">
        <v>14.238</v>
      </c>
      <c r="R259" s="24">
        <f>$H$259+$I$259+$J$259+$K$259+$L$259+$M$259+$N$259+$O$259+$P$259+$Q$259</f>
        <v>130.99699999999999</v>
      </c>
      <c r="S259" s="28">
        <v>1.02</v>
      </c>
      <c r="T259" s="25">
        <f>ROUND($R$259*$S$259,3)</f>
        <v>133.61699999999999</v>
      </c>
      <c r="U259" s="60"/>
      <c r="V259" s="60"/>
      <c r="W259" s="25">
        <f>ROUND($V$259+$U$259,2)</f>
        <v>0</v>
      </c>
      <c r="X259" s="25">
        <f>ROUND($R$259*$U$259,2)</f>
        <v>0</v>
      </c>
      <c r="Y259" s="25">
        <f>ROUND($T$259*$V$259,2)</f>
        <v>0</v>
      </c>
      <c r="Z259" s="25">
        <f>ROUND($Y$259+$X$259,2)</f>
        <v>0</v>
      </c>
      <c r="AA259" s="27" t="s">
        <v>286</v>
      </c>
      <c r="AB259" s="69"/>
    </row>
    <row r="260" spans="1:28" s="1" customFormat="1" ht="33" customHeight="1" outlineLevel="7" x14ac:dyDescent="0.2">
      <c r="A260" s="22"/>
      <c r="B260" s="75" t="s">
        <v>153</v>
      </c>
      <c r="C260" s="23" t="s">
        <v>67</v>
      </c>
      <c r="D260" s="23" t="s">
        <v>154</v>
      </c>
      <c r="E260" s="23"/>
      <c r="F260" s="23"/>
      <c r="G260" s="23"/>
      <c r="H260" s="24">
        <v>59.101999999999997</v>
      </c>
      <c r="I260" s="24">
        <v>59.101999999999997</v>
      </c>
      <c r="J260" s="24">
        <v>41.42</v>
      </c>
      <c r="K260" s="24">
        <v>27.573</v>
      </c>
      <c r="L260" s="24">
        <v>19.489999999999998</v>
      </c>
      <c r="M260" s="24">
        <v>27.573</v>
      </c>
      <c r="N260" s="24">
        <v>41.915999999999997</v>
      </c>
      <c r="O260" s="24">
        <v>59.101999999999997</v>
      </c>
      <c r="P260" s="24">
        <v>34.6</v>
      </c>
      <c r="Q260" s="24">
        <v>31.007000000000001</v>
      </c>
      <c r="R260" s="24">
        <f>$H$260+$I$260+$J$260+$K$260+$L$260+$M$260+$N$260+$O$260+$P$260+$Q$260</f>
        <v>400.88500000000005</v>
      </c>
      <c r="S260" s="28">
        <v>1.02</v>
      </c>
      <c r="T260" s="25">
        <f>ROUND($R$260*$S$260,3)</f>
        <v>408.90300000000002</v>
      </c>
      <c r="U260" s="60"/>
      <c r="V260" s="60"/>
      <c r="W260" s="25">
        <f>ROUND($V$260+$U$260,2)</f>
        <v>0</v>
      </c>
      <c r="X260" s="25">
        <f>ROUND($R$260*$U$260,2)</f>
        <v>0</v>
      </c>
      <c r="Y260" s="25">
        <f>ROUND($T$260*$V$260,2)</f>
        <v>0</v>
      </c>
      <c r="Z260" s="25">
        <f>ROUND($Y$260+$X$260,2)</f>
        <v>0</v>
      </c>
      <c r="AA260" s="27" t="s">
        <v>287</v>
      </c>
      <c r="AB260" s="69"/>
    </row>
    <row r="261" spans="1:28" s="11" customFormat="1" ht="21.95" customHeight="1" outlineLevel="6" x14ac:dyDescent="0.15">
      <c r="A261" s="12">
        <v>50</v>
      </c>
      <c r="B261" s="73" t="s">
        <v>237</v>
      </c>
      <c r="C261" s="13" t="s">
        <v>67</v>
      </c>
      <c r="D261" s="13"/>
      <c r="E261" s="13"/>
      <c r="F261" s="13"/>
      <c r="G261" s="13"/>
      <c r="H261" s="14">
        <v>5.8230000000000004</v>
      </c>
      <c r="I261" s="14">
        <v>5.8230000000000004</v>
      </c>
      <c r="J261" s="14">
        <v>8.1289999999999996</v>
      </c>
      <c r="K261" s="14">
        <v>21.062999999999999</v>
      </c>
      <c r="L261" s="14">
        <v>9.4749999999999996</v>
      </c>
      <c r="M261" s="14">
        <v>21.062999999999999</v>
      </c>
      <c r="N261" s="14">
        <v>10.817</v>
      </c>
      <c r="O261" s="14">
        <v>5.8230000000000004</v>
      </c>
      <c r="P261" s="14">
        <v>10.343999999999999</v>
      </c>
      <c r="Q261" s="14">
        <v>3.8140000000000001</v>
      </c>
      <c r="R261" s="14">
        <v>102.17400000000001</v>
      </c>
      <c r="S261" s="15"/>
      <c r="T261" s="15">
        <f>$T$262</f>
        <v>102.17400000000001</v>
      </c>
      <c r="U261" s="61"/>
      <c r="V261" s="61"/>
      <c r="W261" s="15">
        <f>ROUND($Z$261/$T$261,2)</f>
        <v>0</v>
      </c>
      <c r="X261" s="15">
        <f>ROUND($X$262+$X$263+$X$264+$X$265,2)</f>
        <v>0</v>
      </c>
      <c r="Y261" s="15">
        <f>ROUND($Y$262+$Y$263+$Y$264+$Y$265,2)</f>
        <v>0</v>
      </c>
      <c r="Z261" s="15">
        <f>ROUND($Z$262+$Z$263+$Z$264+$Z$265,2)</f>
        <v>0</v>
      </c>
      <c r="AA261" s="16" t="s">
        <v>288</v>
      </c>
      <c r="AB261" s="67"/>
    </row>
    <row r="262" spans="1:28" s="17" customFormat="1" ht="11.1" customHeight="1" outlineLevel="7" x14ac:dyDescent="0.2">
      <c r="A262" s="18"/>
      <c r="B262" s="74" t="s">
        <v>31</v>
      </c>
      <c r="C262" s="19" t="s">
        <v>67</v>
      </c>
      <c r="D262" s="19"/>
      <c r="E262" s="19"/>
      <c r="F262" s="19"/>
      <c r="G262" s="19"/>
      <c r="H262" s="20">
        <v>5.8230000000000004</v>
      </c>
      <c r="I262" s="20">
        <v>5.8230000000000004</v>
      </c>
      <c r="J262" s="20">
        <v>8.1289999999999996</v>
      </c>
      <c r="K262" s="20">
        <v>21.062999999999999</v>
      </c>
      <c r="L262" s="20">
        <v>9.4749999999999996</v>
      </c>
      <c r="M262" s="20">
        <v>21.062999999999999</v>
      </c>
      <c r="N262" s="20">
        <v>10.817</v>
      </c>
      <c r="O262" s="20">
        <v>5.8230000000000004</v>
      </c>
      <c r="P262" s="20">
        <v>10.343999999999999</v>
      </c>
      <c r="Q262" s="20">
        <v>3.8140000000000001</v>
      </c>
      <c r="R262" s="20">
        <f>$H$262+$I$262+$J$262+$K$262+$L$262+$M$262+$N$262+$O$262+$P$262+$Q$262</f>
        <v>102.17399999999998</v>
      </c>
      <c r="S262" s="20">
        <v>1</v>
      </c>
      <c r="T262" s="21">
        <f>ROUND($R$262*$S$262,3)</f>
        <v>102.17400000000001</v>
      </c>
      <c r="U262" s="58"/>
      <c r="V262" s="59"/>
      <c r="W262" s="56">
        <f>ROUND($V$262+$U$262,2)</f>
        <v>0</v>
      </c>
      <c r="X262" s="21">
        <f>ROUND($R$262*$U$262,2)</f>
        <v>0</v>
      </c>
      <c r="Y262" s="21">
        <f>ROUND($T$262*$V$262,2)</f>
        <v>0</v>
      </c>
      <c r="Z262" s="21">
        <f>ROUND($Y$262+$X$262,2)</f>
        <v>0</v>
      </c>
      <c r="AA262" s="21"/>
      <c r="AB262" s="68"/>
    </row>
    <row r="263" spans="1:28" s="1" customFormat="1" ht="21.95" customHeight="1" outlineLevel="7" x14ac:dyDescent="0.2">
      <c r="A263" s="22"/>
      <c r="B263" s="75" t="s">
        <v>278</v>
      </c>
      <c r="C263" s="23" t="s">
        <v>118</v>
      </c>
      <c r="D263" s="23"/>
      <c r="E263" s="23"/>
      <c r="F263" s="23"/>
      <c r="G263" s="23"/>
      <c r="H263" s="24">
        <v>0.84899999999999998</v>
      </c>
      <c r="I263" s="24">
        <v>0.84899999999999998</v>
      </c>
      <c r="J263" s="24">
        <v>1.927</v>
      </c>
      <c r="K263" s="24">
        <v>5.92</v>
      </c>
      <c r="L263" s="25"/>
      <c r="M263" s="24">
        <v>5.92</v>
      </c>
      <c r="N263" s="25"/>
      <c r="O263" s="24">
        <v>0.84899999999999998</v>
      </c>
      <c r="P263" s="24">
        <v>6.2169999999999996</v>
      </c>
      <c r="Q263" s="24">
        <v>0.96399999999999997</v>
      </c>
      <c r="R263" s="24">
        <f>$H$263+$I$263+$J$263+$K$263+$L$263+$M$263+$N$263+$O$263+$P$263+$Q$263</f>
        <v>23.494999999999997</v>
      </c>
      <c r="S263" s="28">
        <v>0.35</v>
      </c>
      <c r="T263" s="25">
        <f>ROUND($R$263*$S$263,3)</f>
        <v>8.2230000000000008</v>
      </c>
      <c r="U263" s="60"/>
      <c r="V263" s="60"/>
      <c r="W263" s="25">
        <f>ROUND($V$263+$U$263,2)</f>
        <v>0</v>
      </c>
      <c r="X263" s="25">
        <f>ROUND($R$263*$U$263,2)</f>
        <v>0</v>
      </c>
      <c r="Y263" s="25">
        <f>ROUND($T$263*$V$263,2)</f>
        <v>0</v>
      </c>
      <c r="Z263" s="25">
        <f>ROUND($Y$263+$X$263,2)</f>
        <v>0</v>
      </c>
      <c r="AA263" s="27"/>
      <c r="AB263" s="69"/>
    </row>
    <row r="264" spans="1:28" s="1" customFormat="1" ht="21.95" customHeight="1" outlineLevel="7" x14ac:dyDescent="0.2">
      <c r="A264" s="22"/>
      <c r="B264" s="75" t="s">
        <v>274</v>
      </c>
      <c r="C264" s="23" t="s">
        <v>118</v>
      </c>
      <c r="D264" s="23"/>
      <c r="E264" s="23"/>
      <c r="F264" s="23"/>
      <c r="G264" s="23"/>
      <c r="H264" s="24">
        <v>0.84899999999999998</v>
      </c>
      <c r="I264" s="24">
        <v>0.84899999999999998</v>
      </c>
      <c r="J264" s="24">
        <v>1.927</v>
      </c>
      <c r="K264" s="24">
        <v>5.92</v>
      </c>
      <c r="L264" s="24">
        <v>5.6420000000000003</v>
      </c>
      <c r="M264" s="24">
        <v>5.92</v>
      </c>
      <c r="N264" s="24">
        <v>2.4990000000000001</v>
      </c>
      <c r="O264" s="24">
        <v>0.84899999999999998</v>
      </c>
      <c r="P264" s="24">
        <v>4.1269999999999998</v>
      </c>
      <c r="Q264" s="25"/>
      <c r="R264" s="24">
        <f>$H$264+$I$264+$J$264+$K$264+$L$264+$M$264+$N$264+$O$264+$P$264+$Q$264</f>
        <v>28.581999999999997</v>
      </c>
      <c r="S264" s="28">
        <v>0.35</v>
      </c>
      <c r="T264" s="25">
        <f>ROUND($R$264*$S$264,3)</f>
        <v>10.004</v>
      </c>
      <c r="U264" s="60"/>
      <c r="V264" s="60"/>
      <c r="W264" s="25">
        <f>ROUND($V$264+$U$264,2)</f>
        <v>0</v>
      </c>
      <c r="X264" s="25">
        <f>ROUND($R$264*$U$264,2)</f>
        <v>0</v>
      </c>
      <c r="Y264" s="25">
        <f>ROUND($T$264*$V$264,2)</f>
        <v>0</v>
      </c>
      <c r="Z264" s="25">
        <f>ROUND($Y$264+$X$264,2)</f>
        <v>0</v>
      </c>
      <c r="AA264" s="27"/>
      <c r="AB264" s="69"/>
    </row>
    <row r="265" spans="1:28" s="1" customFormat="1" ht="21.95" customHeight="1" outlineLevel="7" x14ac:dyDescent="0.2">
      <c r="A265" s="22"/>
      <c r="B265" s="75" t="s">
        <v>275</v>
      </c>
      <c r="C265" s="23" t="s">
        <v>118</v>
      </c>
      <c r="D265" s="23"/>
      <c r="E265" s="23"/>
      <c r="F265" s="23"/>
      <c r="G265" s="23"/>
      <c r="H265" s="24">
        <v>4.125</v>
      </c>
      <c r="I265" s="24">
        <v>4.125</v>
      </c>
      <c r="J265" s="24">
        <v>4.2750000000000004</v>
      </c>
      <c r="K265" s="24">
        <v>9.2230000000000008</v>
      </c>
      <c r="L265" s="24">
        <v>3.8330000000000002</v>
      </c>
      <c r="M265" s="24">
        <v>9.2230000000000008</v>
      </c>
      <c r="N265" s="24">
        <v>8.3179999999999996</v>
      </c>
      <c r="O265" s="24">
        <v>4.125</v>
      </c>
      <c r="P265" s="25"/>
      <c r="Q265" s="24">
        <v>2.85</v>
      </c>
      <c r="R265" s="24">
        <f>$H$265+$I$265+$J$265+$K$265+$L$265+$M$265+$N$265+$O$265+$P$265+$Q$265</f>
        <v>50.097000000000001</v>
      </c>
      <c r="S265" s="28">
        <v>0.35</v>
      </c>
      <c r="T265" s="25">
        <f>ROUND($R$265*$S$265,3)</f>
        <v>17.533999999999999</v>
      </c>
      <c r="U265" s="60"/>
      <c r="V265" s="60"/>
      <c r="W265" s="25">
        <f>ROUND($V$265+$U$265,2)</f>
        <v>0</v>
      </c>
      <c r="X265" s="25">
        <f>ROUND($R$265*$U$265,2)</f>
        <v>0</v>
      </c>
      <c r="Y265" s="25">
        <f>ROUND($T$265*$V$265,2)</f>
        <v>0</v>
      </c>
      <c r="Z265" s="25">
        <f>ROUND($Y$265+$X$265,2)</f>
        <v>0</v>
      </c>
      <c r="AA265" s="27"/>
      <c r="AB265" s="69"/>
    </row>
    <row r="266" spans="1:28" s="11" customFormat="1" ht="21.95" customHeight="1" outlineLevel="6" x14ac:dyDescent="0.15">
      <c r="A266" s="12">
        <v>51</v>
      </c>
      <c r="B266" s="73" t="s">
        <v>289</v>
      </c>
      <c r="C266" s="13" t="s">
        <v>67</v>
      </c>
      <c r="D266" s="13"/>
      <c r="E266" s="13"/>
      <c r="F266" s="13"/>
      <c r="G266" s="13"/>
      <c r="H266" s="14">
        <v>14.481999999999999</v>
      </c>
      <c r="I266" s="14">
        <v>14.481999999999999</v>
      </c>
      <c r="J266" s="14">
        <v>13.866</v>
      </c>
      <c r="K266" s="14">
        <v>19.951000000000001</v>
      </c>
      <c r="L266" s="14">
        <v>8.8119999999999994</v>
      </c>
      <c r="M266" s="14">
        <v>19.951000000000001</v>
      </c>
      <c r="N266" s="14">
        <v>12.173</v>
      </c>
      <c r="O266" s="14">
        <v>14.481999999999999</v>
      </c>
      <c r="P266" s="14">
        <v>12.743</v>
      </c>
      <c r="Q266" s="14">
        <v>12.457000000000001</v>
      </c>
      <c r="R266" s="14">
        <v>143.399</v>
      </c>
      <c r="S266" s="15"/>
      <c r="T266" s="15">
        <f>$T$267</f>
        <v>143.399</v>
      </c>
      <c r="U266" s="61"/>
      <c r="V266" s="61"/>
      <c r="W266" s="15">
        <f>ROUND($Z$266/$T$266,2)</f>
        <v>0</v>
      </c>
      <c r="X266" s="15">
        <f>ROUND($X$267+$X$268+$X$269+$X$270+$X$271+$X$272+$X$273+$X$274,2)</f>
        <v>0</v>
      </c>
      <c r="Y266" s="15">
        <f>ROUND($Y$267+$Y$268+$Y$269+$Y$270+$Y$271+$Y$272+$Y$273+$Y$274,2)</f>
        <v>0</v>
      </c>
      <c r="Z266" s="15">
        <f>ROUND($Z$267+$Z$268+$Z$269+$Z$270+$Z$271+$Z$272+$Z$273+$Z$274,2)</f>
        <v>0</v>
      </c>
      <c r="AA266" s="16" t="s">
        <v>290</v>
      </c>
      <c r="AB266" s="67"/>
    </row>
    <row r="267" spans="1:28" s="17" customFormat="1" ht="11.1" customHeight="1" outlineLevel="7" x14ac:dyDescent="0.2">
      <c r="A267" s="18"/>
      <c r="B267" s="74" t="s">
        <v>31</v>
      </c>
      <c r="C267" s="19" t="s">
        <v>67</v>
      </c>
      <c r="D267" s="19"/>
      <c r="E267" s="19"/>
      <c r="F267" s="19"/>
      <c r="G267" s="19"/>
      <c r="H267" s="20">
        <v>14.481999999999999</v>
      </c>
      <c r="I267" s="20">
        <v>14.481999999999999</v>
      </c>
      <c r="J267" s="20">
        <v>13.866</v>
      </c>
      <c r="K267" s="20">
        <v>19.951000000000001</v>
      </c>
      <c r="L267" s="20">
        <v>8.8119999999999994</v>
      </c>
      <c r="M267" s="20">
        <v>19.951000000000001</v>
      </c>
      <c r="N267" s="20">
        <v>12.173</v>
      </c>
      <c r="O267" s="20">
        <v>14.481999999999999</v>
      </c>
      <c r="P267" s="20">
        <v>12.743</v>
      </c>
      <c r="Q267" s="20">
        <v>12.457000000000001</v>
      </c>
      <c r="R267" s="20">
        <f>$H$267+$I$267+$J$267+$K$267+$L$267+$M$267+$N$267+$O$267+$P$267+$Q$267</f>
        <v>143.399</v>
      </c>
      <c r="S267" s="20">
        <v>1</v>
      </c>
      <c r="T267" s="21">
        <f>ROUND($R$267*$S$267,3)</f>
        <v>143.399</v>
      </c>
      <c r="U267" s="63"/>
      <c r="V267" s="59"/>
      <c r="W267" s="57">
        <f>ROUND($V$267+$U$267,2)</f>
        <v>0</v>
      </c>
      <c r="X267" s="21">
        <f>ROUND($R$267*$U$267,2)</f>
        <v>0</v>
      </c>
      <c r="Y267" s="21">
        <f>ROUND($T$267*$V$267,2)</f>
        <v>0</v>
      </c>
      <c r="Z267" s="21">
        <f>ROUND($Y$267+$X$267,2)</f>
        <v>0</v>
      </c>
      <c r="AA267" s="21"/>
      <c r="AB267" s="68"/>
    </row>
    <row r="268" spans="1:28" s="1" customFormat="1" ht="21.95" customHeight="1" outlineLevel="7" x14ac:dyDescent="0.2">
      <c r="A268" s="22"/>
      <c r="B268" s="75" t="s">
        <v>283</v>
      </c>
      <c r="C268" s="23" t="s">
        <v>86</v>
      </c>
      <c r="D268" s="23" t="s">
        <v>111</v>
      </c>
      <c r="E268" s="23"/>
      <c r="F268" s="23"/>
      <c r="G268" s="23"/>
      <c r="H268" s="24">
        <v>85.57</v>
      </c>
      <c r="I268" s="24">
        <v>85.57</v>
      </c>
      <c r="J268" s="24">
        <v>99.474999999999994</v>
      </c>
      <c r="K268" s="24">
        <v>91.78</v>
      </c>
      <c r="L268" s="24">
        <v>67.543000000000006</v>
      </c>
      <c r="M268" s="24">
        <v>91.78</v>
      </c>
      <c r="N268" s="24">
        <v>51.414999999999999</v>
      </c>
      <c r="O268" s="24">
        <v>85.57</v>
      </c>
      <c r="P268" s="24">
        <v>56.695</v>
      </c>
      <c r="Q268" s="24">
        <v>73.795000000000002</v>
      </c>
      <c r="R268" s="24">
        <f>$H$268+$I$268+$J$268+$K$268+$L$268+$M$268+$N$268+$O$268+$P$268+$Q$268</f>
        <v>789.19299999999998</v>
      </c>
      <c r="S268" s="26">
        <v>1</v>
      </c>
      <c r="T268" s="25">
        <f>ROUND($R$268*$S$268,3)</f>
        <v>789.19299999999998</v>
      </c>
      <c r="U268" s="60"/>
      <c r="V268" s="60"/>
      <c r="W268" s="25">
        <f>ROUND($V$268+$U$268,2)</f>
        <v>0</v>
      </c>
      <c r="X268" s="25">
        <f>ROUND($R$268*$U$268,2)</f>
        <v>0</v>
      </c>
      <c r="Y268" s="25">
        <f>ROUND($T$268*$V$268,2)</f>
        <v>0</v>
      </c>
      <c r="Z268" s="25">
        <f>ROUND($Y$268+$X$268,2)</f>
        <v>0</v>
      </c>
      <c r="AA268" s="27" t="s">
        <v>291</v>
      </c>
      <c r="AB268" s="69"/>
    </row>
    <row r="269" spans="1:28" s="1" customFormat="1" ht="21.95" customHeight="1" outlineLevel="7" x14ac:dyDescent="0.2">
      <c r="A269" s="22"/>
      <c r="B269" s="75" t="s">
        <v>285</v>
      </c>
      <c r="C269" s="23" t="s">
        <v>86</v>
      </c>
      <c r="D269" s="23"/>
      <c r="E269" s="23"/>
      <c r="F269" s="23"/>
      <c r="G269" s="23"/>
      <c r="H269" s="24">
        <v>3</v>
      </c>
      <c r="I269" s="24">
        <v>3</v>
      </c>
      <c r="J269" s="25"/>
      <c r="K269" s="24">
        <v>26.77</v>
      </c>
      <c r="L269" s="24">
        <v>17.100000000000001</v>
      </c>
      <c r="M269" s="24">
        <v>26.77</v>
      </c>
      <c r="N269" s="24">
        <v>67.430000000000007</v>
      </c>
      <c r="O269" s="24">
        <v>3</v>
      </c>
      <c r="P269" s="24">
        <v>16.62</v>
      </c>
      <c r="Q269" s="24">
        <v>1.835</v>
      </c>
      <c r="R269" s="24">
        <f>$H$269+$I$269+$J$269+$K$269+$L$269+$M$269+$N$269+$O$269+$P$269+$Q$269</f>
        <v>165.52500000000001</v>
      </c>
      <c r="S269" s="26">
        <v>1</v>
      </c>
      <c r="T269" s="25">
        <f>ROUND($R$269*$S$269,3)</f>
        <v>165.52500000000001</v>
      </c>
      <c r="U269" s="60"/>
      <c r="V269" s="60"/>
      <c r="W269" s="25">
        <f>ROUND($V$269+$U$269,2)</f>
        <v>0</v>
      </c>
      <c r="X269" s="25">
        <f>ROUND($R$269*$U$269,2)</f>
        <v>0</v>
      </c>
      <c r="Y269" s="25">
        <f>ROUND($T$269*$V$269,2)</f>
        <v>0</v>
      </c>
      <c r="Z269" s="25">
        <f>ROUND($Y$269+$X$269,2)</f>
        <v>0</v>
      </c>
      <c r="AA269" s="27" t="s">
        <v>284</v>
      </c>
      <c r="AB269" s="69"/>
    </row>
    <row r="270" spans="1:28" s="1" customFormat="1" ht="33" customHeight="1" outlineLevel="7" x14ac:dyDescent="0.2">
      <c r="A270" s="22"/>
      <c r="B270" s="75" t="s">
        <v>155</v>
      </c>
      <c r="C270" s="23" t="s">
        <v>74</v>
      </c>
      <c r="D270" s="23" t="s">
        <v>154</v>
      </c>
      <c r="E270" s="23"/>
      <c r="F270" s="23"/>
      <c r="G270" s="23"/>
      <c r="H270" s="24">
        <v>225</v>
      </c>
      <c r="I270" s="24">
        <v>225</v>
      </c>
      <c r="J270" s="24">
        <v>172</v>
      </c>
      <c r="K270" s="24">
        <v>271</v>
      </c>
      <c r="L270" s="24">
        <v>128</v>
      </c>
      <c r="M270" s="24">
        <v>271</v>
      </c>
      <c r="N270" s="24">
        <v>155</v>
      </c>
      <c r="O270" s="24">
        <v>225</v>
      </c>
      <c r="P270" s="24">
        <v>169</v>
      </c>
      <c r="Q270" s="24">
        <v>202</v>
      </c>
      <c r="R270" s="24">
        <f>$H$270+$I$270+$J$270+$K$270+$L$270+$M$270+$N$270+$O$270+$P$270+$Q$270</f>
        <v>2043</v>
      </c>
      <c r="S270" s="28">
        <v>1.02</v>
      </c>
      <c r="T270" s="25">
        <f>ROUND($R$270*$S$270,3)</f>
        <v>2083.86</v>
      </c>
      <c r="U270" s="60"/>
      <c r="V270" s="60"/>
      <c r="W270" s="25">
        <f>ROUND($V$270+$U$270,2)</f>
        <v>0</v>
      </c>
      <c r="X270" s="25">
        <f>ROUND($R$270*$U$270,2)</f>
        <v>0</v>
      </c>
      <c r="Y270" s="25">
        <f>ROUND($T$270*$V$270,2)</f>
        <v>0</v>
      </c>
      <c r="Z270" s="25">
        <f>ROUND($Y$270+$X$270,2)</f>
        <v>0</v>
      </c>
      <c r="AA270" s="27" t="s">
        <v>161</v>
      </c>
      <c r="AB270" s="69"/>
    </row>
    <row r="271" spans="1:28" s="1" customFormat="1" ht="33" customHeight="1" outlineLevel="7" x14ac:dyDescent="0.2">
      <c r="A271" s="22"/>
      <c r="B271" s="75" t="s">
        <v>153</v>
      </c>
      <c r="C271" s="23" t="s">
        <v>67</v>
      </c>
      <c r="D271" s="23" t="s">
        <v>154</v>
      </c>
      <c r="E271" s="23"/>
      <c r="F271" s="23"/>
      <c r="G271" s="23"/>
      <c r="H271" s="24">
        <v>0.95299999999999996</v>
      </c>
      <c r="I271" s="24">
        <v>0.95299999999999996</v>
      </c>
      <c r="J271" s="24">
        <v>3.5609999999999999</v>
      </c>
      <c r="K271" s="24">
        <v>3.681</v>
      </c>
      <c r="L271" s="24">
        <v>1.1579999999999999</v>
      </c>
      <c r="M271" s="24">
        <v>3.681</v>
      </c>
      <c r="N271" s="24">
        <v>2.859</v>
      </c>
      <c r="O271" s="24">
        <v>0.95299999999999996</v>
      </c>
      <c r="P271" s="24">
        <v>2.5910000000000002</v>
      </c>
      <c r="Q271" s="24">
        <v>0.34899999999999998</v>
      </c>
      <c r="R271" s="24">
        <f>$H$271+$I$271+$J$271+$K$271+$L$271+$M$271+$N$271+$O$271+$P$271+$Q$271</f>
        <v>20.738999999999997</v>
      </c>
      <c r="S271" s="28">
        <v>1.02</v>
      </c>
      <c r="T271" s="25">
        <f>ROUND($R$271*$S$271,3)</f>
        <v>21.154</v>
      </c>
      <c r="U271" s="60"/>
      <c r="V271" s="60"/>
      <c r="W271" s="25">
        <f>ROUND($V$271+$U$271,2)</f>
        <v>0</v>
      </c>
      <c r="X271" s="25">
        <f>ROUND($R$271*$U$271,2)</f>
        <v>0</v>
      </c>
      <c r="Y271" s="25">
        <f>ROUND($T$271*$V$271,2)</f>
        <v>0</v>
      </c>
      <c r="Z271" s="25">
        <f>ROUND($Y$271+$X$271,2)</f>
        <v>0</v>
      </c>
      <c r="AA271" s="27" t="s">
        <v>287</v>
      </c>
      <c r="AB271" s="69"/>
    </row>
    <row r="272" spans="1:28" s="1" customFormat="1" ht="21.95" customHeight="1" outlineLevel="7" x14ac:dyDescent="0.2">
      <c r="A272" s="22"/>
      <c r="B272" s="75" t="s">
        <v>107</v>
      </c>
      <c r="C272" s="23" t="s">
        <v>69</v>
      </c>
      <c r="D272" s="23" t="s">
        <v>108</v>
      </c>
      <c r="E272" s="23"/>
      <c r="F272" s="23"/>
      <c r="G272" s="23"/>
      <c r="H272" s="24">
        <v>14.481999999999999</v>
      </c>
      <c r="I272" s="24">
        <v>14.481999999999999</v>
      </c>
      <c r="J272" s="24">
        <v>13.866</v>
      </c>
      <c r="K272" s="24">
        <v>19.951000000000001</v>
      </c>
      <c r="L272" s="24">
        <v>8.8119999999999994</v>
      </c>
      <c r="M272" s="24">
        <v>19.951000000000001</v>
      </c>
      <c r="N272" s="24">
        <v>12.173</v>
      </c>
      <c r="O272" s="24">
        <v>14.481999999999999</v>
      </c>
      <c r="P272" s="24">
        <v>12.743</v>
      </c>
      <c r="Q272" s="24">
        <v>12.457000000000001</v>
      </c>
      <c r="R272" s="24">
        <f>$H$272+$I$272+$J$272+$K$272+$L$272+$M$272+$N$272+$O$272+$P$272+$Q$272</f>
        <v>143.399</v>
      </c>
      <c r="S272" s="29">
        <v>0.5</v>
      </c>
      <c r="T272" s="25">
        <f>ROUND($R$272*$S$272,3)</f>
        <v>71.7</v>
      </c>
      <c r="U272" s="60"/>
      <c r="V272" s="60"/>
      <c r="W272" s="25">
        <f>ROUND($V$272+$U$272,2)</f>
        <v>0</v>
      </c>
      <c r="X272" s="25">
        <f>ROUND($R$272*$U$272,2)</f>
        <v>0</v>
      </c>
      <c r="Y272" s="25">
        <f>ROUND($T$272*$V$272,2)</f>
        <v>0</v>
      </c>
      <c r="Z272" s="25">
        <f>ROUND($Y$272+$X$272,2)</f>
        <v>0</v>
      </c>
      <c r="AA272" s="27" t="s">
        <v>128</v>
      </c>
      <c r="AB272" s="69"/>
    </row>
    <row r="273" spans="1:28" s="1" customFormat="1" ht="11.1" customHeight="1" outlineLevel="7" x14ac:dyDescent="0.2">
      <c r="A273" s="22"/>
      <c r="B273" s="75" t="s">
        <v>116</v>
      </c>
      <c r="C273" s="23" t="s">
        <v>69</v>
      </c>
      <c r="D273" s="23" t="s">
        <v>70</v>
      </c>
      <c r="E273" s="23"/>
      <c r="F273" s="23"/>
      <c r="G273" s="23"/>
      <c r="H273" s="24">
        <v>14.481999999999999</v>
      </c>
      <c r="I273" s="24">
        <v>14.481999999999999</v>
      </c>
      <c r="J273" s="24">
        <v>13.866</v>
      </c>
      <c r="K273" s="24">
        <v>19.951000000000001</v>
      </c>
      <c r="L273" s="24">
        <v>8.8119999999999994</v>
      </c>
      <c r="M273" s="24">
        <v>19.951000000000001</v>
      </c>
      <c r="N273" s="24">
        <v>12.173</v>
      </c>
      <c r="O273" s="24">
        <v>14.481999999999999</v>
      </c>
      <c r="P273" s="24">
        <v>12.743</v>
      </c>
      <c r="Q273" s="24">
        <v>12.457000000000001</v>
      </c>
      <c r="R273" s="24">
        <f>$H$273+$I$273+$J$273+$K$273+$L$273+$M$273+$N$273+$O$273+$P$273+$Q$273</f>
        <v>143.399</v>
      </c>
      <c r="S273" s="29">
        <v>0.2</v>
      </c>
      <c r="T273" s="25">
        <f>ROUND($R$273*$S$273,3)</f>
        <v>28.68</v>
      </c>
      <c r="U273" s="60"/>
      <c r="V273" s="60"/>
      <c r="W273" s="25">
        <f>ROUND($V$273+$U$273,2)</f>
        <v>0</v>
      </c>
      <c r="X273" s="25">
        <f>ROUND($R$273*$U$273,2)</f>
        <v>0</v>
      </c>
      <c r="Y273" s="25">
        <f>ROUND($T$273*$V$273,2)</f>
        <v>0</v>
      </c>
      <c r="Z273" s="25">
        <f>ROUND($Y$273+$X$273,2)</f>
        <v>0</v>
      </c>
      <c r="AA273" s="27"/>
      <c r="AB273" s="69"/>
    </row>
    <row r="274" spans="1:28" s="1" customFormat="1" ht="11.1" customHeight="1" outlineLevel="7" x14ac:dyDescent="0.2">
      <c r="A274" s="22"/>
      <c r="B274" s="75" t="s">
        <v>112</v>
      </c>
      <c r="C274" s="23" t="s">
        <v>69</v>
      </c>
      <c r="D274" s="23"/>
      <c r="E274" s="23"/>
      <c r="F274" s="23"/>
      <c r="G274" s="23"/>
      <c r="H274" s="24">
        <v>14.481999999999999</v>
      </c>
      <c r="I274" s="24">
        <v>14.481999999999999</v>
      </c>
      <c r="J274" s="24">
        <v>13.866</v>
      </c>
      <c r="K274" s="24">
        <v>19.951000000000001</v>
      </c>
      <c r="L274" s="24">
        <v>8.8119999999999994</v>
      </c>
      <c r="M274" s="24">
        <v>19.951000000000001</v>
      </c>
      <c r="N274" s="24">
        <v>12.173</v>
      </c>
      <c r="O274" s="24">
        <v>14.481999999999999</v>
      </c>
      <c r="P274" s="24">
        <v>12.743</v>
      </c>
      <c r="Q274" s="24">
        <v>12.457000000000001</v>
      </c>
      <c r="R274" s="24">
        <f>$H$274+$I$274+$J$274+$K$274+$L$274+$M$274+$N$274+$O$274+$P$274+$Q$274</f>
        <v>143.399</v>
      </c>
      <c r="S274" s="26">
        <v>7</v>
      </c>
      <c r="T274" s="25">
        <f>ROUND($R$274*$S$274,3)</f>
        <v>1003.793</v>
      </c>
      <c r="U274" s="60"/>
      <c r="V274" s="60"/>
      <c r="W274" s="25">
        <f>ROUND($V$274+$U$274,2)</f>
        <v>0</v>
      </c>
      <c r="X274" s="25">
        <f>ROUND($R$274*$U$274,2)</f>
        <v>0</v>
      </c>
      <c r="Y274" s="25">
        <f>ROUND($T$274*$V$274,2)</f>
        <v>0</v>
      </c>
      <c r="Z274" s="25">
        <f>ROUND($Y$274+$X$274,2)</f>
        <v>0</v>
      </c>
      <c r="AA274" s="27"/>
      <c r="AB274" s="69"/>
    </row>
    <row r="275" spans="1:28" s="4" customFormat="1" ht="12" customHeight="1" x14ac:dyDescent="0.2">
      <c r="A275" s="33"/>
      <c r="B275" s="77" t="s">
        <v>292</v>
      </c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64"/>
      <c r="V275" s="64"/>
      <c r="W275" s="34"/>
      <c r="X275" s="35"/>
      <c r="Y275" s="35"/>
      <c r="Z275" s="35">
        <f>ROUND($Z$13,2)</f>
        <v>0</v>
      </c>
      <c r="AA275" s="35"/>
      <c r="AB275" s="70"/>
    </row>
    <row r="276" spans="1:28" s="1" customFormat="1" ht="11.1" customHeight="1" x14ac:dyDescent="0.2">
      <c r="A276" s="36"/>
      <c r="B276" s="37" t="s">
        <v>293</v>
      </c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65"/>
      <c r="V276" s="65"/>
      <c r="W276" s="38"/>
      <c r="X276" s="38"/>
      <c r="Z276" s="25"/>
      <c r="AA276" s="25"/>
      <c r="AB276" s="71"/>
    </row>
    <row r="277" spans="1:28" s="17" customFormat="1" ht="11.1" customHeight="1" x14ac:dyDescent="0.2">
      <c r="A277" s="39"/>
      <c r="B277" s="40" t="s">
        <v>294</v>
      </c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66"/>
      <c r="V277" s="66"/>
      <c r="W277" s="41"/>
      <c r="X277" s="41"/>
      <c r="Y277" s="41"/>
      <c r="Z277" s="42">
        <f>ROUND($Y$13,2)</f>
        <v>0</v>
      </c>
      <c r="AA277" s="43"/>
      <c r="AB277" s="68"/>
    </row>
    <row r="278" spans="1:28" s="17" customFormat="1" ht="11.1" customHeight="1" x14ac:dyDescent="0.2">
      <c r="A278" s="39"/>
      <c r="B278" s="40" t="s">
        <v>295</v>
      </c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66"/>
      <c r="V278" s="66"/>
      <c r="W278" s="41"/>
      <c r="X278" s="41"/>
      <c r="Y278" s="41"/>
      <c r="Z278" s="44">
        <f>ROUND($X$13,2)</f>
        <v>0</v>
      </c>
      <c r="AA278" s="21"/>
      <c r="AB278" s="68"/>
    </row>
    <row r="279" spans="1:28" s="17" customFormat="1" ht="11.1" customHeight="1" x14ac:dyDescent="0.2">
      <c r="A279" s="39"/>
      <c r="B279" s="40" t="s">
        <v>296</v>
      </c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66"/>
      <c r="V279" s="66"/>
      <c r="W279" s="41"/>
      <c r="X279" s="41"/>
      <c r="Y279" s="41"/>
      <c r="Z279" s="44">
        <f>ROUND(($Z$275)*0.166666666666666,2)</f>
        <v>0</v>
      </c>
      <c r="AA279" s="21"/>
      <c r="AB279" s="68"/>
    </row>
    <row r="280" spans="1:28" s="1" customFormat="1" ht="44.1" customHeight="1" x14ac:dyDescent="0.2">
      <c r="A280" s="38"/>
      <c r="B280" s="45" t="s">
        <v>297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65"/>
      <c r="V280" s="65"/>
      <c r="W280" s="38"/>
      <c r="X280" s="41">
        <f>ROUND($X$281+$X$282+$X$283+$X$284+$X$285+$X$286+$X$287+$X$288+$X$289+$X$290+$X$291+$X$292,2)</f>
        <v>0</v>
      </c>
      <c r="Y280" s="41">
        <f>ROUND($Y$281+$Y$282+$Y$283+$Y$284+$Y$285+$Y$286+$Y$287+$Y$288+$Y$289+$Y$290+$Y$291+$Y$292,2)</f>
        <v>0</v>
      </c>
      <c r="Z280" s="41">
        <f>ROUND($Z$281+$Z$282+$Z$283+$Z$284+$Z$285+$Z$286+$Z$287+$Z$288+$Z$289+$Z$290+$Z$291+$Z$292,2)</f>
        <v>0</v>
      </c>
      <c r="AA280" s="38"/>
      <c r="AB280" s="65"/>
    </row>
    <row r="281" spans="1:28" s="1" customFormat="1" ht="11.1" customHeight="1" x14ac:dyDescent="0.2">
      <c r="A281" s="60"/>
      <c r="B281" s="60"/>
      <c r="C281" s="60"/>
      <c r="D281" s="65"/>
      <c r="E281" s="65"/>
      <c r="F281" s="65"/>
      <c r="G281" s="65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71">
        <f>$F$281+$G$281+$H$281+$I$281+$J$281+$K$281+$L$281+$M$281+$N$281+$O$281+$P$281+$Q$281</f>
        <v>0</v>
      </c>
      <c r="S281" s="72">
        <v>1</v>
      </c>
      <c r="T281" s="71">
        <f>ROUND($R$281*$S$281,3)</f>
        <v>0</v>
      </c>
      <c r="U281" s="60"/>
      <c r="V281" s="60"/>
      <c r="W281" s="71">
        <f>ROUND($V$281+$U$281,2)</f>
        <v>0</v>
      </c>
      <c r="X281" s="71">
        <f>ROUND($R$281*$U$281,2)</f>
        <v>0</v>
      </c>
      <c r="Y281" s="71">
        <f>ROUND($T$281*$V$281,2)</f>
        <v>0</v>
      </c>
      <c r="Z281" s="71">
        <f>ROUND($Y$281+$X$281,2)</f>
        <v>0</v>
      </c>
      <c r="AA281" s="65"/>
      <c r="AB281" s="60"/>
    </row>
    <row r="282" spans="1:28" s="1" customFormat="1" ht="11.1" customHeight="1" x14ac:dyDescent="0.2">
      <c r="A282" s="60"/>
      <c r="B282" s="60"/>
      <c r="C282" s="60"/>
      <c r="D282" s="65"/>
      <c r="E282" s="65"/>
      <c r="F282" s="65"/>
      <c r="G282" s="65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71">
        <f>$F$282+$G$282+$H$282+$I$282+$J$282+$K$282+$L$282+$M$282+$N$282+$O$282+$P$282+$Q$282</f>
        <v>0</v>
      </c>
      <c r="S282" s="72">
        <v>1</v>
      </c>
      <c r="T282" s="71">
        <f>ROUND($R$282*$S$282,3)</f>
        <v>0</v>
      </c>
      <c r="U282" s="60"/>
      <c r="V282" s="60"/>
      <c r="W282" s="71">
        <f>ROUND($V$282+$U$282,2)</f>
        <v>0</v>
      </c>
      <c r="X282" s="71">
        <f>ROUND($R$282*$U$282,2)</f>
        <v>0</v>
      </c>
      <c r="Y282" s="71">
        <f>ROUND($T$282*$V$282,2)</f>
        <v>0</v>
      </c>
      <c r="Z282" s="71">
        <f>ROUND($Y$282+$X$282,2)</f>
        <v>0</v>
      </c>
      <c r="AA282" s="65"/>
      <c r="AB282" s="60"/>
    </row>
    <row r="283" spans="1:28" s="1" customFormat="1" ht="11.1" customHeight="1" x14ac:dyDescent="0.2">
      <c r="A283" s="60"/>
      <c r="B283" s="60"/>
      <c r="C283" s="60"/>
      <c r="D283" s="65"/>
      <c r="E283" s="65"/>
      <c r="F283" s="65"/>
      <c r="G283" s="65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71">
        <f>$F$283+$G$283+$H$283+$I$283+$J$283+$K$283+$L$283+$M$283+$N$283+$O$283+$P$283+$Q$283</f>
        <v>0</v>
      </c>
      <c r="S283" s="72">
        <v>1</v>
      </c>
      <c r="T283" s="71">
        <f>ROUND($R$283*$S$283,3)</f>
        <v>0</v>
      </c>
      <c r="U283" s="60"/>
      <c r="V283" s="60"/>
      <c r="W283" s="71">
        <f>ROUND($V$283+$U$283,2)</f>
        <v>0</v>
      </c>
      <c r="X283" s="71">
        <f>ROUND($R$283*$U$283,2)</f>
        <v>0</v>
      </c>
      <c r="Y283" s="71">
        <f>ROUND($T$283*$V$283,2)</f>
        <v>0</v>
      </c>
      <c r="Z283" s="71">
        <f>ROUND($Y$283+$X$283,2)</f>
        <v>0</v>
      </c>
      <c r="AA283" s="65"/>
      <c r="AB283" s="60"/>
    </row>
    <row r="284" spans="1:28" s="1" customFormat="1" ht="11.1" customHeight="1" x14ac:dyDescent="0.2">
      <c r="A284" s="60"/>
      <c r="B284" s="60"/>
      <c r="C284" s="60"/>
      <c r="D284" s="65"/>
      <c r="E284" s="65"/>
      <c r="F284" s="65"/>
      <c r="G284" s="65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71">
        <f>$F$284+$G$284+$H$284+$I$284+$J$284+$K$284+$L$284+$M$284+$N$284+$O$284+$P$284+$Q$284</f>
        <v>0</v>
      </c>
      <c r="S284" s="72">
        <v>1</v>
      </c>
      <c r="T284" s="71">
        <f>ROUND($R$284*$S$284,3)</f>
        <v>0</v>
      </c>
      <c r="U284" s="60"/>
      <c r="V284" s="60"/>
      <c r="W284" s="71">
        <f>ROUND($V$284+$U$284,2)</f>
        <v>0</v>
      </c>
      <c r="X284" s="71">
        <f>ROUND($R$284*$U$284,2)</f>
        <v>0</v>
      </c>
      <c r="Y284" s="71">
        <f>ROUND($T$284*$V$284,2)</f>
        <v>0</v>
      </c>
      <c r="Z284" s="71">
        <f>ROUND($Y$284+$X$284,2)</f>
        <v>0</v>
      </c>
      <c r="AA284" s="65"/>
      <c r="AB284" s="60"/>
    </row>
    <row r="285" spans="1:28" s="1" customFormat="1" ht="11.1" customHeight="1" x14ac:dyDescent="0.2">
      <c r="A285" s="60"/>
      <c r="B285" s="60"/>
      <c r="C285" s="60"/>
      <c r="D285" s="65"/>
      <c r="E285" s="65"/>
      <c r="F285" s="65"/>
      <c r="G285" s="65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71">
        <f>$F$285+$G$285+$H$285+$I$285+$J$285+$K$285+$L$285+$M$285+$N$285+$O$285+$P$285+$Q$285</f>
        <v>0</v>
      </c>
      <c r="S285" s="72">
        <v>1</v>
      </c>
      <c r="T285" s="71">
        <f>ROUND($R$285*$S$285,3)</f>
        <v>0</v>
      </c>
      <c r="U285" s="60"/>
      <c r="V285" s="60"/>
      <c r="W285" s="71">
        <f>ROUND($V$285+$U$285,2)</f>
        <v>0</v>
      </c>
      <c r="X285" s="71">
        <f>ROUND($R$285*$U$285,2)</f>
        <v>0</v>
      </c>
      <c r="Y285" s="71">
        <f>ROUND($T$285*$V$285,2)</f>
        <v>0</v>
      </c>
      <c r="Z285" s="71">
        <f>ROUND($Y$285+$X$285,2)</f>
        <v>0</v>
      </c>
      <c r="AA285" s="65"/>
      <c r="AB285" s="60"/>
    </row>
    <row r="286" spans="1:28" s="1" customFormat="1" ht="11.1" customHeight="1" x14ac:dyDescent="0.2">
      <c r="A286" s="60"/>
      <c r="B286" s="60"/>
      <c r="C286" s="60"/>
      <c r="D286" s="65"/>
      <c r="E286" s="65"/>
      <c r="F286" s="65"/>
      <c r="G286" s="65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71">
        <f>$F$286+$G$286+$H$286+$I$286+$J$286+$K$286+$L$286+$M$286+$N$286+$O$286+$P$286+$Q$286</f>
        <v>0</v>
      </c>
      <c r="S286" s="72">
        <v>1</v>
      </c>
      <c r="T286" s="71">
        <f>ROUND($R$286*$S$286,3)</f>
        <v>0</v>
      </c>
      <c r="U286" s="60"/>
      <c r="V286" s="60"/>
      <c r="W286" s="71">
        <f>ROUND($V$286+$U$286,2)</f>
        <v>0</v>
      </c>
      <c r="X286" s="71">
        <f>ROUND($R$286*$U$286,2)</f>
        <v>0</v>
      </c>
      <c r="Y286" s="71">
        <f>ROUND($T$286*$V$286,2)</f>
        <v>0</v>
      </c>
      <c r="Z286" s="71">
        <f>ROUND($Y$286+$X$286,2)</f>
        <v>0</v>
      </c>
      <c r="AA286" s="65"/>
      <c r="AB286" s="60"/>
    </row>
    <row r="287" spans="1:28" s="1" customFormat="1" ht="11.1" customHeight="1" x14ac:dyDescent="0.2">
      <c r="A287" s="60"/>
      <c r="B287" s="60"/>
      <c r="C287" s="60"/>
      <c r="D287" s="65"/>
      <c r="E287" s="65"/>
      <c r="F287" s="65"/>
      <c r="G287" s="65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71">
        <f>$F$287+$G$287+$H$287+$I$287+$J$287+$K$287+$L$287+$M$287+$N$287+$O$287+$P$287+$Q$287</f>
        <v>0</v>
      </c>
      <c r="S287" s="72">
        <v>1</v>
      </c>
      <c r="T287" s="71">
        <f>ROUND($R$287*$S$287,3)</f>
        <v>0</v>
      </c>
      <c r="U287" s="60"/>
      <c r="V287" s="60"/>
      <c r="W287" s="71">
        <f>ROUND($V$287+$U$287,2)</f>
        <v>0</v>
      </c>
      <c r="X287" s="71">
        <f>ROUND($R$287*$U$287,2)</f>
        <v>0</v>
      </c>
      <c r="Y287" s="71">
        <f>ROUND($T$287*$V$287,2)</f>
        <v>0</v>
      </c>
      <c r="Z287" s="71">
        <f>ROUND($Y$287+$X$287,2)</f>
        <v>0</v>
      </c>
      <c r="AA287" s="65"/>
      <c r="AB287" s="60"/>
    </row>
    <row r="288" spans="1:28" s="1" customFormat="1" ht="11.1" customHeight="1" x14ac:dyDescent="0.2">
      <c r="A288" s="60"/>
      <c r="B288" s="60"/>
      <c r="C288" s="60"/>
      <c r="D288" s="65"/>
      <c r="E288" s="65"/>
      <c r="F288" s="65"/>
      <c r="G288" s="65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71">
        <f>$F$288+$G$288+$H$288+$I$288+$J$288+$K$288+$L$288+$M$288+$N$288+$O$288+$P$288+$Q$288</f>
        <v>0</v>
      </c>
      <c r="S288" s="72">
        <v>1</v>
      </c>
      <c r="T288" s="71">
        <f>ROUND($R$288*$S$288,3)</f>
        <v>0</v>
      </c>
      <c r="U288" s="60"/>
      <c r="V288" s="60"/>
      <c r="W288" s="71">
        <f>ROUND($V$288+$U$288,2)</f>
        <v>0</v>
      </c>
      <c r="X288" s="71">
        <f>ROUND($R$288*$U$288,2)</f>
        <v>0</v>
      </c>
      <c r="Y288" s="71">
        <f>ROUND($T$288*$V$288,2)</f>
        <v>0</v>
      </c>
      <c r="Z288" s="71">
        <f>ROUND($Y$288+$X$288,2)</f>
        <v>0</v>
      </c>
      <c r="AA288" s="65"/>
      <c r="AB288" s="60"/>
    </row>
    <row r="289" spans="1:28" s="1" customFormat="1" ht="11.1" customHeight="1" x14ac:dyDescent="0.2">
      <c r="A289" s="60"/>
      <c r="B289" s="60"/>
      <c r="C289" s="60"/>
      <c r="D289" s="65"/>
      <c r="E289" s="65"/>
      <c r="F289" s="65"/>
      <c r="G289" s="65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71">
        <f>$F$289+$G$289+$H$289+$I$289+$J$289+$K$289+$L$289+$M$289+$N$289+$O$289+$P$289+$Q$289</f>
        <v>0</v>
      </c>
      <c r="S289" s="72">
        <v>1</v>
      </c>
      <c r="T289" s="71">
        <f>ROUND($R$289*$S$289,3)</f>
        <v>0</v>
      </c>
      <c r="U289" s="60"/>
      <c r="V289" s="60"/>
      <c r="W289" s="71">
        <f>ROUND($V$289+$U$289,2)</f>
        <v>0</v>
      </c>
      <c r="X289" s="71">
        <f>ROUND($R$289*$U$289,2)</f>
        <v>0</v>
      </c>
      <c r="Y289" s="71">
        <f>ROUND($T$289*$V$289,2)</f>
        <v>0</v>
      </c>
      <c r="Z289" s="71">
        <f>ROUND($Y$289+$X$289,2)</f>
        <v>0</v>
      </c>
      <c r="AA289" s="65"/>
      <c r="AB289" s="60"/>
    </row>
    <row r="290" spans="1:28" s="1" customFormat="1" ht="11.1" customHeight="1" x14ac:dyDescent="0.2">
      <c r="A290" s="60"/>
      <c r="B290" s="60"/>
      <c r="C290" s="60"/>
      <c r="D290" s="65"/>
      <c r="E290" s="65"/>
      <c r="F290" s="65"/>
      <c r="G290" s="65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71">
        <f>$F$290+$G$290+$H$290+$I$290+$J$290+$K$290+$L$290+$M$290+$N$290+$O$290+$P$290+$Q$290</f>
        <v>0</v>
      </c>
      <c r="S290" s="72">
        <v>1</v>
      </c>
      <c r="T290" s="71">
        <f>ROUND($R$290*$S$290,3)</f>
        <v>0</v>
      </c>
      <c r="U290" s="60"/>
      <c r="V290" s="60"/>
      <c r="W290" s="71">
        <f>ROUND($V$290+$U$290,2)</f>
        <v>0</v>
      </c>
      <c r="X290" s="71">
        <f>ROUND($R$290*$U$290,2)</f>
        <v>0</v>
      </c>
      <c r="Y290" s="71">
        <f>ROUND($T$290*$V$290,2)</f>
        <v>0</v>
      </c>
      <c r="Z290" s="71">
        <f>ROUND($Y$290+$X$290,2)</f>
        <v>0</v>
      </c>
      <c r="AA290" s="65"/>
      <c r="AB290" s="60"/>
    </row>
    <row r="291" spans="1:28" s="1" customFormat="1" ht="11.1" customHeight="1" x14ac:dyDescent="0.2">
      <c r="A291" s="60"/>
      <c r="B291" s="60"/>
      <c r="C291" s="60"/>
      <c r="D291" s="65"/>
      <c r="E291" s="65"/>
      <c r="F291" s="65"/>
      <c r="G291" s="65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71">
        <f>$F$291+$G$291+$H$291+$I$291+$J$291+$K$291+$L$291+$M$291+$N$291+$O$291+$P$291+$Q$291</f>
        <v>0</v>
      </c>
      <c r="S291" s="72">
        <v>1</v>
      </c>
      <c r="T291" s="71">
        <f>ROUND($R$291*$S$291,3)</f>
        <v>0</v>
      </c>
      <c r="U291" s="60"/>
      <c r="V291" s="60"/>
      <c r="W291" s="71">
        <f>ROUND($V$291+$U$291,2)</f>
        <v>0</v>
      </c>
      <c r="X291" s="71">
        <f>ROUND($R$291*$U$291,2)</f>
        <v>0</v>
      </c>
      <c r="Y291" s="71">
        <f>ROUND($T$291*$V$291,2)</f>
        <v>0</v>
      </c>
      <c r="Z291" s="71">
        <f>ROUND($Y$291+$X$291,2)</f>
        <v>0</v>
      </c>
      <c r="AA291" s="65"/>
      <c r="AB291" s="60"/>
    </row>
    <row r="292" spans="1:28" s="1" customFormat="1" ht="11.1" customHeight="1" x14ac:dyDescent="0.2">
      <c r="A292" s="60"/>
      <c r="B292" s="60"/>
      <c r="C292" s="60"/>
      <c r="D292" s="65"/>
      <c r="E292" s="65"/>
      <c r="F292" s="65"/>
      <c r="G292" s="65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71">
        <f>$F$292+$G$292+$H$292+$I$292+$J$292+$K$292+$L$292+$M$292+$N$292+$O$292+$P$292+$Q$292</f>
        <v>0</v>
      </c>
      <c r="S292" s="72">
        <v>1</v>
      </c>
      <c r="T292" s="71">
        <f>ROUND($R$292*$S$292,3)</f>
        <v>0</v>
      </c>
      <c r="U292" s="60"/>
      <c r="V292" s="60"/>
      <c r="W292" s="71">
        <f>ROUND($V$292+$U$292,2)</f>
        <v>0</v>
      </c>
      <c r="X292" s="71">
        <f>ROUND($R$292*$U$292,2)</f>
        <v>0</v>
      </c>
      <c r="Y292" s="71">
        <f>ROUND($T$292*$V$292,2)</f>
        <v>0</v>
      </c>
      <c r="Z292" s="71">
        <f>ROUND($Y$292+$X$292,2)</f>
        <v>0</v>
      </c>
      <c r="AA292" s="65"/>
      <c r="AB292" s="60"/>
    </row>
    <row r="293" spans="1:28" s="1" customFormat="1" ht="11.1" customHeight="1" x14ac:dyDescent="0.2"/>
    <row r="294" spans="1:28" s="1" customFormat="1" ht="11.1" customHeight="1" x14ac:dyDescent="0.2">
      <c r="A294" s="17" t="s">
        <v>298</v>
      </c>
    </row>
    <row r="295" spans="1:28" s="1" customFormat="1" ht="11.1" customHeight="1" x14ac:dyDescent="0.2"/>
    <row r="296" spans="1:28" s="1" customFormat="1" ht="11.1" customHeight="1" x14ac:dyDescent="0.2">
      <c r="A296" s="46"/>
      <c r="B296" s="1" t="s">
        <v>299</v>
      </c>
    </row>
    <row r="297" spans="1:28" s="1" customFormat="1" ht="11.1" customHeight="1" x14ac:dyDescent="0.2">
      <c r="A297" s="1" t="s">
        <v>300</v>
      </c>
    </row>
  </sheetData>
  <sheetProtection algorithmName="SHA-512" hashValue="3Z65sjsq1pgqwdznMXcsAAjtf/eVoBEi15uQWmyDYoBGsEyTNbhel+cg320LEBk3ZIHUX2AesqQzYaJyoxDMtg==" saltValue="7vF0i5OSndcKh6SuteBsUQ==" spinCount="100000" sheet="1" objects="1" scenario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2025-03-03T06:33:17Z</dcterms:modified>
</cp:coreProperties>
</file>