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8. Пушкино Омск\1.1. ГП- 1.2\Подъездные дороги\Претенденту\"/>
    </mc:Choice>
  </mc:AlternateContent>
  <xr:revisionPtr revIDLastSave="0" documentId="13_ncr:1_{CE4E586B-E882-4F95-9FCB-8785B0EAD71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2" i="1" l="1"/>
  <c r="N52" i="1"/>
  <c r="K52" i="1"/>
  <c r="I52" i="1"/>
  <c r="O52" i="1" s="1"/>
  <c r="O51" i="1"/>
  <c r="N51" i="1"/>
  <c r="K51" i="1"/>
  <c r="P51" i="1" s="1"/>
  <c r="Q51" i="1" s="1"/>
  <c r="I51" i="1"/>
  <c r="N50" i="1"/>
  <c r="I50" i="1"/>
  <c r="K50" i="1" s="1"/>
  <c r="P50" i="1" s="1"/>
  <c r="O49" i="1"/>
  <c r="N49" i="1"/>
  <c r="I49" i="1"/>
  <c r="K49" i="1" s="1"/>
  <c r="P49" i="1" s="1"/>
  <c r="Q49" i="1" s="1"/>
  <c r="N48" i="1"/>
  <c r="I48" i="1"/>
  <c r="O48" i="1" s="1"/>
  <c r="O47" i="1"/>
  <c r="N47" i="1"/>
  <c r="I47" i="1"/>
  <c r="K47" i="1" s="1"/>
  <c r="P47" i="1" s="1"/>
  <c r="Q47" i="1" s="1"/>
  <c r="N46" i="1"/>
  <c r="I46" i="1"/>
  <c r="O46" i="1" s="1"/>
  <c r="N45" i="1"/>
  <c r="I45" i="1"/>
  <c r="K45" i="1" s="1"/>
  <c r="P45" i="1" s="1"/>
  <c r="P44" i="1"/>
  <c r="N44" i="1"/>
  <c r="K44" i="1"/>
  <c r="I44" i="1"/>
  <c r="O44" i="1" s="1"/>
  <c r="N43" i="1"/>
  <c r="K43" i="1"/>
  <c r="P43" i="1" s="1"/>
  <c r="I43" i="1"/>
  <c r="O43" i="1" s="1"/>
  <c r="N42" i="1"/>
  <c r="I42" i="1"/>
  <c r="O42" i="1" s="1"/>
  <c r="O41" i="1"/>
  <c r="N41" i="1"/>
  <c r="I41" i="1"/>
  <c r="K41" i="1" s="1"/>
  <c r="P41" i="1" s="1"/>
  <c r="O34" i="1"/>
  <c r="N34" i="1"/>
  <c r="I34" i="1"/>
  <c r="K34" i="1" s="1"/>
  <c r="P34" i="1" s="1"/>
  <c r="Q34" i="1" s="1"/>
  <c r="N33" i="1"/>
  <c r="I33" i="1"/>
  <c r="O33" i="1" s="1"/>
  <c r="O32" i="1" s="1"/>
  <c r="P31" i="1"/>
  <c r="N31" i="1"/>
  <c r="K31" i="1"/>
  <c r="I31" i="1"/>
  <c r="O31" i="1" s="1"/>
  <c r="N30" i="1"/>
  <c r="K30" i="1"/>
  <c r="P30" i="1" s="1"/>
  <c r="I30" i="1"/>
  <c r="O30" i="1" s="1"/>
  <c r="K29" i="1"/>
  <c r="O28" i="1"/>
  <c r="O27" i="1" s="1"/>
  <c r="N28" i="1"/>
  <c r="K28" i="1"/>
  <c r="P28" i="1" s="1"/>
  <c r="I28" i="1"/>
  <c r="K27" i="1"/>
  <c r="O25" i="1"/>
  <c r="O24" i="1" s="1"/>
  <c r="N25" i="1"/>
  <c r="I25" i="1"/>
  <c r="K25" i="1" s="1"/>
  <c r="N23" i="1"/>
  <c r="I23" i="1"/>
  <c r="O23" i="1" s="1"/>
  <c r="P22" i="1"/>
  <c r="N22" i="1"/>
  <c r="K22" i="1"/>
  <c r="I22" i="1"/>
  <c r="O22" i="1" s="1"/>
  <c r="N21" i="1"/>
  <c r="K21" i="1"/>
  <c r="P21" i="1" s="1"/>
  <c r="Q21" i="1" s="1"/>
  <c r="I21" i="1"/>
  <c r="O21" i="1" s="1"/>
  <c r="N20" i="1"/>
  <c r="I20" i="1"/>
  <c r="O20" i="1" s="1"/>
  <c r="N18" i="1"/>
  <c r="I18" i="1"/>
  <c r="O18" i="1" s="1"/>
  <c r="O17" i="1"/>
  <c r="O16" i="1" s="1"/>
  <c r="N17" i="1"/>
  <c r="K17" i="1"/>
  <c r="K16" i="1" s="1"/>
  <c r="I17" i="1"/>
  <c r="O26" i="1" l="1"/>
  <c r="O29" i="1"/>
  <c r="Q43" i="1"/>
  <c r="Q22" i="1"/>
  <c r="K24" i="1"/>
  <c r="P25" i="1"/>
  <c r="Q44" i="1"/>
  <c r="O13" i="1"/>
  <c r="Q38" i="1" s="1"/>
  <c r="O19" i="1"/>
  <c r="Q50" i="1"/>
  <c r="Q28" i="1"/>
  <c r="P27" i="1"/>
  <c r="Q41" i="1"/>
  <c r="P29" i="1"/>
  <c r="Q30" i="1"/>
  <c r="Q31" i="1"/>
  <c r="Q52" i="1"/>
  <c r="K42" i="1"/>
  <c r="P42" i="1" s="1"/>
  <c r="Q42" i="1" s="1"/>
  <c r="P17" i="1"/>
  <c r="K23" i="1"/>
  <c r="P23" i="1" s="1"/>
  <c r="Q23" i="1" s="1"/>
  <c r="O50" i="1"/>
  <c r="O45" i="1"/>
  <c r="O40" i="1" s="1"/>
  <c r="K48" i="1"/>
  <c r="P48" i="1" s="1"/>
  <c r="Q48" i="1" s="1"/>
  <c r="K18" i="1"/>
  <c r="P18" i="1" s="1"/>
  <c r="Q18" i="1" s="1"/>
  <c r="O14" i="1"/>
  <c r="K33" i="1"/>
  <c r="K46" i="1"/>
  <c r="P46" i="1" s="1"/>
  <c r="Q46" i="1" s="1"/>
  <c r="K20" i="1"/>
  <c r="O15" i="1"/>
  <c r="Q29" i="1" l="1"/>
  <c r="N29" i="1" s="1"/>
  <c r="Q45" i="1"/>
  <c r="Q40" i="1"/>
  <c r="P33" i="1"/>
  <c r="K32" i="1"/>
  <c r="K19" i="1"/>
  <c r="P20" i="1"/>
  <c r="P24" i="1"/>
  <c r="Q25" i="1"/>
  <c r="Q24" i="1" s="1"/>
  <c r="N24" i="1" s="1"/>
  <c r="Q27" i="1"/>
  <c r="N27" i="1" s="1"/>
  <c r="P16" i="1"/>
  <c r="P15" i="1"/>
  <c r="Q17" i="1"/>
  <c r="P13" i="1"/>
  <c r="Q37" i="1" s="1"/>
  <c r="P14" i="1"/>
  <c r="P40" i="1"/>
  <c r="Q16" i="1" l="1"/>
  <c r="N16" i="1" s="1"/>
  <c r="P19" i="1"/>
  <c r="Q20" i="1"/>
  <c r="Q19" i="1" s="1"/>
  <c r="N19" i="1" s="1"/>
  <c r="Q33" i="1"/>
  <c r="P32" i="1"/>
  <c r="P26" i="1"/>
  <c r="Q14" i="1" l="1"/>
  <c r="Q13" i="1"/>
  <c r="Q35" i="1" s="1"/>
  <c r="Q39" i="1" s="1"/>
  <c r="Q32" i="1"/>
  <c r="N32" i="1" s="1"/>
  <c r="Q26" i="1"/>
  <c r="Q15" i="1"/>
</calcChain>
</file>

<file path=xl/sharedStrings.xml><?xml version="1.0" encoding="utf-8"?>
<sst xmlns="http://schemas.openxmlformats.org/spreadsheetml/2006/main" count="106" uniqueCount="80">
  <si>
    <t>Приложение</t>
  </si>
  <si>
    <t>К договору</t>
  </si>
  <si>
    <t>Расшифровка стоимости работ</t>
  </si>
  <si>
    <t>ГП-1.1-1.8 ЖК "Пушкино"</t>
  </si>
  <si>
    <t>Временные проезды и площадки ГП-1.2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</si>
  <si>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</si>
  <si>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</si>
  <si>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</si>
  <si>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</si>
  <si>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</si>
  <si>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</si>
  <si>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</si>
  <si>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</si>
  <si>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</si>
  <si>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</si>
  <si>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</si>
  <si>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</si>
  <si>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</si>
  <si>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</si>
  <si>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</si>
  <si>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</si>
  <si>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ГП- 1.2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</si>
  <si>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</si>
  <si>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</si>
  <si>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</si>
  <si>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</si>
  <si>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</si>
  <si>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</si>
  <si>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</si>
  <si>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</si>
  <si>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</si>
  <si>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</si>
  <si>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</si>
  <si>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</si>
  <si>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</si>
  <si>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</si>
  <si>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</si>
  <si>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</si>
  <si>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</si>
  <si>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</si>
  <si>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</si>
  <si>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</si>
  <si>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</si>
  <si>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</si>
  <si>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</si>
  <si>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Подготовка территории строительства</t>
  </si>
  <si>
    <t>Обустройство строительной площадки</t>
  </si>
  <si>
    <t>Устройство песчаного основания</t>
  </si>
  <si>
    <t>м3</t>
  </si>
  <si>
    <t xml:space="preserve"> Объемы ориентировочные, корректировка РД. Толщина слоя 0,2м, учтен отступ на насыпь 0,1 м по периметру. Выполнение принимается по фактически выполненному объему работ, подтвержденному исполнительной геодезической съемкой.</t>
  </si>
  <si>
    <t>Песок</t>
  </si>
  <si>
    <t xml:space="preserve"> Толщина слоя 0,2м.</t>
  </si>
  <si>
    <t>Отсыпка площадки щебнем с расклинцовкой</t>
  </si>
  <si>
    <t xml:space="preserve"> Объемы ориентировочные, корректировка РД. Толщина слоя 0,2м. Технологию устройства согласовать с РП. Выполнение принимается по фактически выполненному объему работ, подтвержденному исполнительной геодезической съемкой.</t>
  </si>
  <si>
    <t>Щебень гранитный фр. 20-40 мм</t>
  </si>
  <si>
    <t>тн</t>
  </si>
  <si>
    <t xml:space="preserve"> Расклинивающая фракция. Расход 0,01м3 на 1 м2 покрытия</t>
  </si>
  <si>
    <t>Щебень гранитный фр. 5-20 мм</t>
  </si>
  <si>
    <t>Щебень гранитный фр. 40-70 мм</t>
  </si>
  <si>
    <t>Основная фракция. Толщина слоя 0,2м.</t>
  </si>
  <si>
    <t>Вертикальная планировка грунта</t>
  </si>
  <si>
    <t>м2</t>
  </si>
  <si>
    <t xml:space="preserve"> Объемы ориентировочные, корректировка РД. Выровнять и спланировать поверхность, убрать арматуру. Выполнение принимается по фактически выполненному объему работ, подтвержденному исполнительной геодезической съемкой. В ФОТ учесть геодезическую разбивку временных проездов и площадок</t>
  </si>
  <si>
    <t>Временные проезды</t>
  </si>
  <si>
    <t>Устройство подстилающих слоев песчаных</t>
  </si>
  <si>
    <t>Объемы ориентировочные, корректировка РД. Толщина слоя 0,2м. В объеме учтен отступ на насыпь 0,1 м по периметру конструкции проезда. Выполнение принимается по фактически выполненному объему работ, подтвержденному исполнительной геодезической съемкой.</t>
  </si>
  <si>
    <t>Толщина слоя 0,2м.</t>
  </si>
  <si>
    <t>Укладка дорожных плит</t>
  </si>
  <si>
    <t>шт</t>
  </si>
  <si>
    <t xml:space="preserve"> Объемы ориентировочные, корректировка РД. В ФОТ учесть сварку петель плит</t>
  </si>
  <si>
    <t>Плита дорожная ПДН-14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</si>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</sst>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57"/>
  <sheetViews>
    <sheetView tabSelected="1" topLeftCell="A34" workbookViewId="0">
      <selection activeCell="D71" sqref="D71"/>
    </sheetView>
  </sheetViews>
  <sheetFormatPr defaultColWidth="10.5" defaultRowHeight="11.45" customHeight="1" outlineLevelRow="5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56" t="s">
        <v>2</v>
      </c>
      <c r="B6" s="56"/>
      <c r="C6" s="56"/>
      <c r="D6" s="56"/>
      <c r="E6" s="56"/>
      <c r="F6" s="56"/>
      <c r="G6" s="56"/>
    </row>
    <row r="7" spans="1:19" s="2" customFormat="1" ht="12.95" customHeight="1" x14ac:dyDescent="0.2">
      <c r="A7" s="57" t="s">
        <v>3</v>
      </c>
      <c r="B7" s="57"/>
      <c r="C7" s="57"/>
      <c r="D7" s="57"/>
      <c r="E7" s="57"/>
      <c r="F7" s="57"/>
      <c r="G7" s="57"/>
    </row>
    <row r="8" spans="1:19" s="2" customFormat="1" ht="12.95" customHeight="1" x14ac:dyDescent="0.2">
      <c r="A8" s="57" t="s">
        <v>4</v>
      </c>
      <c r="B8" s="57"/>
      <c r="C8" s="57"/>
      <c r="D8" s="57"/>
      <c r="E8" s="57"/>
      <c r="F8" s="57"/>
      <c r="G8" s="57"/>
    </row>
    <row r="9" spans="1:19" s="1" customFormat="1" ht="11.1" customHeight="1" x14ac:dyDescent="0.2"/>
    <row r="10" spans="1:19" s="4" customFormat="1" ht="30" customHeight="1" x14ac:dyDescent="0.2">
      <c r="A10" s="58" t="s">
        <v>5</v>
      </c>
      <c r="B10" s="53" t="s">
        <v>6</v>
      </c>
      <c r="C10" s="58" t="s">
        <v>7</v>
      </c>
      <c r="D10" s="60" t="s">
        <v>8</v>
      </c>
      <c r="E10" s="60" t="s">
        <v>9</v>
      </c>
      <c r="F10" s="60" t="s">
        <v>10</v>
      </c>
      <c r="G10" s="58" t="s">
        <v>11</v>
      </c>
      <c r="H10" s="5" t="s">
        <v>12</v>
      </c>
      <c r="I10" s="53" t="s">
        <v>13</v>
      </c>
      <c r="J10" s="53" t="s">
        <v>14</v>
      </c>
      <c r="K10" s="53" t="s">
        <v>15</v>
      </c>
      <c r="L10" s="55" t="s">
        <v>16</v>
      </c>
      <c r="M10" s="55"/>
      <c r="N10" s="55"/>
      <c r="O10" s="55" t="s">
        <v>17</v>
      </c>
      <c r="P10" s="55"/>
      <c r="Q10" s="53" t="s">
        <v>18</v>
      </c>
      <c r="R10" s="53" t="s">
        <v>19</v>
      </c>
      <c r="S10" s="53" t="s">
        <v>20</v>
      </c>
    </row>
    <row r="11" spans="1:19" s="4" customFormat="1" ht="36.950000000000003" customHeight="1" x14ac:dyDescent="0.2">
      <c r="A11" s="59"/>
      <c r="B11" s="54"/>
      <c r="C11" s="59"/>
      <c r="D11" s="61"/>
      <c r="E11" s="61"/>
      <c r="F11" s="61"/>
      <c r="G11" s="59"/>
      <c r="H11" s="5" t="s">
        <v>21</v>
      </c>
      <c r="I11" s="54"/>
      <c r="J11" s="54"/>
      <c r="K11" s="54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4"/>
      <c r="R11" s="54"/>
      <c r="S11" s="54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62"/>
      <c r="M13" s="62"/>
      <c r="N13" s="10"/>
      <c r="O13" s="10">
        <f>ROUND($O$17+$O$18+$O$20+$O$21+$O$22+$O$23+$O$25+$O$28+$O$30+$O$31+$O$33+$O$34,2)</f>
        <v>0</v>
      </c>
      <c r="P13" s="10">
        <f>ROUND($P$17+$P$18+$P$20+$P$21+$P$22+$P$23+$P$25+$P$28+$P$30+$P$31+$P$33+$P$34,2)</f>
        <v>0</v>
      </c>
      <c r="Q13" s="10">
        <f>ROUND($Q$17+$Q$18+$Q$20+$Q$21+$Q$22+$Q$23+$Q$25+$Q$28+$Q$30+$Q$31+$Q$33+$Q$34,2)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62"/>
      <c r="M14" s="62"/>
      <c r="N14" s="10"/>
      <c r="O14" s="10">
        <f>ROUND($O$17+$O$18+$O$20+$O$21+$O$22+$O$23+$O$25+$O$28+$O$30+$O$31+$O$33+$O$34,2)</f>
        <v>0</v>
      </c>
      <c r="P14" s="10">
        <f>ROUND($P$17+$P$18+$P$20+$P$21+$P$22+$P$23+$P$25+$P$28+$P$30+$P$31+$P$33+$P$34,2)</f>
        <v>0</v>
      </c>
      <c r="Q14" s="10">
        <f>ROUND($Q$17+$Q$18+$Q$20+$Q$21+$Q$22+$Q$23+$Q$25+$Q$28+$Q$30+$Q$31+$Q$33+$Q$34,2)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62"/>
      <c r="M15" s="62"/>
      <c r="N15" s="10"/>
      <c r="O15" s="10">
        <f>ROUND($O$17+$O$18+$O$20+$O$21+$O$22+$O$23+$O$25,2)</f>
        <v>0</v>
      </c>
      <c r="P15" s="10">
        <f>ROUND($P$17+$P$18+$P$20+$P$21+$P$22+$P$23+$P$25,2)</f>
        <v>0</v>
      </c>
      <c r="Q15" s="10">
        <f>ROUND($Q$17+$Q$18+$Q$20+$Q$21+$Q$22+$Q$23+$Q$25,2)</f>
        <v>0</v>
      </c>
      <c r="R15" s="10"/>
      <c r="S15" s="10"/>
    </row>
    <row r="16" spans="1:19" s="11" customFormat="1" ht="83.1" customHeight="1" outlineLevel="4" x14ac:dyDescent="0.15">
      <c r="A16" s="12">
        <v>1</v>
      </c>
      <c r="B16" s="13" t="s">
        <v>47</v>
      </c>
      <c r="C16" s="14" t="s">
        <v>48</v>
      </c>
      <c r="D16" s="14"/>
      <c r="E16" s="14"/>
      <c r="F16" s="14"/>
      <c r="G16" s="14"/>
      <c r="H16" s="15">
        <v>277.642</v>
      </c>
      <c r="I16" s="15">
        <v>277.642</v>
      </c>
      <c r="J16" s="16"/>
      <c r="K16" s="16">
        <f>$K$17</f>
        <v>277.642</v>
      </c>
      <c r="L16" s="63"/>
      <c r="M16" s="63"/>
      <c r="N16" s="16">
        <f>ROUND($Q$16/$K$16,2)</f>
        <v>0</v>
      </c>
      <c r="O16" s="16">
        <f>ROUND($O$17+$O$18,2)</f>
        <v>0</v>
      </c>
      <c r="P16" s="16">
        <f>ROUND($P$17+$P$18,2)</f>
        <v>0</v>
      </c>
      <c r="Q16" s="16">
        <f>ROUND($Q$17+$Q$18,2)</f>
        <v>0</v>
      </c>
      <c r="R16" s="17" t="s">
        <v>49</v>
      </c>
      <c r="S16" s="70"/>
    </row>
    <row r="17" spans="1:19" s="18" customFormat="1" ht="11.1" customHeight="1" outlineLevel="5" x14ac:dyDescent="0.2">
      <c r="A17" s="19"/>
      <c r="B17" s="20" t="s">
        <v>22</v>
      </c>
      <c r="C17" s="21" t="s">
        <v>48</v>
      </c>
      <c r="D17" s="21"/>
      <c r="E17" s="21"/>
      <c r="F17" s="21"/>
      <c r="G17" s="21"/>
      <c r="H17" s="22">
        <v>277.642</v>
      </c>
      <c r="I17" s="22">
        <f>$H$17</f>
        <v>277.642</v>
      </c>
      <c r="J17" s="22">
        <v>1</v>
      </c>
      <c r="K17" s="23">
        <f>ROUND($I$17*$J$17,3)</f>
        <v>277.642</v>
      </c>
      <c r="L17" s="64"/>
      <c r="M17" s="65"/>
      <c r="N17" s="50">
        <f>ROUND($M$17+$L$17,2)</f>
        <v>0</v>
      </c>
      <c r="O17" s="23">
        <f>ROUND($I$17*$L$17,2)</f>
        <v>0</v>
      </c>
      <c r="P17" s="23">
        <f>ROUND($K$17*$M$17,2)</f>
        <v>0</v>
      </c>
      <c r="Q17" s="23">
        <f>ROUND($P$17+$O$17,2)</f>
        <v>0</v>
      </c>
      <c r="R17" s="23"/>
      <c r="S17" s="71"/>
    </row>
    <row r="18" spans="1:19" s="1" customFormat="1" ht="11.1" customHeight="1" outlineLevel="5" x14ac:dyDescent="0.2">
      <c r="A18" s="24"/>
      <c r="B18" s="25" t="s">
        <v>50</v>
      </c>
      <c r="C18" s="26" t="s">
        <v>48</v>
      </c>
      <c r="D18" s="26"/>
      <c r="E18" s="26"/>
      <c r="F18" s="26"/>
      <c r="G18" s="26"/>
      <c r="H18" s="27">
        <v>277.642</v>
      </c>
      <c r="I18" s="27">
        <f>$H$18</f>
        <v>277.642</v>
      </c>
      <c r="J18" s="29">
        <v>1.1000000000000001</v>
      </c>
      <c r="K18" s="28">
        <f>ROUND($I$18*$J$18,3)</f>
        <v>305.40600000000001</v>
      </c>
      <c r="L18" s="66"/>
      <c r="M18" s="67"/>
      <c r="N18" s="31">
        <f>ROUND($M$18+$L$18,2)</f>
        <v>0</v>
      </c>
      <c r="O18" s="28">
        <f>ROUND($I$18*$L$18,2)</f>
        <v>0</v>
      </c>
      <c r="P18" s="28">
        <f>ROUND($K$18*$M$18,2)</f>
        <v>0</v>
      </c>
      <c r="Q18" s="28">
        <f>ROUND($P$18+$O$18,2)</f>
        <v>0</v>
      </c>
      <c r="R18" s="30" t="s">
        <v>51</v>
      </c>
      <c r="S18" s="72"/>
    </row>
    <row r="19" spans="1:19" s="11" customFormat="1" ht="83.1" customHeight="1" outlineLevel="4" x14ac:dyDescent="0.15">
      <c r="A19" s="12">
        <v>2</v>
      </c>
      <c r="B19" s="13" t="s">
        <v>52</v>
      </c>
      <c r="C19" s="14" t="s">
        <v>48</v>
      </c>
      <c r="D19" s="14"/>
      <c r="E19" s="14"/>
      <c r="F19" s="14"/>
      <c r="G19" s="14"/>
      <c r="H19" s="15">
        <v>270.68</v>
      </c>
      <c r="I19" s="15">
        <v>270.68</v>
      </c>
      <c r="J19" s="16"/>
      <c r="K19" s="16">
        <f>$K$20</f>
        <v>270.68</v>
      </c>
      <c r="L19" s="63"/>
      <c r="M19" s="63"/>
      <c r="N19" s="16">
        <f>ROUND($Q$19/$K$19,2)</f>
        <v>0</v>
      </c>
      <c r="O19" s="16">
        <f>ROUND($O$20+$O$21+$O$22+$O$23,2)</f>
        <v>0</v>
      </c>
      <c r="P19" s="16">
        <f>ROUND($P$20+$P$21+$P$22+$P$23,2)</f>
        <v>0</v>
      </c>
      <c r="Q19" s="16">
        <f>ROUND($Q$20+$Q$21+$Q$22+$Q$23,2)</f>
        <v>0</v>
      </c>
      <c r="R19" s="17" t="s">
        <v>53</v>
      </c>
      <c r="S19" s="70"/>
    </row>
    <row r="20" spans="1:19" s="18" customFormat="1" ht="11.1" customHeight="1" outlineLevel="5" x14ac:dyDescent="0.2">
      <c r="A20" s="19"/>
      <c r="B20" s="20" t="s">
        <v>22</v>
      </c>
      <c r="C20" s="21" t="s">
        <v>48</v>
      </c>
      <c r="D20" s="21"/>
      <c r="E20" s="21"/>
      <c r="F20" s="21"/>
      <c r="G20" s="21"/>
      <c r="H20" s="22">
        <v>270.68</v>
      </c>
      <c r="I20" s="22">
        <f>$H$20</f>
        <v>270.68</v>
      </c>
      <c r="J20" s="22">
        <v>1</v>
      </c>
      <c r="K20" s="23">
        <f>ROUND($I$20*$J$20,3)</f>
        <v>270.68</v>
      </c>
      <c r="L20" s="68"/>
      <c r="M20" s="65"/>
      <c r="N20" s="51">
        <f>ROUND($M$20+$L$20,2)</f>
        <v>0</v>
      </c>
      <c r="O20" s="23">
        <f>ROUND($I$20*$L$20,2)</f>
        <v>0</v>
      </c>
      <c r="P20" s="23">
        <f>ROUND($K$20*$M$20,2)</f>
        <v>0</v>
      </c>
      <c r="Q20" s="23">
        <f>ROUND($P$20+$O$20,2)</f>
        <v>0</v>
      </c>
      <c r="R20" s="23"/>
      <c r="S20" s="71"/>
    </row>
    <row r="21" spans="1:19" s="1" customFormat="1" ht="21.95" customHeight="1" outlineLevel="5" x14ac:dyDescent="0.2">
      <c r="A21" s="24"/>
      <c r="B21" s="25" t="s">
        <v>54</v>
      </c>
      <c r="C21" s="26" t="s">
        <v>55</v>
      </c>
      <c r="D21" s="26"/>
      <c r="E21" s="26"/>
      <c r="F21" s="26"/>
      <c r="G21" s="26"/>
      <c r="H21" s="27">
        <v>18.946000000000002</v>
      </c>
      <c r="I21" s="27">
        <f>$H$21</f>
        <v>18.946000000000002</v>
      </c>
      <c r="J21" s="31">
        <v>1.23</v>
      </c>
      <c r="K21" s="28">
        <f>ROUND($I$21*$J$21,3)</f>
        <v>23.303999999999998</v>
      </c>
      <c r="L21" s="66"/>
      <c r="M21" s="69"/>
      <c r="N21" s="52">
        <f>ROUND($M$21+$L$21,2)</f>
        <v>0</v>
      </c>
      <c r="O21" s="28">
        <f>ROUND($I$21*$L$21,2)</f>
        <v>0</v>
      </c>
      <c r="P21" s="28">
        <f>ROUND($K$21*$M$21,2)</f>
        <v>0</v>
      </c>
      <c r="Q21" s="28">
        <f>ROUND($P$21+$O$21,2)</f>
        <v>0</v>
      </c>
      <c r="R21" s="30" t="s">
        <v>56</v>
      </c>
      <c r="S21" s="72"/>
    </row>
    <row r="22" spans="1:19" s="1" customFormat="1" ht="21.95" customHeight="1" outlineLevel="5" x14ac:dyDescent="0.2">
      <c r="A22" s="24"/>
      <c r="B22" s="25" t="s">
        <v>57</v>
      </c>
      <c r="C22" s="26" t="s">
        <v>55</v>
      </c>
      <c r="D22" s="26"/>
      <c r="E22" s="26"/>
      <c r="F22" s="26"/>
      <c r="G22" s="26"/>
      <c r="H22" s="27">
        <v>18.946000000000002</v>
      </c>
      <c r="I22" s="27">
        <f>$H$22</f>
        <v>18.946000000000002</v>
      </c>
      <c r="J22" s="31">
        <v>1.23</v>
      </c>
      <c r="K22" s="28">
        <f>ROUND($I$22*$J$22,3)</f>
        <v>23.303999999999998</v>
      </c>
      <c r="L22" s="66"/>
      <c r="M22" s="66"/>
      <c r="N22" s="28">
        <f>ROUND($M$22+$L$22,2)</f>
        <v>0</v>
      </c>
      <c r="O22" s="28">
        <f>ROUND($I$22*$L$22,2)</f>
        <v>0</v>
      </c>
      <c r="P22" s="28">
        <f>ROUND($K$22*$M$22,2)</f>
        <v>0</v>
      </c>
      <c r="Q22" s="28">
        <f>ROUND($P$22+$O$22,2)</f>
        <v>0</v>
      </c>
      <c r="R22" s="30" t="s">
        <v>56</v>
      </c>
      <c r="S22" s="72"/>
    </row>
    <row r="23" spans="1:19" s="1" customFormat="1" ht="11.1" customHeight="1" outlineLevel="5" x14ac:dyDescent="0.2">
      <c r="A23" s="24"/>
      <c r="B23" s="25" t="s">
        <v>58</v>
      </c>
      <c r="C23" s="26" t="s">
        <v>55</v>
      </c>
      <c r="D23" s="26"/>
      <c r="E23" s="26"/>
      <c r="F23" s="26"/>
      <c r="G23" s="26"/>
      <c r="H23" s="27">
        <v>378.935</v>
      </c>
      <c r="I23" s="27">
        <f>$H$23</f>
        <v>378.935</v>
      </c>
      <c r="J23" s="31">
        <v>1.23</v>
      </c>
      <c r="K23" s="28">
        <f>ROUND($I$23*$J$23,3)</f>
        <v>466.09</v>
      </c>
      <c r="L23" s="66"/>
      <c r="M23" s="66"/>
      <c r="N23" s="28">
        <f>ROUND($M$23+$L$23,2)</f>
        <v>0</v>
      </c>
      <c r="O23" s="28">
        <f>ROUND($I$23*$L$23,2)</f>
        <v>0</v>
      </c>
      <c r="P23" s="28">
        <f>ROUND($K$23*$M$23,2)</f>
        <v>0</v>
      </c>
      <c r="Q23" s="28">
        <f>ROUND($P$23+$O$23,2)</f>
        <v>0</v>
      </c>
      <c r="R23" s="30" t="s">
        <v>59</v>
      </c>
      <c r="S23" s="72"/>
    </row>
    <row r="24" spans="1:19" s="11" customFormat="1" ht="104.1" customHeight="1" outlineLevel="4" x14ac:dyDescent="0.15">
      <c r="A24" s="12">
        <v>3</v>
      </c>
      <c r="B24" s="13" t="s">
        <v>60</v>
      </c>
      <c r="C24" s="14" t="s">
        <v>61</v>
      </c>
      <c r="D24" s="14"/>
      <c r="E24" s="14"/>
      <c r="F24" s="14"/>
      <c r="G24" s="14"/>
      <c r="H24" s="32">
        <v>1388.2080000000001</v>
      </c>
      <c r="I24" s="32">
        <v>1388.2080000000001</v>
      </c>
      <c r="J24" s="16"/>
      <c r="K24" s="16">
        <f>$K$25</f>
        <v>1388.2080000000001</v>
      </c>
      <c r="L24" s="63"/>
      <c r="M24" s="63"/>
      <c r="N24" s="16">
        <f>ROUND($Q$24/$K$24,2)</f>
        <v>0</v>
      </c>
      <c r="O24" s="16">
        <f>ROUND($O$25,2)</f>
        <v>0</v>
      </c>
      <c r="P24" s="16">
        <f>ROUND($P$25,2)</f>
        <v>0</v>
      </c>
      <c r="Q24" s="16">
        <f>ROUND($Q$25,2)</f>
        <v>0</v>
      </c>
      <c r="R24" s="17" t="s">
        <v>62</v>
      </c>
      <c r="S24" s="70"/>
    </row>
    <row r="25" spans="1:19" s="18" customFormat="1" ht="11.1" customHeight="1" outlineLevel="5" x14ac:dyDescent="0.2">
      <c r="A25" s="19"/>
      <c r="B25" s="20" t="s">
        <v>22</v>
      </c>
      <c r="C25" s="21" t="s">
        <v>61</v>
      </c>
      <c r="D25" s="21"/>
      <c r="E25" s="21"/>
      <c r="F25" s="21"/>
      <c r="G25" s="21"/>
      <c r="H25" s="33">
        <v>1388.2080000000001</v>
      </c>
      <c r="I25" s="33">
        <f>$H$25</f>
        <v>1388.2080000000001</v>
      </c>
      <c r="J25" s="22">
        <v>1</v>
      </c>
      <c r="K25" s="23">
        <f>ROUND($I$25*$J$25,3)</f>
        <v>1388.2080000000001</v>
      </c>
      <c r="L25" s="64"/>
      <c r="M25" s="65"/>
      <c r="N25" s="50">
        <f>ROUND($M$25+$L$25,2)</f>
        <v>0</v>
      </c>
      <c r="O25" s="23">
        <f>ROUND($I$25*$L$25,2)</f>
        <v>0</v>
      </c>
      <c r="P25" s="23">
        <f>ROUND($K$25*$M$25,2)</f>
        <v>0</v>
      </c>
      <c r="Q25" s="23">
        <f>ROUND($P$25+$O$25,2)</f>
        <v>0</v>
      </c>
      <c r="R25" s="23"/>
      <c r="S25" s="71"/>
    </row>
    <row r="26" spans="1:19" s="1" customFormat="1" ht="12" customHeight="1" outlineLevel="3" x14ac:dyDescent="0.2">
      <c r="A26" s="7"/>
      <c r="B26" s="8" t="s">
        <v>63</v>
      </c>
      <c r="C26" s="9"/>
      <c r="D26" s="9"/>
      <c r="E26" s="9"/>
      <c r="F26" s="9"/>
      <c r="G26" s="9"/>
      <c r="H26" s="10"/>
      <c r="I26" s="10"/>
      <c r="J26" s="10"/>
      <c r="K26" s="10"/>
      <c r="L26" s="62"/>
      <c r="M26" s="62"/>
      <c r="N26" s="10"/>
      <c r="O26" s="10">
        <f>ROUND($O$28+$O$30+$O$31+$O$33+$O$34,2)</f>
        <v>0</v>
      </c>
      <c r="P26" s="10">
        <f>ROUND($P$28+$P$30+$P$31+$P$33+$P$34,2)</f>
        <v>0</v>
      </c>
      <c r="Q26" s="10">
        <f>ROUND($Q$28+$Q$30+$Q$31+$Q$33+$Q$34,2)</f>
        <v>0</v>
      </c>
      <c r="R26" s="10"/>
      <c r="S26" s="62"/>
    </row>
    <row r="27" spans="1:19" s="11" customFormat="1" ht="104.1" customHeight="1" outlineLevel="4" x14ac:dyDescent="0.15">
      <c r="A27" s="12">
        <v>4</v>
      </c>
      <c r="B27" s="13" t="s">
        <v>60</v>
      </c>
      <c r="C27" s="14" t="s">
        <v>61</v>
      </c>
      <c r="D27" s="14"/>
      <c r="E27" s="14"/>
      <c r="F27" s="14"/>
      <c r="G27" s="14"/>
      <c r="H27" s="32">
        <v>3221.9090000000001</v>
      </c>
      <c r="I27" s="32">
        <v>3221.9090000000001</v>
      </c>
      <c r="J27" s="16"/>
      <c r="K27" s="16">
        <f>$K$28</f>
        <v>3221.9090000000001</v>
      </c>
      <c r="L27" s="63"/>
      <c r="M27" s="63"/>
      <c r="N27" s="16">
        <f>ROUND($Q$27/$K$27,2)</f>
        <v>0</v>
      </c>
      <c r="O27" s="16">
        <f>ROUND($O$28,2)</f>
        <v>0</v>
      </c>
      <c r="P27" s="16">
        <f>ROUND($P$28,2)</f>
        <v>0</v>
      </c>
      <c r="Q27" s="16">
        <f>ROUND($Q$28,2)</f>
        <v>0</v>
      </c>
      <c r="R27" s="17" t="s">
        <v>62</v>
      </c>
      <c r="S27" s="70"/>
    </row>
    <row r="28" spans="1:19" s="18" customFormat="1" ht="11.1" customHeight="1" outlineLevel="5" x14ac:dyDescent="0.2">
      <c r="A28" s="19"/>
      <c r="B28" s="20" t="s">
        <v>22</v>
      </c>
      <c r="C28" s="21" t="s">
        <v>61</v>
      </c>
      <c r="D28" s="21"/>
      <c r="E28" s="21"/>
      <c r="F28" s="21"/>
      <c r="G28" s="21"/>
      <c r="H28" s="33">
        <v>3221.9090000000001</v>
      </c>
      <c r="I28" s="33">
        <f>$H$28</f>
        <v>3221.9090000000001</v>
      </c>
      <c r="J28" s="22">
        <v>1</v>
      </c>
      <c r="K28" s="23">
        <f>ROUND($I$28*$J$28,3)</f>
        <v>3221.9090000000001</v>
      </c>
      <c r="L28" s="64"/>
      <c r="M28" s="65"/>
      <c r="N28" s="50">
        <f>ROUND($M$28+$L$28,2)</f>
        <v>0</v>
      </c>
      <c r="O28" s="23">
        <f>ROUND($I$28*$L$28,2)</f>
        <v>0</v>
      </c>
      <c r="P28" s="23">
        <f>ROUND($K$28*$M$28,2)</f>
        <v>0</v>
      </c>
      <c r="Q28" s="23">
        <f>ROUND($P$28+$O$28,2)</f>
        <v>0</v>
      </c>
      <c r="R28" s="23"/>
      <c r="S28" s="71"/>
    </row>
    <row r="29" spans="1:19" s="11" customFormat="1" ht="93" customHeight="1" outlineLevel="4" x14ac:dyDescent="0.15">
      <c r="A29" s="12">
        <v>5</v>
      </c>
      <c r="B29" s="13" t="s">
        <v>64</v>
      </c>
      <c r="C29" s="14" t="s">
        <v>48</v>
      </c>
      <c r="D29" s="14"/>
      <c r="E29" s="14"/>
      <c r="F29" s="14"/>
      <c r="G29" s="14"/>
      <c r="H29" s="15">
        <v>644.38199999999995</v>
      </c>
      <c r="I29" s="15">
        <v>644.38199999999995</v>
      </c>
      <c r="J29" s="16"/>
      <c r="K29" s="16">
        <f>$K$30</f>
        <v>644.38199999999995</v>
      </c>
      <c r="L29" s="63"/>
      <c r="M29" s="63"/>
      <c r="N29" s="16">
        <f>ROUND($Q$29/$K$29,2)</f>
        <v>0</v>
      </c>
      <c r="O29" s="16">
        <f>ROUND($O$30+$O$31,2)</f>
        <v>0</v>
      </c>
      <c r="P29" s="16">
        <f>ROUND($P$30+$P$31,2)</f>
        <v>0</v>
      </c>
      <c r="Q29" s="16">
        <f>ROUND($Q$30+$Q$31,2)</f>
        <v>0</v>
      </c>
      <c r="R29" s="17" t="s">
        <v>65</v>
      </c>
      <c r="S29" s="70"/>
    </row>
    <row r="30" spans="1:19" s="18" customFormat="1" ht="11.1" customHeight="1" outlineLevel="5" x14ac:dyDescent="0.2">
      <c r="A30" s="19"/>
      <c r="B30" s="20" t="s">
        <v>22</v>
      </c>
      <c r="C30" s="21" t="s">
        <v>48</v>
      </c>
      <c r="D30" s="21"/>
      <c r="E30" s="21"/>
      <c r="F30" s="21"/>
      <c r="G30" s="21"/>
      <c r="H30" s="22">
        <v>644.38199999999995</v>
      </c>
      <c r="I30" s="22">
        <f>$H$30</f>
        <v>644.38199999999995</v>
      </c>
      <c r="J30" s="22">
        <v>1</v>
      </c>
      <c r="K30" s="23">
        <f>ROUND($I$30*$J$30,3)</f>
        <v>644.38199999999995</v>
      </c>
      <c r="L30" s="64"/>
      <c r="M30" s="65"/>
      <c r="N30" s="50">
        <f>ROUND($M$30+$L$30,2)</f>
        <v>0</v>
      </c>
      <c r="O30" s="23">
        <f>ROUND($I$30*$L$30,2)</f>
        <v>0</v>
      </c>
      <c r="P30" s="23">
        <f>ROUND($K$30*$M$30,2)</f>
        <v>0</v>
      </c>
      <c r="Q30" s="23">
        <f>ROUND($P$30+$O$30,2)</f>
        <v>0</v>
      </c>
      <c r="R30" s="23"/>
      <c r="S30" s="71"/>
    </row>
    <row r="31" spans="1:19" s="1" customFormat="1" ht="11.1" customHeight="1" outlineLevel="5" x14ac:dyDescent="0.2">
      <c r="A31" s="24"/>
      <c r="B31" s="25" t="s">
        <v>50</v>
      </c>
      <c r="C31" s="26" t="s">
        <v>48</v>
      </c>
      <c r="D31" s="26"/>
      <c r="E31" s="26"/>
      <c r="F31" s="26"/>
      <c r="G31" s="26"/>
      <c r="H31" s="27">
        <v>644.38199999999995</v>
      </c>
      <c r="I31" s="27">
        <f>$H$31</f>
        <v>644.38199999999995</v>
      </c>
      <c r="J31" s="29">
        <v>1.1000000000000001</v>
      </c>
      <c r="K31" s="28">
        <f>ROUND($I$31*$J$31,3)</f>
        <v>708.82</v>
      </c>
      <c r="L31" s="66"/>
      <c r="M31" s="67"/>
      <c r="N31" s="31">
        <f>ROUND($M$31+$L$31,2)</f>
        <v>0</v>
      </c>
      <c r="O31" s="28">
        <f>ROUND($I$31*$L$31,2)</f>
        <v>0</v>
      </c>
      <c r="P31" s="28">
        <f>ROUND($K$31*$M$31,2)</f>
        <v>0</v>
      </c>
      <c r="Q31" s="28">
        <f>ROUND($P$31+$O$31,2)</f>
        <v>0</v>
      </c>
      <c r="R31" s="30" t="s">
        <v>66</v>
      </c>
      <c r="S31" s="72"/>
    </row>
    <row r="32" spans="1:19" s="11" customFormat="1" ht="32.1" customHeight="1" outlineLevel="4" x14ac:dyDescent="0.15">
      <c r="A32" s="12">
        <v>6</v>
      </c>
      <c r="B32" s="13" t="s">
        <v>67</v>
      </c>
      <c r="C32" s="14" t="s">
        <v>68</v>
      </c>
      <c r="D32" s="14"/>
      <c r="E32" s="14"/>
      <c r="F32" s="14"/>
      <c r="G32" s="14"/>
      <c r="H32" s="15">
        <v>260</v>
      </c>
      <c r="I32" s="15">
        <v>260</v>
      </c>
      <c r="J32" s="16"/>
      <c r="K32" s="16">
        <f>$K$33</f>
        <v>260</v>
      </c>
      <c r="L32" s="63"/>
      <c r="M32" s="63"/>
      <c r="N32" s="16">
        <f>ROUND($Q$32/$K$32,2)</f>
        <v>0</v>
      </c>
      <c r="O32" s="16">
        <f>ROUND($O$33+$O$34,2)</f>
        <v>0</v>
      </c>
      <c r="P32" s="16">
        <f>ROUND($P$33+$P$34,2)</f>
        <v>0</v>
      </c>
      <c r="Q32" s="16">
        <f>ROUND($Q$33+$Q$34,2)</f>
        <v>0</v>
      </c>
      <c r="R32" s="17" t="s">
        <v>69</v>
      </c>
      <c r="S32" s="70"/>
    </row>
    <row r="33" spans="1:19" s="18" customFormat="1" ht="11.1" customHeight="1" outlineLevel="5" x14ac:dyDescent="0.2">
      <c r="A33" s="19"/>
      <c r="B33" s="20" t="s">
        <v>22</v>
      </c>
      <c r="C33" s="21" t="s">
        <v>68</v>
      </c>
      <c r="D33" s="21"/>
      <c r="E33" s="21"/>
      <c r="F33" s="21"/>
      <c r="G33" s="21"/>
      <c r="H33" s="22">
        <v>260</v>
      </c>
      <c r="I33" s="22">
        <f>$H$33</f>
        <v>260</v>
      </c>
      <c r="J33" s="22">
        <v>1</v>
      </c>
      <c r="K33" s="23">
        <f>ROUND($I$33*$J$33,3)</f>
        <v>260</v>
      </c>
      <c r="L33" s="68"/>
      <c r="M33" s="65"/>
      <c r="N33" s="51">
        <f>ROUND($M$33+$L$33,2)</f>
        <v>0</v>
      </c>
      <c r="O33" s="23">
        <f>ROUND($I$33*$L$33,2)</f>
        <v>0</v>
      </c>
      <c r="P33" s="23">
        <f>ROUND($K$33*$M$33,2)</f>
        <v>0</v>
      </c>
      <c r="Q33" s="23">
        <f>ROUND($P$33+$O$33,2)</f>
        <v>0</v>
      </c>
      <c r="R33" s="23"/>
      <c r="S33" s="71"/>
    </row>
    <row r="34" spans="1:19" s="1" customFormat="1" ht="11.1" customHeight="1" outlineLevel="5" x14ac:dyDescent="0.2">
      <c r="A34" s="24"/>
      <c r="B34" s="25" t="s">
        <v>70</v>
      </c>
      <c r="C34" s="26" t="s">
        <v>68</v>
      </c>
      <c r="D34" s="26"/>
      <c r="E34" s="26"/>
      <c r="F34" s="26"/>
      <c r="G34" s="26"/>
      <c r="H34" s="27">
        <v>260</v>
      </c>
      <c r="I34" s="27">
        <f>$H$34</f>
        <v>260</v>
      </c>
      <c r="J34" s="34">
        <v>1</v>
      </c>
      <c r="K34" s="28">
        <f>ROUND($I$34*$J$34,3)</f>
        <v>260</v>
      </c>
      <c r="L34" s="66"/>
      <c r="M34" s="69"/>
      <c r="N34" s="52">
        <f>ROUND($M$34+$L$34,2)</f>
        <v>0</v>
      </c>
      <c r="O34" s="28">
        <f>ROUND($I$34*$L$34,2)</f>
        <v>0</v>
      </c>
      <c r="P34" s="28">
        <f>ROUND($K$34*$M$34,2)</f>
        <v>0</v>
      </c>
      <c r="Q34" s="28">
        <f>ROUND($P$34+$O$34,2)</f>
        <v>0</v>
      </c>
      <c r="R34" s="30"/>
      <c r="S34" s="72"/>
    </row>
    <row r="35" spans="1:19" s="4" customFormat="1" ht="12" customHeight="1" x14ac:dyDescent="0.2">
      <c r="A35" s="35"/>
      <c r="B35" s="36" t="s">
        <v>71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8"/>
      <c r="P35" s="38"/>
      <c r="Q35" s="38">
        <f>ROUND($Q$13,2)</f>
        <v>0</v>
      </c>
      <c r="R35" s="38"/>
      <c r="S35" s="73"/>
    </row>
    <row r="36" spans="1:19" s="1" customFormat="1" ht="11.1" customHeight="1" x14ac:dyDescent="0.2">
      <c r="A36" s="39"/>
      <c r="B36" s="40" t="s">
        <v>72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Q36" s="28"/>
      <c r="R36" s="28"/>
      <c r="S36" s="28"/>
    </row>
    <row r="37" spans="1:19" s="18" customFormat="1" ht="11.1" customHeight="1" x14ac:dyDescent="0.2">
      <c r="A37" s="42"/>
      <c r="B37" s="43" t="s">
        <v>73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5">
        <f>ROUND($P$13,2)</f>
        <v>0</v>
      </c>
      <c r="R37" s="46"/>
      <c r="S37" s="46"/>
    </row>
    <row r="38" spans="1:19" s="18" customFormat="1" ht="11.1" customHeight="1" x14ac:dyDescent="0.2">
      <c r="A38" s="42"/>
      <c r="B38" s="43" t="s">
        <v>74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7">
        <f>ROUND($O$13,2)</f>
        <v>0</v>
      </c>
      <c r="R38" s="23"/>
      <c r="S38" s="23"/>
    </row>
    <row r="39" spans="1:19" s="18" customFormat="1" ht="11.1" customHeight="1" x14ac:dyDescent="0.2">
      <c r="A39" s="42"/>
      <c r="B39" s="43" t="s">
        <v>75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7">
        <f>ROUND(($Q$35)*0.166666666666666,2)</f>
        <v>0</v>
      </c>
      <c r="R39" s="23"/>
      <c r="S39" s="23"/>
    </row>
    <row r="40" spans="1:19" s="1" customFormat="1" ht="44.1" customHeight="1" x14ac:dyDescent="0.2">
      <c r="A40" s="41"/>
      <c r="B40" s="48" t="s">
        <v>76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4">
        <f>ROUND($O$41+$O$42+$O$43+$O$44+$O$45+$O$46+$O$47+$O$48+$O$49+$O$50+$O$51+$O$52,2)</f>
        <v>0</v>
      </c>
      <c r="P40" s="44">
        <f>ROUND($P$41+$P$42+$P$43+$P$44+$P$45+$P$46+$P$47+$P$48+$P$49+$P$50+$P$51+$P$52,2)</f>
        <v>0</v>
      </c>
      <c r="Q40" s="44">
        <f>ROUND($Q$41+$Q$42+$Q$43+$Q$44+$Q$45+$Q$46+$Q$47+$Q$48+$Q$49+$Q$50+$Q$51+$Q$52,2)</f>
        <v>0</v>
      </c>
      <c r="R40" s="41"/>
      <c r="S40" s="41"/>
    </row>
    <row r="41" spans="1:19" s="1" customFormat="1" ht="11.1" customHeight="1" x14ac:dyDescent="0.2">
      <c r="A41" s="66"/>
      <c r="B41" s="66"/>
      <c r="C41" s="66"/>
      <c r="D41" s="74"/>
      <c r="E41" s="74"/>
      <c r="F41" s="74"/>
      <c r="G41" s="74"/>
      <c r="H41" s="66"/>
      <c r="I41" s="75">
        <f>$F$41+$G$41+$H$41</f>
        <v>0</v>
      </c>
      <c r="J41" s="76">
        <v>1</v>
      </c>
      <c r="K41" s="75">
        <f>ROUND($I$41*$J$41,3)</f>
        <v>0</v>
      </c>
      <c r="L41" s="66"/>
      <c r="M41" s="66"/>
      <c r="N41" s="75">
        <f>ROUND($M$41+$L$41,2)</f>
        <v>0</v>
      </c>
      <c r="O41" s="75">
        <f>ROUND($I$41*$L$41,2)</f>
        <v>0</v>
      </c>
      <c r="P41" s="75">
        <f>ROUND($K$41*$M$41,2)</f>
        <v>0</v>
      </c>
      <c r="Q41" s="75">
        <f>ROUND($P$41+$O$41,2)</f>
        <v>0</v>
      </c>
      <c r="R41" s="74"/>
      <c r="S41" s="66"/>
    </row>
    <row r="42" spans="1:19" s="1" customFormat="1" ht="11.1" customHeight="1" x14ac:dyDescent="0.2">
      <c r="A42" s="66"/>
      <c r="B42" s="66"/>
      <c r="C42" s="66"/>
      <c r="D42" s="74"/>
      <c r="E42" s="74"/>
      <c r="F42" s="74"/>
      <c r="G42" s="74"/>
      <c r="H42" s="66"/>
      <c r="I42" s="75">
        <f>$F$42+$G$42+$H$42</f>
        <v>0</v>
      </c>
      <c r="J42" s="76">
        <v>1</v>
      </c>
      <c r="K42" s="75">
        <f>ROUND($I$42*$J$42,3)</f>
        <v>0</v>
      </c>
      <c r="L42" s="66"/>
      <c r="M42" s="66"/>
      <c r="N42" s="75">
        <f>ROUND($M$42+$L$42,2)</f>
        <v>0</v>
      </c>
      <c r="O42" s="75">
        <f>ROUND($I$42*$L$42,2)</f>
        <v>0</v>
      </c>
      <c r="P42" s="75">
        <f>ROUND($K$42*$M$42,2)</f>
        <v>0</v>
      </c>
      <c r="Q42" s="75">
        <f>ROUND($P$42+$O$42,2)</f>
        <v>0</v>
      </c>
      <c r="R42" s="74"/>
      <c r="S42" s="66"/>
    </row>
    <row r="43" spans="1:19" s="1" customFormat="1" ht="11.1" customHeight="1" x14ac:dyDescent="0.2">
      <c r="A43" s="66"/>
      <c r="B43" s="66"/>
      <c r="C43" s="66"/>
      <c r="D43" s="74"/>
      <c r="E43" s="74"/>
      <c r="F43" s="74"/>
      <c r="G43" s="74"/>
      <c r="H43" s="66"/>
      <c r="I43" s="75">
        <f>$F$43+$G$43+$H$43</f>
        <v>0</v>
      </c>
      <c r="J43" s="76">
        <v>1</v>
      </c>
      <c r="K43" s="75">
        <f>ROUND($I$43*$J$43,3)</f>
        <v>0</v>
      </c>
      <c r="L43" s="66"/>
      <c r="M43" s="66"/>
      <c r="N43" s="75">
        <f>ROUND($M$43+$L$43,2)</f>
        <v>0</v>
      </c>
      <c r="O43" s="75">
        <f>ROUND($I$43*$L$43,2)</f>
        <v>0</v>
      </c>
      <c r="P43" s="75">
        <f>ROUND($K$43*$M$43,2)</f>
        <v>0</v>
      </c>
      <c r="Q43" s="75">
        <f>ROUND($P$43+$O$43,2)</f>
        <v>0</v>
      </c>
      <c r="R43" s="74"/>
      <c r="S43" s="66"/>
    </row>
    <row r="44" spans="1:19" s="1" customFormat="1" ht="11.1" customHeight="1" x14ac:dyDescent="0.2">
      <c r="A44" s="66"/>
      <c r="B44" s="66"/>
      <c r="C44" s="66"/>
      <c r="D44" s="74"/>
      <c r="E44" s="74"/>
      <c r="F44" s="74"/>
      <c r="G44" s="74"/>
      <c r="H44" s="66"/>
      <c r="I44" s="75">
        <f>$F$44+$G$44+$H$44</f>
        <v>0</v>
      </c>
      <c r="J44" s="76">
        <v>1</v>
      </c>
      <c r="K44" s="75">
        <f>ROUND($I$44*$J$44,3)</f>
        <v>0</v>
      </c>
      <c r="L44" s="66"/>
      <c r="M44" s="66"/>
      <c r="N44" s="75">
        <f>ROUND($M$44+$L$44,2)</f>
        <v>0</v>
      </c>
      <c r="O44" s="75">
        <f>ROUND($I$44*$L$44,2)</f>
        <v>0</v>
      </c>
      <c r="P44" s="75">
        <f>ROUND($K$44*$M$44,2)</f>
        <v>0</v>
      </c>
      <c r="Q44" s="75">
        <f>ROUND($P$44+$O$44,2)</f>
        <v>0</v>
      </c>
      <c r="R44" s="74"/>
      <c r="S44" s="66"/>
    </row>
    <row r="45" spans="1:19" s="1" customFormat="1" ht="11.1" customHeight="1" x14ac:dyDescent="0.2">
      <c r="A45" s="66"/>
      <c r="B45" s="66"/>
      <c r="C45" s="66"/>
      <c r="D45" s="74"/>
      <c r="E45" s="74"/>
      <c r="F45" s="74"/>
      <c r="G45" s="74"/>
      <c r="H45" s="66"/>
      <c r="I45" s="75">
        <f>$F$45+$G$45+$H$45</f>
        <v>0</v>
      </c>
      <c r="J45" s="76">
        <v>1</v>
      </c>
      <c r="K45" s="75">
        <f>ROUND($I$45*$J$45,3)</f>
        <v>0</v>
      </c>
      <c r="L45" s="66"/>
      <c r="M45" s="66"/>
      <c r="N45" s="75">
        <f>ROUND($M$45+$L$45,2)</f>
        <v>0</v>
      </c>
      <c r="O45" s="75">
        <f>ROUND($I$45*$L$45,2)</f>
        <v>0</v>
      </c>
      <c r="P45" s="75">
        <f>ROUND($K$45*$M$45,2)</f>
        <v>0</v>
      </c>
      <c r="Q45" s="75">
        <f>ROUND($P$45+$O$45,2)</f>
        <v>0</v>
      </c>
      <c r="R45" s="74"/>
      <c r="S45" s="66"/>
    </row>
    <row r="46" spans="1:19" s="1" customFormat="1" ht="11.1" customHeight="1" x14ac:dyDescent="0.2">
      <c r="A46" s="66"/>
      <c r="B46" s="66"/>
      <c r="C46" s="66"/>
      <c r="D46" s="74"/>
      <c r="E46" s="74"/>
      <c r="F46" s="74"/>
      <c r="G46" s="74"/>
      <c r="H46" s="66"/>
      <c r="I46" s="75">
        <f>$F$46+$G$46+$H$46</f>
        <v>0</v>
      </c>
      <c r="J46" s="76">
        <v>1</v>
      </c>
      <c r="K46" s="75">
        <f>ROUND($I$46*$J$46,3)</f>
        <v>0</v>
      </c>
      <c r="L46" s="66"/>
      <c r="M46" s="66"/>
      <c r="N46" s="75">
        <f>ROUND($M$46+$L$46,2)</f>
        <v>0</v>
      </c>
      <c r="O46" s="75">
        <f>ROUND($I$46*$L$46,2)</f>
        <v>0</v>
      </c>
      <c r="P46" s="75">
        <f>ROUND($K$46*$M$46,2)</f>
        <v>0</v>
      </c>
      <c r="Q46" s="75">
        <f>ROUND($P$46+$O$46,2)</f>
        <v>0</v>
      </c>
      <c r="R46" s="74"/>
      <c r="S46" s="66"/>
    </row>
    <row r="47" spans="1:19" s="1" customFormat="1" ht="11.1" customHeight="1" x14ac:dyDescent="0.2">
      <c r="A47" s="66"/>
      <c r="B47" s="66"/>
      <c r="C47" s="66"/>
      <c r="D47" s="74"/>
      <c r="E47" s="74"/>
      <c r="F47" s="74"/>
      <c r="G47" s="74"/>
      <c r="H47" s="66"/>
      <c r="I47" s="75">
        <f>$F$47+$G$47+$H$47</f>
        <v>0</v>
      </c>
      <c r="J47" s="76">
        <v>1</v>
      </c>
      <c r="K47" s="75">
        <f>ROUND($I$47*$J$47,3)</f>
        <v>0</v>
      </c>
      <c r="L47" s="66"/>
      <c r="M47" s="66"/>
      <c r="N47" s="75">
        <f>ROUND($M$47+$L$47,2)</f>
        <v>0</v>
      </c>
      <c r="O47" s="75">
        <f>ROUND($I$47*$L$47,2)</f>
        <v>0</v>
      </c>
      <c r="P47" s="75">
        <f>ROUND($K$47*$M$47,2)</f>
        <v>0</v>
      </c>
      <c r="Q47" s="75">
        <f>ROUND($P$47+$O$47,2)</f>
        <v>0</v>
      </c>
      <c r="R47" s="74"/>
      <c r="S47" s="66"/>
    </row>
    <row r="48" spans="1:19" s="1" customFormat="1" ht="11.1" customHeight="1" x14ac:dyDescent="0.2">
      <c r="A48" s="66"/>
      <c r="B48" s="66"/>
      <c r="C48" s="66"/>
      <c r="D48" s="74"/>
      <c r="E48" s="74"/>
      <c r="F48" s="74"/>
      <c r="G48" s="74"/>
      <c r="H48" s="66"/>
      <c r="I48" s="75">
        <f>$F$48+$G$48+$H$48</f>
        <v>0</v>
      </c>
      <c r="J48" s="76">
        <v>1</v>
      </c>
      <c r="K48" s="75">
        <f>ROUND($I$48*$J$48,3)</f>
        <v>0</v>
      </c>
      <c r="L48" s="66"/>
      <c r="M48" s="66"/>
      <c r="N48" s="75">
        <f>ROUND($M$48+$L$48,2)</f>
        <v>0</v>
      </c>
      <c r="O48" s="75">
        <f>ROUND($I$48*$L$48,2)</f>
        <v>0</v>
      </c>
      <c r="P48" s="75">
        <f>ROUND($K$48*$M$48,2)</f>
        <v>0</v>
      </c>
      <c r="Q48" s="75">
        <f>ROUND($P$48+$O$48,2)</f>
        <v>0</v>
      </c>
      <c r="R48" s="74"/>
      <c r="S48" s="66"/>
    </row>
    <row r="49" spans="1:19" s="1" customFormat="1" ht="11.1" customHeight="1" x14ac:dyDescent="0.2">
      <c r="A49" s="66"/>
      <c r="B49" s="66"/>
      <c r="C49" s="66"/>
      <c r="D49" s="74"/>
      <c r="E49" s="74"/>
      <c r="F49" s="74"/>
      <c r="G49" s="74"/>
      <c r="H49" s="66"/>
      <c r="I49" s="75">
        <f>$F$49+$G$49+$H$49</f>
        <v>0</v>
      </c>
      <c r="J49" s="76">
        <v>1</v>
      </c>
      <c r="K49" s="75">
        <f>ROUND($I$49*$J$49,3)</f>
        <v>0</v>
      </c>
      <c r="L49" s="66"/>
      <c r="M49" s="66"/>
      <c r="N49" s="75">
        <f>ROUND($M$49+$L$49,2)</f>
        <v>0</v>
      </c>
      <c r="O49" s="75">
        <f>ROUND($I$49*$L$49,2)</f>
        <v>0</v>
      </c>
      <c r="P49" s="75">
        <f>ROUND($K$49*$M$49,2)</f>
        <v>0</v>
      </c>
      <c r="Q49" s="75">
        <f>ROUND($P$49+$O$49,2)</f>
        <v>0</v>
      </c>
      <c r="R49" s="74"/>
      <c r="S49" s="66"/>
    </row>
    <row r="50" spans="1:19" s="1" customFormat="1" ht="11.1" customHeight="1" x14ac:dyDescent="0.2">
      <c r="A50" s="66"/>
      <c r="B50" s="66"/>
      <c r="C50" s="66"/>
      <c r="D50" s="74"/>
      <c r="E50" s="74"/>
      <c r="F50" s="74"/>
      <c r="G50" s="74"/>
      <c r="H50" s="66"/>
      <c r="I50" s="75">
        <f>$F$50+$G$50+$H$50</f>
        <v>0</v>
      </c>
      <c r="J50" s="76">
        <v>1</v>
      </c>
      <c r="K50" s="75">
        <f>ROUND($I$50*$J$50,3)</f>
        <v>0</v>
      </c>
      <c r="L50" s="66"/>
      <c r="M50" s="66"/>
      <c r="N50" s="75">
        <f>ROUND($M$50+$L$50,2)</f>
        <v>0</v>
      </c>
      <c r="O50" s="75">
        <f>ROUND($I$50*$L$50,2)</f>
        <v>0</v>
      </c>
      <c r="P50" s="75">
        <f>ROUND($K$50*$M$50,2)</f>
        <v>0</v>
      </c>
      <c r="Q50" s="75">
        <f>ROUND($P$50+$O$50,2)</f>
        <v>0</v>
      </c>
      <c r="R50" s="74"/>
      <c r="S50" s="66"/>
    </row>
    <row r="51" spans="1:19" s="1" customFormat="1" ht="11.1" customHeight="1" x14ac:dyDescent="0.2">
      <c r="A51" s="66"/>
      <c r="B51" s="66"/>
      <c r="C51" s="66"/>
      <c r="D51" s="74"/>
      <c r="E51" s="74"/>
      <c r="F51" s="74"/>
      <c r="G51" s="74"/>
      <c r="H51" s="66"/>
      <c r="I51" s="75">
        <f>$F$51+$G$51+$H$51</f>
        <v>0</v>
      </c>
      <c r="J51" s="76">
        <v>1</v>
      </c>
      <c r="K51" s="75">
        <f>ROUND($I$51*$J$51,3)</f>
        <v>0</v>
      </c>
      <c r="L51" s="66"/>
      <c r="M51" s="66"/>
      <c r="N51" s="75">
        <f>ROUND($M$51+$L$51,2)</f>
        <v>0</v>
      </c>
      <c r="O51" s="75">
        <f>ROUND($I$51*$L$51,2)</f>
        <v>0</v>
      </c>
      <c r="P51" s="75">
        <f>ROUND($K$51*$M$51,2)</f>
        <v>0</v>
      </c>
      <c r="Q51" s="75">
        <f>ROUND($P$51+$O$51,2)</f>
        <v>0</v>
      </c>
      <c r="R51" s="74"/>
      <c r="S51" s="66"/>
    </row>
    <row r="52" spans="1:19" s="1" customFormat="1" ht="11.1" customHeight="1" x14ac:dyDescent="0.2">
      <c r="A52" s="66"/>
      <c r="B52" s="66"/>
      <c r="C52" s="66"/>
      <c r="D52" s="74"/>
      <c r="E52" s="74"/>
      <c r="F52" s="74"/>
      <c r="G52" s="74"/>
      <c r="H52" s="66"/>
      <c r="I52" s="75">
        <f>$F$52+$G$52+$H$52</f>
        <v>0</v>
      </c>
      <c r="J52" s="76">
        <v>1</v>
      </c>
      <c r="K52" s="75">
        <f>ROUND($I$52*$J$52,3)</f>
        <v>0</v>
      </c>
      <c r="L52" s="66"/>
      <c r="M52" s="66"/>
      <c r="N52" s="75">
        <f>ROUND($M$52+$L$52,2)</f>
        <v>0</v>
      </c>
      <c r="O52" s="75">
        <f>ROUND($I$52*$L$52,2)</f>
        <v>0</v>
      </c>
      <c r="P52" s="75">
        <f>ROUND($K$52*$M$52,2)</f>
        <v>0</v>
      </c>
      <c r="Q52" s="75">
        <f>ROUND($P$52+$O$52,2)</f>
        <v>0</v>
      </c>
      <c r="R52" s="74"/>
      <c r="S52" s="66"/>
    </row>
    <row r="53" spans="1:19" s="1" customFormat="1" ht="11.1" customHeight="1" x14ac:dyDescent="0.2"/>
    <row r="54" spans="1:19" s="1" customFormat="1" ht="11.1" customHeight="1" x14ac:dyDescent="0.2">
      <c r="A54" s="18" t="s">
        <v>77</v>
      </c>
    </row>
    <row r="55" spans="1:19" s="1" customFormat="1" ht="11.1" customHeight="1" x14ac:dyDescent="0.2"/>
    <row r="56" spans="1:19" s="1" customFormat="1" ht="11.1" customHeight="1" x14ac:dyDescent="0.2">
      <c r="A56" s="49"/>
      <c r="B56" s="1" t="s">
        <v>78</v>
      </c>
    </row>
    <row r="57" spans="1:19" s="1" customFormat="1" ht="11.1" customHeight="1" x14ac:dyDescent="0.2">
      <c r="A57" s="1" t="s">
        <v>79</v>
      </c>
    </row>
  </sheetData>
  <sheetProtection algorithmName="SHA-512" hashValue="zlLdrLhhT+mBkCgdVdrMsm9pRdRt8vdX9eW2stpaOKlsPtCkWN8iedRTfV2ZEjVBMpTHW2ziVhYybOnBeqFCJg==" saltValue="3IeKq3SV4WqZqT4cD903dw==" spinCount="100000" sheet="1" objects="1" scenarios="1"/>
  <mergeCells count="18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Q10:Q11"/>
    <mergeCell ref="R10:R11"/>
    <mergeCell ref="S10:S11"/>
    <mergeCell ref="I10:I11"/>
    <mergeCell ref="J10:J11"/>
    <mergeCell ref="K10:K11"/>
    <mergeCell ref="L10:N10"/>
    <mergeCell ref="O10:P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Колобова Наталья Алексеевна</cp:lastModifiedBy>
  <dcterms:modified xsi:type="dcterms:W3CDTF">2025-02-20T11:03:50Z</dcterms:modified>
</cp:coreProperties>
</file>