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public\Проекты\Строительство_жилья(группа)\Тендер_ПД\СДО\5. Ембаево\8. Ембаево ИЖД, ТХ, 4 оч\Кровля ТХ 13,14\претенденту\"/>
    </mc:Choice>
  </mc:AlternateContent>
  <xr:revisionPtr revIDLastSave="0" documentId="13_ncr:1_{98FC12FA-787B-4EC8-A7B6-C675284D17E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DSheet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7" i="1" l="1"/>
  <c r="L127" i="1"/>
  <c r="Q127" i="1" s="1"/>
  <c r="R127" i="1" s="1"/>
  <c r="J127" i="1"/>
  <c r="P127" i="1" s="1"/>
  <c r="P126" i="1"/>
  <c r="O126" i="1"/>
  <c r="J126" i="1"/>
  <c r="L126" i="1" s="1"/>
  <c r="Q126" i="1" s="1"/>
  <c r="O125" i="1"/>
  <c r="L125" i="1"/>
  <c r="Q125" i="1" s="1"/>
  <c r="R125" i="1" s="1"/>
  <c r="J125" i="1"/>
  <c r="P125" i="1" s="1"/>
  <c r="P124" i="1"/>
  <c r="O124" i="1"/>
  <c r="J124" i="1"/>
  <c r="L124" i="1" s="1"/>
  <c r="Q124" i="1" s="1"/>
  <c r="O123" i="1"/>
  <c r="L123" i="1"/>
  <c r="Q123" i="1" s="1"/>
  <c r="J123" i="1"/>
  <c r="P123" i="1" s="1"/>
  <c r="P122" i="1"/>
  <c r="O122" i="1"/>
  <c r="J122" i="1"/>
  <c r="L122" i="1" s="1"/>
  <c r="Q122" i="1" s="1"/>
  <c r="R122" i="1" s="1"/>
  <c r="O121" i="1"/>
  <c r="L121" i="1"/>
  <c r="Q121" i="1" s="1"/>
  <c r="R121" i="1" s="1"/>
  <c r="J121" i="1"/>
  <c r="P121" i="1" s="1"/>
  <c r="P120" i="1"/>
  <c r="O120" i="1"/>
  <c r="J120" i="1"/>
  <c r="L120" i="1" s="1"/>
  <c r="Q120" i="1" s="1"/>
  <c r="R120" i="1" s="1"/>
  <c r="O119" i="1"/>
  <c r="L119" i="1"/>
  <c r="Q119" i="1" s="1"/>
  <c r="J119" i="1"/>
  <c r="P119" i="1" s="1"/>
  <c r="R119" i="1" s="1"/>
  <c r="P118" i="1"/>
  <c r="O118" i="1"/>
  <c r="J118" i="1"/>
  <c r="L118" i="1" s="1"/>
  <c r="Q118" i="1" s="1"/>
  <c r="R117" i="1"/>
  <c r="O117" i="1"/>
  <c r="L117" i="1"/>
  <c r="Q117" i="1" s="1"/>
  <c r="J117" i="1"/>
  <c r="P117" i="1" s="1"/>
  <c r="P116" i="1"/>
  <c r="O116" i="1"/>
  <c r="J116" i="1"/>
  <c r="L116" i="1" s="1"/>
  <c r="Q116" i="1" s="1"/>
  <c r="O109" i="1"/>
  <c r="J109" i="1"/>
  <c r="L109" i="1" s="1"/>
  <c r="Q109" i="1" s="1"/>
  <c r="P108" i="1"/>
  <c r="O108" i="1"/>
  <c r="L108" i="1"/>
  <c r="J108" i="1"/>
  <c r="O106" i="1"/>
  <c r="J106" i="1"/>
  <c r="P106" i="1" s="1"/>
  <c r="P105" i="1"/>
  <c r="O105" i="1"/>
  <c r="J105" i="1"/>
  <c r="L105" i="1" s="1"/>
  <c r="Q105" i="1" s="1"/>
  <c r="P103" i="1"/>
  <c r="O103" i="1"/>
  <c r="L103" i="1"/>
  <c r="Q103" i="1" s="1"/>
  <c r="R103" i="1" s="1"/>
  <c r="J103" i="1"/>
  <c r="Q102" i="1"/>
  <c r="P102" i="1"/>
  <c r="P101" i="1" s="1"/>
  <c r="O102" i="1"/>
  <c r="J102" i="1"/>
  <c r="L102" i="1" s="1"/>
  <c r="L101" i="1" s="1"/>
  <c r="P100" i="1"/>
  <c r="O100" i="1"/>
  <c r="J100" i="1"/>
  <c r="L100" i="1" s="1"/>
  <c r="Q100" i="1" s="1"/>
  <c r="R100" i="1" s="1"/>
  <c r="O99" i="1"/>
  <c r="L99" i="1"/>
  <c r="Q99" i="1" s="1"/>
  <c r="R99" i="1" s="1"/>
  <c r="J99" i="1"/>
  <c r="P99" i="1" s="1"/>
  <c r="P98" i="1"/>
  <c r="O98" i="1"/>
  <c r="J98" i="1"/>
  <c r="L98" i="1" s="1"/>
  <c r="Q98" i="1" s="1"/>
  <c r="O97" i="1"/>
  <c r="L97" i="1"/>
  <c r="Q97" i="1" s="1"/>
  <c r="R97" i="1" s="1"/>
  <c r="J97" i="1"/>
  <c r="P97" i="1" s="1"/>
  <c r="P96" i="1"/>
  <c r="O96" i="1"/>
  <c r="J96" i="1"/>
  <c r="L96" i="1" s="1"/>
  <c r="Q96" i="1" s="1"/>
  <c r="L95" i="1"/>
  <c r="O93" i="1"/>
  <c r="L93" i="1"/>
  <c r="Q93" i="1" s="1"/>
  <c r="J93" i="1"/>
  <c r="P93" i="1" s="1"/>
  <c r="P92" i="1"/>
  <c r="O92" i="1"/>
  <c r="J92" i="1"/>
  <c r="L92" i="1" s="1"/>
  <c r="Q92" i="1" s="1"/>
  <c r="R92" i="1" s="1"/>
  <c r="L91" i="1"/>
  <c r="P90" i="1"/>
  <c r="O90" i="1"/>
  <c r="L90" i="1"/>
  <c r="Q90" i="1" s="1"/>
  <c r="R90" i="1" s="1"/>
  <c r="J90" i="1"/>
  <c r="O89" i="1"/>
  <c r="J89" i="1"/>
  <c r="L89" i="1" s="1"/>
  <c r="Q89" i="1" s="1"/>
  <c r="P88" i="1"/>
  <c r="O88" i="1"/>
  <c r="L88" i="1"/>
  <c r="J88" i="1"/>
  <c r="Q85" i="1"/>
  <c r="P85" i="1"/>
  <c r="O85" i="1"/>
  <c r="J85" i="1"/>
  <c r="L85" i="1" s="1"/>
  <c r="P84" i="1"/>
  <c r="R84" i="1" s="1"/>
  <c r="O84" i="1"/>
  <c r="L84" i="1"/>
  <c r="Q84" i="1" s="1"/>
  <c r="J84" i="1"/>
  <c r="Q83" i="1"/>
  <c r="R83" i="1" s="1"/>
  <c r="P83" i="1"/>
  <c r="O83" i="1"/>
  <c r="J83" i="1"/>
  <c r="L83" i="1" s="1"/>
  <c r="R82" i="1"/>
  <c r="P82" i="1"/>
  <c r="O82" i="1"/>
  <c r="L82" i="1"/>
  <c r="Q82" i="1" s="1"/>
  <c r="J82" i="1"/>
  <c r="O81" i="1"/>
  <c r="J81" i="1"/>
  <c r="L81" i="1" s="1"/>
  <c r="Q81" i="1" s="1"/>
  <c r="P79" i="1"/>
  <c r="O79" i="1"/>
  <c r="J79" i="1"/>
  <c r="L79" i="1" s="1"/>
  <c r="Q79" i="1" s="1"/>
  <c r="O78" i="1"/>
  <c r="J78" i="1"/>
  <c r="P78" i="1" s="1"/>
  <c r="P77" i="1"/>
  <c r="O77" i="1"/>
  <c r="J77" i="1"/>
  <c r="L77" i="1" s="1"/>
  <c r="Q77" i="1" s="1"/>
  <c r="Q76" i="1"/>
  <c r="R76" i="1" s="1"/>
  <c r="O76" i="1"/>
  <c r="L76" i="1"/>
  <c r="J76" i="1"/>
  <c r="P76" i="1" s="1"/>
  <c r="P75" i="1"/>
  <c r="O75" i="1"/>
  <c r="J75" i="1"/>
  <c r="L75" i="1" s="1"/>
  <c r="Q75" i="1" s="1"/>
  <c r="Q74" i="1"/>
  <c r="O74" i="1"/>
  <c r="L74" i="1"/>
  <c r="J74" i="1"/>
  <c r="P74" i="1" s="1"/>
  <c r="P73" i="1"/>
  <c r="O73" i="1"/>
  <c r="J73" i="1"/>
  <c r="L73" i="1" s="1"/>
  <c r="Q73" i="1" s="1"/>
  <c r="Q72" i="1"/>
  <c r="O72" i="1"/>
  <c r="L72" i="1"/>
  <c r="L71" i="1" s="1"/>
  <c r="J72" i="1"/>
  <c r="P72" i="1" s="1"/>
  <c r="P71" i="1" s="1"/>
  <c r="P69" i="1"/>
  <c r="O69" i="1"/>
  <c r="J69" i="1"/>
  <c r="L69" i="1" s="1"/>
  <c r="Q69" i="1" s="1"/>
  <c r="Q68" i="1"/>
  <c r="O68" i="1"/>
  <c r="L68" i="1"/>
  <c r="L67" i="1" s="1"/>
  <c r="J68" i="1"/>
  <c r="P68" i="1" s="1"/>
  <c r="P67" i="1" s="1"/>
  <c r="Q66" i="1"/>
  <c r="O66" i="1"/>
  <c r="J66" i="1"/>
  <c r="L66" i="1" s="1"/>
  <c r="P65" i="1"/>
  <c r="O65" i="1"/>
  <c r="L65" i="1"/>
  <c r="J65" i="1"/>
  <c r="O63" i="1"/>
  <c r="L63" i="1"/>
  <c r="Q63" i="1" s="1"/>
  <c r="R63" i="1" s="1"/>
  <c r="J63" i="1"/>
  <c r="P63" i="1" s="1"/>
  <c r="P62" i="1"/>
  <c r="O62" i="1"/>
  <c r="J62" i="1"/>
  <c r="L62" i="1" s="1"/>
  <c r="Q62" i="1" s="1"/>
  <c r="Q61" i="1" s="1"/>
  <c r="O59" i="1"/>
  <c r="L59" i="1"/>
  <c r="Q59" i="1" s="1"/>
  <c r="R59" i="1" s="1"/>
  <c r="J59" i="1"/>
  <c r="P59" i="1" s="1"/>
  <c r="P58" i="1"/>
  <c r="O58" i="1"/>
  <c r="J58" i="1"/>
  <c r="L58" i="1" s="1"/>
  <c r="Q58" i="1" s="1"/>
  <c r="R58" i="1" s="1"/>
  <c r="P56" i="1"/>
  <c r="O56" i="1"/>
  <c r="L56" i="1"/>
  <c r="Q56" i="1" s="1"/>
  <c r="R56" i="1" s="1"/>
  <c r="J56" i="1"/>
  <c r="O55" i="1"/>
  <c r="J55" i="1"/>
  <c r="L55" i="1" s="1"/>
  <c r="Q55" i="1" s="1"/>
  <c r="P53" i="1"/>
  <c r="O53" i="1"/>
  <c r="J53" i="1"/>
  <c r="L53" i="1" s="1"/>
  <c r="Q53" i="1" s="1"/>
  <c r="Q52" i="1"/>
  <c r="O52" i="1"/>
  <c r="L52" i="1"/>
  <c r="J52" i="1"/>
  <c r="P52" i="1" s="1"/>
  <c r="O51" i="1"/>
  <c r="J51" i="1"/>
  <c r="P51" i="1" s="1"/>
  <c r="O48" i="1"/>
  <c r="J48" i="1"/>
  <c r="L48" i="1" s="1"/>
  <c r="Q48" i="1" s="1"/>
  <c r="O47" i="1"/>
  <c r="J47" i="1"/>
  <c r="P47" i="1" s="1"/>
  <c r="P45" i="1"/>
  <c r="O45" i="1"/>
  <c r="L45" i="1"/>
  <c r="Q45" i="1" s="1"/>
  <c r="J45" i="1"/>
  <c r="P44" i="1"/>
  <c r="O44" i="1"/>
  <c r="L44" i="1"/>
  <c r="Q44" i="1" s="1"/>
  <c r="R44" i="1" s="1"/>
  <c r="J44" i="1"/>
  <c r="P43" i="1"/>
  <c r="O43" i="1"/>
  <c r="L43" i="1"/>
  <c r="Q43" i="1" s="1"/>
  <c r="R43" i="1" s="1"/>
  <c r="J43" i="1"/>
  <c r="P42" i="1"/>
  <c r="O42" i="1"/>
  <c r="L42" i="1"/>
  <c r="Q42" i="1" s="1"/>
  <c r="R42" i="1" s="1"/>
  <c r="J42" i="1"/>
  <c r="P41" i="1"/>
  <c r="O41" i="1"/>
  <c r="L41" i="1"/>
  <c r="Q41" i="1" s="1"/>
  <c r="R41" i="1" s="1"/>
  <c r="J41" i="1"/>
  <c r="P40" i="1"/>
  <c r="O40" i="1"/>
  <c r="L40" i="1"/>
  <c r="Q40" i="1" s="1"/>
  <c r="R40" i="1" s="1"/>
  <c r="J40" i="1"/>
  <c r="P39" i="1"/>
  <c r="O39" i="1"/>
  <c r="L39" i="1"/>
  <c r="Q39" i="1" s="1"/>
  <c r="R39" i="1" s="1"/>
  <c r="J39" i="1"/>
  <c r="P38" i="1"/>
  <c r="O38" i="1"/>
  <c r="L38" i="1"/>
  <c r="Q38" i="1" s="1"/>
  <c r="J38" i="1"/>
  <c r="P37" i="1"/>
  <c r="P35" i="1"/>
  <c r="O35" i="1"/>
  <c r="L35" i="1"/>
  <c r="Q35" i="1" s="1"/>
  <c r="R35" i="1" s="1"/>
  <c r="J35" i="1"/>
  <c r="P34" i="1"/>
  <c r="O34" i="1"/>
  <c r="L34" i="1"/>
  <c r="Q34" i="1" s="1"/>
  <c r="J34" i="1"/>
  <c r="P33" i="1"/>
  <c r="O32" i="1"/>
  <c r="J32" i="1"/>
  <c r="P32" i="1" s="1"/>
  <c r="O31" i="1"/>
  <c r="J31" i="1"/>
  <c r="L31" i="1" s="1"/>
  <c r="P29" i="1"/>
  <c r="O29" i="1"/>
  <c r="L29" i="1"/>
  <c r="Q29" i="1" s="1"/>
  <c r="R29" i="1" s="1"/>
  <c r="J29" i="1"/>
  <c r="P28" i="1"/>
  <c r="P27" i="1" s="1"/>
  <c r="O28" i="1"/>
  <c r="L28" i="1"/>
  <c r="Q28" i="1" s="1"/>
  <c r="J28" i="1"/>
  <c r="L27" i="1"/>
  <c r="O26" i="1"/>
  <c r="J26" i="1"/>
  <c r="L26" i="1" s="1"/>
  <c r="Q26" i="1" s="1"/>
  <c r="O25" i="1"/>
  <c r="J25" i="1"/>
  <c r="P25" i="1" s="1"/>
  <c r="O24" i="1"/>
  <c r="J24" i="1"/>
  <c r="L24" i="1" s="1"/>
  <c r="Q24" i="1" s="1"/>
  <c r="O23" i="1"/>
  <c r="J23" i="1"/>
  <c r="P23" i="1" s="1"/>
  <c r="O22" i="1"/>
  <c r="J22" i="1"/>
  <c r="L22" i="1" s="1"/>
  <c r="Q22" i="1" s="1"/>
  <c r="O21" i="1"/>
  <c r="J21" i="1"/>
  <c r="P21" i="1" s="1"/>
  <c r="O20" i="1"/>
  <c r="J20" i="1"/>
  <c r="L20" i="1" s="1"/>
  <c r="Q20" i="1" s="1"/>
  <c r="O19" i="1"/>
  <c r="J19" i="1"/>
  <c r="P19" i="1" s="1"/>
  <c r="O18" i="1"/>
  <c r="J18" i="1"/>
  <c r="L18" i="1" s="1"/>
  <c r="Q18" i="1" s="1"/>
  <c r="O17" i="1"/>
  <c r="J17" i="1"/>
  <c r="P17" i="1" s="1"/>
  <c r="R45" i="1" l="1"/>
  <c r="R52" i="1"/>
  <c r="R93" i="1"/>
  <c r="R91" i="1" s="1"/>
  <c r="O91" i="1" s="1"/>
  <c r="R123" i="1"/>
  <c r="P57" i="1"/>
  <c r="R74" i="1"/>
  <c r="R98" i="1"/>
  <c r="Q67" i="1"/>
  <c r="P91" i="1"/>
  <c r="R34" i="1"/>
  <c r="R33" i="1" s="1"/>
  <c r="O33" i="1" s="1"/>
  <c r="Q33" i="1"/>
  <c r="Q95" i="1"/>
  <c r="Q54" i="1"/>
  <c r="P50" i="1"/>
  <c r="R57" i="1"/>
  <c r="R38" i="1"/>
  <c r="Q37" i="1"/>
  <c r="Q31" i="1"/>
  <c r="L30" i="1"/>
  <c r="Q80" i="1"/>
  <c r="Q27" i="1"/>
  <c r="R28" i="1"/>
  <c r="R27" i="1" s="1"/>
  <c r="O27" i="1" s="1"/>
  <c r="Q108" i="1"/>
  <c r="L107" i="1"/>
  <c r="P115" i="1"/>
  <c r="L17" i="1"/>
  <c r="P18" i="1"/>
  <c r="L19" i="1"/>
  <c r="Q19" i="1" s="1"/>
  <c r="R19" i="1" s="1"/>
  <c r="P20" i="1"/>
  <c r="R20" i="1" s="1"/>
  <c r="L21" i="1"/>
  <c r="Q21" i="1" s="1"/>
  <c r="R21" i="1" s="1"/>
  <c r="P22" i="1"/>
  <c r="R22" i="1" s="1"/>
  <c r="L23" i="1"/>
  <c r="Q23" i="1" s="1"/>
  <c r="R23" i="1" s="1"/>
  <c r="P24" i="1"/>
  <c r="R24" i="1" s="1"/>
  <c r="L25" i="1"/>
  <c r="Q25" i="1" s="1"/>
  <c r="R25" i="1" s="1"/>
  <c r="P26" i="1"/>
  <c r="R26" i="1" s="1"/>
  <c r="P31" i="1"/>
  <c r="P30" i="1" s="1"/>
  <c r="L32" i="1"/>
  <c r="Q32" i="1" s="1"/>
  <c r="R32" i="1" s="1"/>
  <c r="L47" i="1"/>
  <c r="P48" i="1"/>
  <c r="R48" i="1" s="1"/>
  <c r="L51" i="1"/>
  <c r="L54" i="1"/>
  <c r="L57" i="1"/>
  <c r="L61" i="1"/>
  <c r="P66" i="1"/>
  <c r="P64" i="1" s="1"/>
  <c r="R68" i="1"/>
  <c r="R67" i="1" s="1"/>
  <c r="O67" i="1" s="1"/>
  <c r="R72" i="1"/>
  <c r="L80" i="1"/>
  <c r="R85" i="1"/>
  <c r="P89" i="1"/>
  <c r="P87" i="1" s="1"/>
  <c r="Q91" i="1"/>
  <c r="P95" i="1"/>
  <c r="R105" i="1"/>
  <c r="L106" i="1"/>
  <c r="Q106" i="1" s="1"/>
  <c r="Q94" i="1" s="1"/>
  <c r="R118" i="1"/>
  <c r="R126" i="1"/>
  <c r="Q101" i="1"/>
  <c r="R102" i="1"/>
  <c r="R101" i="1" s="1"/>
  <c r="O101" i="1" s="1"/>
  <c r="L33" i="1"/>
  <c r="L37" i="1"/>
  <c r="R53" i="1"/>
  <c r="P55" i="1"/>
  <c r="P54" i="1" s="1"/>
  <c r="Q57" i="1"/>
  <c r="P61" i="1"/>
  <c r="P60" i="1"/>
  <c r="R66" i="1"/>
  <c r="R69" i="1"/>
  <c r="R73" i="1"/>
  <c r="R75" i="1"/>
  <c r="R77" i="1"/>
  <c r="L78" i="1"/>
  <c r="Q78" i="1" s="1"/>
  <c r="R78" i="1" s="1"/>
  <c r="R79" i="1"/>
  <c r="P81" i="1"/>
  <c r="P80" i="1" s="1"/>
  <c r="L104" i="1"/>
  <c r="P109" i="1"/>
  <c r="P107" i="1" s="1"/>
  <c r="Q115" i="1"/>
  <c r="R116" i="1"/>
  <c r="R124" i="1"/>
  <c r="R62" i="1"/>
  <c r="Q65" i="1"/>
  <c r="Q60" i="1" s="1"/>
  <c r="L64" i="1"/>
  <c r="Q88" i="1"/>
  <c r="L87" i="1"/>
  <c r="R96" i="1"/>
  <c r="P104" i="1"/>
  <c r="P15" i="1" l="1"/>
  <c r="R115" i="1"/>
  <c r="Q71" i="1"/>
  <c r="R71" i="1"/>
  <c r="O71" i="1" s="1"/>
  <c r="L46" i="1"/>
  <c r="Q47" i="1"/>
  <c r="L16" i="1"/>
  <c r="Q17" i="1"/>
  <c r="R18" i="1"/>
  <c r="R31" i="1"/>
  <c r="R30" i="1" s="1"/>
  <c r="O30" i="1" s="1"/>
  <c r="Q30" i="1"/>
  <c r="P14" i="1"/>
  <c r="O57" i="1"/>
  <c r="R88" i="1"/>
  <c r="Q86" i="1"/>
  <c r="Q87" i="1"/>
  <c r="R61" i="1"/>
  <c r="O61" i="1" s="1"/>
  <c r="Q70" i="1"/>
  <c r="P94" i="1"/>
  <c r="P86" i="1"/>
  <c r="P36" i="1"/>
  <c r="P46" i="1"/>
  <c r="P70" i="1"/>
  <c r="P16" i="1"/>
  <c r="R109" i="1"/>
  <c r="L50" i="1"/>
  <c r="Q51" i="1"/>
  <c r="R89" i="1"/>
  <c r="P13" i="1"/>
  <c r="R113" i="1" s="1"/>
  <c r="P49" i="1"/>
  <c r="R95" i="1"/>
  <c r="O95" i="1" s="1"/>
  <c r="R65" i="1"/>
  <c r="R64" i="1" s="1"/>
  <c r="O64" i="1" s="1"/>
  <c r="Q64" i="1"/>
  <c r="R108" i="1"/>
  <c r="R107" i="1" s="1"/>
  <c r="O107" i="1" s="1"/>
  <c r="Q107" i="1"/>
  <c r="R81" i="1"/>
  <c r="R80" i="1" s="1"/>
  <c r="O80" i="1" s="1"/>
  <c r="R37" i="1"/>
  <c r="O37" i="1" s="1"/>
  <c r="R55" i="1"/>
  <c r="R54" i="1" s="1"/>
  <c r="O54" i="1" s="1"/>
  <c r="Q104" i="1"/>
  <c r="R106" i="1"/>
  <c r="R104" i="1" s="1"/>
  <c r="O104" i="1" s="1"/>
  <c r="R94" i="1" l="1"/>
  <c r="R51" i="1"/>
  <c r="Q50" i="1"/>
  <c r="Q49" i="1"/>
  <c r="Q13" i="1"/>
  <c r="R112" i="1" s="1"/>
  <c r="Q14" i="1"/>
  <c r="Q16" i="1"/>
  <c r="R17" i="1"/>
  <c r="Q15" i="1"/>
  <c r="R70" i="1"/>
  <c r="R60" i="1"/>
  <c r="R87" i="1"/>
  <c r="O87" i="1" s="1"/>
  <c r="R86" i="1"/>
  <c r="Q46" i="1"/>
  <c r="R47" i="1"/>
  <c r="Q36" i="1"/>
  <c r="R16" i="1" l="1"/>
  <c r="O16" i="1" s="1"/>
  <c r="R14" i="1"/>
  <c r="R15" i="1"/>
  <c r="R13" i="1"/>
  <c r="R110" i="1" s="1"/>
  <c r="R114" i="1" s="1"/>
  <c r="R46" i="1"/>
  <c r="O46" i="1" s="1"/>
  <c r="R36" i="1"/>
  <c r="R50" i="1"/>
  <c r="O50" i="1" s="1"/>
  <c r="R49" i="1"/>
</calcChain>
</file>

<file path=xl/sharedStrings.xml><?xml version="1.0" encoding="utf-8"?>
<sst xmlns="http://schemas.openxmlformats.org/spreadsheetml/2006/main" count="285" uniqueCount="150">
  <si>
    <t>Приложение</t>
  </si>
  <si>
    <t>К договору</t>
  </si>
  <si>
    <t>Расшифровка стоимости работ</t>
  </si>
  <si>
    <t>ТХ 13 - ТХ17 ЖК "Ритмы"</t>
  </si>
  <si>
    <t>Двухскатная кровля ТХ13,14</t>
  </si>
  <si>
    <t>Позиция</t>
  </si>
  <si>
    <t>Наименование и техническая характеристика</t>
  </si>
  <si>
    <t>Ед.изм</t>
  </si>
  <si>
    <t>Производитель</t>
  </si>
  <si>
    <t>Давал.</t>
  </si>
  <si>
    <t>3Д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</si>
  <si>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</si>
  <si>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</si>
  <si>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</si>
  <si>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</si>
  <si>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</si>
  <si>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</si>
  <si>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</si>
  <si>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</si>
  <si>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</si>
  <si>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</si>
  <si>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>ТХ 13</t>
  </si>
  <si>
    <t>ТХ 14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</si>
  <si>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</si>
  <si>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</si>
  <si>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</si>
  <si>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</si>
  <si>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</si>
  <si>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</si>
  <si>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</si>
  <si>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</si>
  <si>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</si>
  <si>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</si>
  <si>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</si>
  <si>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</si>
  <si>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</si>
  <si>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</si>
  <si>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</si>
  <si>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</si>
  <si>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</si>
  <si>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</si>
  <si>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</si>
  <si>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</si>
  <si>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</si>
  <si>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</si>
  <si>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</si>
  <si>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Строительно-монтажные работы</t>
  </si>
  <si>
    <t>Устройство кровли</t>
  </si>
  <si>
    <t>Двухскатная кровля</t>
  </si>
  <si>
    <t>Монтаж водосточной системы</t>
  </si>
  <si>
    <t>м.п.</t>
  </si>
  <si>
    <t>Водосточная система круглого сечения "ForaminaПрестиж" Металл-Профмль, RAL согласно паспорта отделки фасадов. В ФОТ учтены расходники:пена монтажная, герметик, креп. эл. и пр.</t>
  </si>
  <si>
    <t>Колено сливное водосточной системы 45° Ø 100 мм</t>
  </si>
  <si>
    <t>шт</t>
  </si>
  <si>
    <t>Кронштейн водосточного желоба Ø125</t>
  </si>
  <si>
    <t>Заглушка водосточного желоба металлическая Ø125</t>
  </si>
  <si>
    <t>Капельник 95х120</t>
  </si>
  <si>
    <t>Труба водосточная Ø100 мм</t>
  </si>
  <si>
    <t>Держатель водосточной трубы Ø100</t>
  </si>
  <si>
    <t>Патрубок сливной металлический Ø 100 мм</t>
  </si>
  <si>
    <t>Воронка водосточная Ø100</t>
  </si>
  <si>
    <t>Желоб водосточный Ø125 мм</t>
  </si>
  <si>
    <t>Установка аэраторов</t>
  </si>
  <si>
    <t>В ФОТ учесть все крепежные элементы</t>
  </si>
  <si>
    <t>Вентилятор подкровельного пространства Черепаха VIOTTO</t>
  </si>
  <si>
    <t>Монтаж снегозадержателей</t>
  </si>
  <si>
    <t>Снегозадержатель для гибкой черепицы</t>
  </si>
  <si>
    <t>Технониколь</t>
  </si>
  <si>
    <t>Устройство индивидуальных проходов</t>
  </si>
  <si>
    <t>Труба вентиляционная с универсальным проходным элементом d125 мм, h 650 мм</t>
  </si>
  <si>
    <t>Труба вентиляционная Viotto с универсальным проходным элементом (утепленная, d125 мм, h650 мм) RAL 7024 Графитовый серый</t>
  </si>
  <si>
    <t>Монтаж стропильной конструкции двухскатной кровли</t>
  </si>
  <si>
    <t>Сборка стропильных конструкций</t>
  </si>
  <si>
    <t>м3</t>
  </si>
  <si>
    <t>В стоимость ФОТ учтены все крепежные элементы: гайки, анкер -болты, шпильки, гвозди и пр. Стоимость камерной сушки входит в стоимость материала.</t>
  </si>
  <si>
    <t>Доска сосна сорт первый 150х50 мм</t>
  </si>
  <si>
    <t>С учетом балок чердачного перекрытия. Стоимость камерной сушки входит в стоимость материала. Объем дан с учетом нормы расхода</t>
  </si>
  <si>
    <t>Брусок сосна сорт первый 25х50 мм</t>
  </si>
  <si>
    <t>Стоимость камерной сушки входит в стоимость материала. Объем дан с учетом нормы расхода</t>
  </si>
  <si>
    <t>Доска сосна сорт первый 100х25 мм</t>
  </si>
  <si>
    <t>Уголок металлический крепежный 90х90х65х2</t>
  </si>
  <si>
    <t>Элементы стропильной конструкции + элементы блочного перекрытия</t>
  </si>
  <si>
    <t>Доска сосна сорт первый 200х50 мм</t>
  </si>
  <si>
    <t>Брусок сосна сорт первый 50х50 мм</t>
  </si>
  <si>
    <t>Доска сосна сорт первый 100х150 мм</t>
  </si>
  <si>
    <t>Обработка огнезащитным составом стропильной конструкции</t>
  </si>
  <si>
    <t>м2</t>
  </si>
  <si>
    <t>Огнебиозащитный состав «Авангард-Аурум» -С</t>
  </si>
  <si>
    <t>кг</t>
  </si>
  <si>
    <t>Расход состава принят как  расход сухого порошка 0,0985 кг/м2</t>
  </si>
  <si>
    <t>Устройство деревянных ферм</t>
  </si>
  <si>
    <t>Изготовление деревянных ферм</t>
  </si>
  <si>
    <t>В стоимость ФОТ учтены все крепежные элементы: гайки, шпильки, вкладыши и пр. Стоимость камерной сушки входит в стоимость материала.</t>
  </si>
  <si>
    <t>Лист стальной горячекатаный 2 мм</t>
  </si>
  <si>
    <t>тн</t>
  </si>
  <si>
    <t>Доска сосна сорт первый 100х50 мм</t>
  </si>
  <si>
    <t>Монтаж деревянных ферм</t>
  </si>
  <si>
    <t>В стоимость ФОТ учтены все крепежные элементы: гайки, шпильки , анкер-болты, гвозди и пр</t>
  </si>
  <si>
    <t>Обработка огнезащитным составом деревянных ферм</t>
  </si>
  <si>
    <t>Устройство мауэрлата двухскатной кровли</t>
  </si>
  <si>
    <t>Устройство гидроизоляция мауэрлата</t>
  </si>
  <si>
    <t>Бикрост ХПП</t>
  </si>
  <si>
    <t>Устройство мауэрлата</t>
  </si>
  <si>
    <t>Стоимость камерной сушки входит в стоимость материала.</t>
  </si>
  <si>
    <t>Брус сосна сорт первый 100х150 мм</t>
  </si>
  <si>
    <t>Обработка огнезащитным составом мауэралата</t>
  </si>
  <si>
    <t>Устройство покрытия двухскатной кровли</t>
  </si>
  <si>
    <t>Устройство покрытия кровли</t>
  </si>
  <si>
    <t xml:space="preserve"> В стоимость ФОТ учтены все крепежные элементы: кровельные саморезы, анкерные болты,  гайки, шпильки, герметик и пр.</t>
  </si>
  <si>
    <t>Планка карнизная 100х69х2000 мм</t>
  </si>
  <si>
    <t>Мастика для гибкой черепеицы Технониколь №23 (фиксер)</t>
  </si>
  <si>
    <t>Плита OSB-3 9мм</t>
  </si>
  <si>
    <t>Ендовный ковер</t>
  </si>
  <si>
    <t>ANDEREP ULTRO</t>
  </si>
  <si>
    <t>Черепица гибкая Shinglas</t>
  </si>
  <si>
    <t>Подкладочный ковер ANDEREP GL</t>
  </si>
  <si>
    <t>Коньково-карнизная черепица Shinglas</t>
  </si>
  <si>
    <t>Обшивка карнизного свеса</t>
  </si>
  <si>
    <t>Все крепежные элементы учесть в ФОТ</t>
  </si>
  <si>
    <t>Планка J-профиль 24х18х2000</t>
  </si>
  <si>
    <t>Планка торцевая 135х145х2000</t>
  </si>
  <si>
    <t>Планка карнизная сложная 185х50х2000 мм</t>
  </si>
  <si>
    <t>Софит металлический полная перфорация RR20</t>
  </si>
  <si>
    <t>Устройство ходовых мостиков</t>
  </si>
  <si>
    <t>В стоимость ФОТ учтены все крепежные элементы: гайки, шпильки и пр. Стоимость камерной сушки входит в стоимость материала.</t>
  </si>
  <si>
    <t>Доска сосна сорт первый 150х32 мм</t>
  </si>
  <si>
    <t>Обработка огнезащитным составом ходовых мостиков</t>
  </si>
  <si>
    <t>Устройство чердачного перекрытия двухскатной кровли</t>
  </si>
  <si>
    <t>Подшивка чердачного перекрытия</t>
  </si>
  <si>
    <t>В ФОТ учесть все крепежные элементы (шпильки, гайки, анкер-болты, гвозди и пр.) Стоимость камерной сушки входит в стоимость материала.</t>
  </si>
  <si>
    <t>Уголок металлический крепежный 50х30х35х2</t>
  </si>
  <si>
    <t>Опора бруса открытая 135х76х51х2мм</t>
  </si>
  <si>
    <t>Устройство теплоизоляции</t>
  </si>
  <si>
    <t>В т.ч тепловой замок. В ФОТ учесть все крепежные элементы</t>
  </si>
  <si>
    <t>Утеплитель минераловатный плотность 45 кг/м³ толщина 100 мм</t>
  </si>
  <si>
    <t>KNAUF</t>
  </si>
  <si>
    <t>в т.ч. тепловой замок, толщ.0,1-0,2мм</t>
  </si>
  <si>
    <t>Устройство пароизоляции чердачного перекрытия</t>
  </si>
  <si>
    <t>Пленка пароизоляционная B</t>
  </si>
  <si>
    <t>Knauf insulation проф</t>
  </si>
  <si>
    <t>Обработка огнезащитным составом чердачного перекрытия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</si>
  <si>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</si>
  <si>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</si>
  <si>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</si>
  <si>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</si>
  <si>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</si>
  <si>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</si>
  <si>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Автор: Еремина Анастасия Ивановна</t>
  </si>
  <si>
    <t>Поля возможные к заполнению</t>
  </si>
  <si>
    <t>* «М» - возможно пересогласование стоимости МТР в случае изменения цены более, чем на 10 %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</si>
</sst>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#,##0.000"/>
  </numFmts>
  <fonts count="8" x14ac:knownFonts="1">
    <font>
      <sz val="8"/>
      <name val="Arial"/>
    </font>
    <font>
      <sz val="8"/>
      <name val="Times New Roman"/>
    </font>
    <font>
      <sz val="10"/>
      <name val="Times New Roman"/>
    </font>
    <font>
      <b/>
      <sz val="10"/>
      <name val="Times New Roman"/>
    </font>
    <font>
      <b/>
      <sz val="9"/>
      <name val="Times New Roman"/>
    </font>
    <font>
      <b/>
      <sz val="8"/>
      <name val="Times New Roman"/>
    </font>
    <font>
      <i/>
      <sz val="8"/>
      <name val="Times New Roman"/>
    </font>
    <font>
      <b/>
      <i/>
      <sz val="8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E1E1E1"/>
        <bgColor auto="1"/>
      </patternFill>
    </fill>
    <fill>
      <patternFill patternType="solid">
        <fgColor rgb="FFF0E68C"/>
        <bgColor auto="1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left"/>
    </xf>
    <xf numFmtId="0" fontId="4" fillId="4" borderId="7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right"/>
    </xf>
    <xf numFmtId="0" fontId="5" fillId="0" borderId="0" xfId="0" applyFont="1" applyAlignment="1">
      <alignment horizontal="left"/>
    </xf>
    <xf numFmtId="1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left" wrapText="1"/>
    </xf>
    <xf numFmtId="0" fontId="5" fillId="5" borderId="5" xfId="0" applyFont="1" applyFill="1" applyBorder="1" applyAlignment="1">
      <alignment horizontal="center"/>
    </xf>
    <xf numFmtId="164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right"/>
    </xf>
    <xf numFmtId="0" fontId="5" fillId="6" borderId="5" xfId="0" applyFont="1" applyFill="1" applyBorder="1" applyAlignment="1">
      <alignment horizontal="right" wrapText="1"/>
    </xf>
    <xf numFmtId="0" fontId="6" fillId="0" borderId="0" xfId="0" applyFont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5" xfId="0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164" fontId="1" fillId="0" borderId="5" xfId="0" applyNumberFormat="1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1" fontId="1" fillId="0" borderId="5" xfId="0" applyNumberFormat="1" applyFont="1" applyBorder="1" applyAlignment="1">
      <alignment horizontal="right"/>
    </xf>
    <xf numFmtId="0" fontId="1" fillId="6" borderId="5" xfId="0" applyFont="1" applyFill="1" applyBorder="1" applyAlignment="1">
      <alignment horizontal="right" wrapText="1"/>
    </xf>
    <xf numFmtId="165" fontId="1" fillId="0" borderId="5" xfId="0" applyNumberFormat="1" applyFont="1" applyBorder="1" applyAlignment="1">
      <alignment horizontal="right"/>
    </xf>
    <xf numFmtId="166" fontId="5" fillId="5" borderId="5" xfId="0" applyNumberFormat="1" applyFont="1" applyFill="1" applyBorder="1" applyAlignment="1">
      <alignment horizontal="right"/>
    </xf>
    <xf numFmtId="166" fontId="6" fillId="0" borderId="5" xfId="0" applyNumberFormat="1" applyFont="1" applyBorder="1" applyAlignment="1">
      <alignment horizontal="right"/>
    </xf>
    <xf numFmtId="166" fontId="1" fillId="0" borderId="5" xfId="0" applyNumberFormat="1" applyFont="1" applyBorder="1" applyAlignment="1">
      <alignment horizontal="right"/>
    </xf>
    <xf numFmtId="2" fontId="1" fillId="0" borderId="5" xfId="0" applyNumberFormat="1" applyFont="1" applyBorder="1" applyAlignment="1">
      <alignment horizontal="right"/>
    </xf>
    <xf numFmtId="0" fontId="4" fillId="5" borderId="6" xfId="0" applyFont="1" applyFill="1" applyBorder="1" applyAlignment="1">
      <alignment horizontal="left"/>
    </xf>
    <xf numFmtId="0" fontId="4" fillId="5" borderId="8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right"/>
    </xf>
    <xf numFmtId="0" fontId="1" fillId="0" borderId="4" xfId="0" applyFont="1" applyBorder="1" applyAlignment="1">
      <alignment horizontal="left"/>
    </xf>
    <xf numFmtId="0" fontId="1" fillId="0" borderId="9" xfId="0" applyFont="1" applyBorder="1" applyAlignment="1">
      <alignment horizontal="right"/>
    </xf>
    <xf numFmtId="0" fontId="1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0" fontId="7" fillId="0" borderId="5" xfId="0" applyFont="1" applyBorder="1" applyAlignment="1">
      <alignment horizontal="left" wrapText="1"/>
    </xf>
    <xf numFmtId="0" fontId="1" fillId="6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right"/>
    </xf>
    <xf numFmtId="4" fontId="1" fillId="0" borderId="5" xfId="0" applyNumberFormat="1" applyFont="1" applyBorder="1" applyAlignment="1">
      <alignment horizontal="right"/>
    </xf>
    <xf numFmtId="2" fontId="6" fillId="0" borderId="5" xfId="0" applyNumberFormat="1" applyFont="1" applyBorder="1" applyAlignment="1">
      <alignment horizontal="right"/>
    </xf>
    <xf numFmtId="4" fontId="6" fillId="6" borderId="5" xfId="0" applyNumberFormat="1" applyFont="1" applyFill="1" applyBorder="1" applyAlignment="1" applyProtection="1">
      <alignment horizontal="right"/>
      <protection locked="0"/>
    </xf>
    <xf numFmtId="0" fontId="6" fillId="6" borderId="5" xfId="0" applyFont="1" applyFill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/>
      <protection locked="0"/>
    </xf>
    <xf numFmtId="2" fontId="1" fillId="6" borderId="5" xfId="0" applyNumberFormat="1" applyFont="1" applyFill="1" applyBorder="1" applyAlignment="1" applyProtection="1">
      <alignment horizontal="right"/>
      <protection locked="0"/>
    </xf>
    <xf numFmtId="4" fontId="1" fillId="6" borderId="5" xfId="0" applyNumberFormat="1" applyFont="1" applyFill="1" applyBorder="1" applyAlignment="1" applyProtection="1">
      <alignment horizontal="right"/>
      <protection locked="0"/>
    </xf>
    <xf numFmtId="0" fontId="5" fillId="5" borderId="5" xfId="0" applyFont="1" applyFill="1" applyBorder="1" applyAlignment="1" applyProtection="1">
      <alignment horizontal="right"/>
      <protection locked="0"/>
    </xf>
    <xf numFmtId="2" fontId="6" fillId="6" borderId="5" xfId="0" applyNumberFormat="1" applyFont="1" applyFill="1" applyBorder="1" applyAlignment="1" applyProtection="1">
      <alignment horizontal="right"/>
      <protection locked="0"/>
    </xf>
    <xf numFmtId="0" fontId="4" fillId="4" borderId="5" xfId="0" applyFont="1" applyFill="1" applyBorder="1" applyAlignment="1" applyProtection="1">
      <alignment horizontal="right"/>
      <protection locked="0"/>
    </xf>
    <xf numFmtId="0" fontId="4" fillId="5" borderId="5" xfId="0" applyFont="1" applyFill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/>
      <protection locked="0"/>
    </xf>
    <xf numFmtId="0" fontId="5" fillId="6" borderId="5" xfId="0" applyFont="1" applyFill="1" applyBorder="1" applyAlignment="1" applyProtection="1">
      <alignment horizontal="right" wrapText="1"/>
      <protection locked="0"/>
    </xf>
    <xf numFmtId="0" fontId="6" fillId="0" borderId="5" xfId="0" applyFont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 wrapText="1"/>
      <protection locked="0"/>
    </xf>
    <xf numFmtId="0" fontId="4" fillId="5" borderId="5" xfId="0" applyFont="1" applyFill="1" applyBorder="1" applyAlignment="1" applyProtection="1">
      <alignment horizontal="right"/>
      <protection locked="0"/>
    </xf>
    <xf numFmtId="0" fontId="1" fillId="0" borderId="5" xfId="0" applyFont="1" applyBorder="1" applyAlignment="1" applyProtection="1">
      <alignment horizontal="right"/>
      <protection locked="0"/>
    </xf>
    <xf numFmtId="1" fontId="1" fillId="0" borderId="5" xfId="0" applyNumberFormat="1" applyFont="1" applyBorder="1" applyAlignment="1" applyProtection="1">
      <alignment horizontal="right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T132"/>
  <sheetViews>
    <sheetView tabSelected="1" topLeftCell="A4" workbookViewId="0">
      <selection activeCell="N19" sqref="N19"/>
    </sheetView>
  </sheetViews>
  <sheetFormatPr defaultColWidth="10.5" defaultRowHeight="11.45" customHeight="1" outlineLevelRow="6" x14ac:dyDescent="0.2"/>
  <cols>
    <col min="1" max="1" width="8.33203125" style="1" customWidth="1"/>
    <col min="2" max="2" width="42.5" style="1" customWidth="1"/>
    <col min="3" max="3" width="7.6640625" style="1" customWidth="1"/>
    <col min="4" max="4" width="15.5" style="1" customWidth="1"/>
    <col min="5" max="5" width="6.6640625" style="1" customWidth="1"/>
    <col min="6" max="6" width="3.83203125" style="1" customWidth="1"/>
    <col min="7" max="7" width="2.1640625" style="1" customWidth="1"/>
    <col min="8" max="9" width="12.5" style="1" customWidth="1"/>
    <col min="10" max="10" width="10.83203125" style="1" customWidth="1"/>
    <col min="11" max="11" width="8" style="1" customWidth="1"/>
    <col min="12" max="12" width="12.1640625" style="1" customWidth="1"/>
    <col min="13" max="13" width="9.6640625" style="1" customWidth="1"/>
    <col min="14" max="14" width="11.33203125" style="1" customWidth="1"/>
    <col min="15" max="15" width="12.83203125" style="1" customWidth="1"/>
    <col min="16" max="17" width="14.1640625" style="1" customWidth="1"/>
    <col min="18" max="18" width="16" style="1" customWidth="1"/>
    <col min="19" max="20" width="36.1640625" style="1" customWidth="1"/>
  </cols>
  <sheetData>
    <row r="1" spans="1:20" s="1" customFormat="1" ht="11.1" hidden="1" customHeight="1" x14ac:dyDescent="0.2"/>
    <row r="2" spans="1:20" s="1" customFormat="1" ht="11.1" hidden="1" customHeight="1" x14ac:dyDescent="0.2"/>
    <row r="3" spans="1:20" s="1" customFormat="1" ht="11.1" hidden="1" customHeight="1" x14ac:dyDescent="0.2"/>
    <row r="4" spans="1:20" s="2" customFormat="1" ht="12.95" customHeight="1" x14ac:dyDescent="0.2">
      <c r="S4" s="2" t="s">
        <v>0</v>
      </c>
    </row>
    <row r="5" spans="1:20" s="2" customFormat="1" ht="12.95" customHeight="1" x14ac:dyDescent="0.2">
      <c r="S5" s="3" t="s">
        <v>1</v>
      </c>
    </row>
    <row r="6" spans="1:20" s="2" customFormat="1" ht="12.95" customHeight="1" x14ac:dyDescent="0.2">
      <c r="A6" s="51" t="s">
        <v>2</v>
      </c>
      <c r="B6" s="51"/>
      <c r="C6" s="51"/>
      <c r="D6" s="51"/>
      <c r="E6" s="51"/>
      <c r="F6" s="51"/>
      <c r="G6" s="51"/>
    </row>
    <row r="7" spans="1:20" s="2" customFormat="1" ht="12.95" customHeight="1" x14ac:dyDescent="0.2">
      <c r="A7" s="52" t="s">
        <v>3</v>
      </c>
      <c r="B7" s="52"/>
      <c r="C7" s="52"/>
      <c r="D7" s="52"/>
      <c r="E7" s="52"/>
      <c r="F7" s="52"/>
      <c r="G7" s="52"/>
    </row>
    <row r="8" spans="1:20" s="2" customFormat="1" ht="12.95" customHeight="1" x14ac:dyDescent="0.2">
      <c r="A8" s="52" t="s">
        <v>4</v>
      </c>
      <c r="B8" s="52"/>
      <c r="C8" s="52"/>
      <c r="D8" s="52"/>
      <c r="E8" s="52"/>
      <c r="F8" s="52"/>
      <c r="G8" s="52"/>
    </row>
    <row r="9" spans="1:20" s="1" customFormat="1" ht="11.1" customHeight="1" x14ac:dyDescent="0.2"/>
    <row r="10" spans="1:20" s="4" customFormat="1" ht="30" customHeight="1" x14ac:dyDescent="0.2">
      <c r="A10" s="53" t="s">
        <v>5</v>
      </c>
      <c r="B10" s="55" t="s">
        <v>6</v>
      </c>
      <c r="C10" s="53" t="s">
        <v>7</v>
      </c>
      <c r="D10" s="57" t="s">
        <v>8</v>
      </c>
      <c r="E10" s="57" t="s">
        <v>9</v>
      </c>
      <c r="F10" s="57" t="s">
        <v>10</v>
      </c>
      <c r="G10" s="53" t="s">
        <v>11</v>
      </c>
      <c r="H10" s="59" t="s">
        <v>12</v>
      </c>
      <c r="I10" s="59"/>
      <c r="J10" s="55" t="s">
        <v>13</v>
      </c>
      <c r="K10" s="55" t="s">
        <v>14</v>
      </c>
      <c r="L10" s="55" t="s">
        <v>15</v>
      </c>
      <c r="M10" s="59" t="s">
        <v>16</v>
      </c>
      <c r="N10" s="59"/>
      <c r="O10" s="59"/>
      <c r="P10" s="59" t="s">
        <v>17</v>
      </c>
      <c r="Q10" s="59"/>
      <c r="R10" s="55" t="s">
        <v>18</v>
      </c>
      <c r="S10" s="55" t="s">
        <v>19</v>
      </c>
      <c r="T10" s="55" t="s">
        <v>20</v>
      </c>
    </row>
    <row r="11" spans="1:20" s="4" customFormat="1" ht="36.950000000000003" customHeight="1" x14ac:dyDescent="0.2">
      <c r="A11" s="54"/>
      <c r="B11" s="56"/>
      <c r="C11" s="54"/>
      <c r="D11" s="58"/>
      <c r="E11" s="58"/>
      <c r="F11" s="58"/>
      <c r="G11" s="54"/>
      <c r="H11" s="5" t="s">
        <v>21</v>
      </c>
      <c r="I11" s="5" t="s">
        <v>22</v>
      </c>
      <c r="J11" s="56"/>
      <c r="K11" s="56"/>
      <c r="L11" s="56"/>
      <c r="M11" s="5" t="s">
        <v>23</v>
      </c>
      <c r="N11" s="5" t="s">
        <v>24</v>
      </c>
      <c r="O11" s="5" t="s">
        <v>25</v>
      </c>
      <c r="P11" s="5" t="s">
        <v>23</v>
      </c>
      <c r="Q11" s="5" t="s">
        <v>24</v>
      </c>
      <c r="R11" s="56"/>
      <c r="S11" s="56"/>
      <c r="T11" s="56"/>
    </row>
    <row r="12" spans="1:20" s="1" customFormat="1" ht="11.1" customHeight="1" x14ac:dyDescent="0.2">
      <c r="A12" s="6" t="s">
        <v>26</v>
      </c>
      <c r="B12" s="6" t="s">
        <v>27</v>
      </c>
      <c r="C12" s="6" t="s">
        <v>28</v>
      </c>
      <c r="D12" s="6" t="s">
        <v>29</v>
      </c>
      <c r="E12" s="6" t="s">
        <v>30</v>
      </c>
      <c r="F12" s="6" t="s">
        <v>31</v>
      </c>
      <c r="G12" s="6" t="s">
        <v>32</v>
      </c>
      <c r="H12" s="6" t="s">
        <v>33</v>
      </c>
      <c r="I12" s="6" t="s">
        <v>34</v>
      </c>
      <c r="J12" s="6" t="s">
        <v>35</v>
      </c>
      <c r="K12" s="6" t="s">
        <v>36</v>
      </c>
      <c r="L12" s="6" t="s">
        <v>37</v>
      </c>
      <c r="M12" s="6" t="s">
        <v>38</v>
      </c>
      <c r="N12" s="6" t="s">
        <v>39</v>
      </c>
      <c r="O12" s="6" t="s">
        <v>40</v>
      </c>
      <c r="P12" s="6" t="s">
        <v>41</v>
      </c>
      <c r="Q12" s="6" t="s">
        <v>42</v>
      </c>
      <c r="R12" s="6" t="s">
        <v>43</v>
      </c>
      <c r="S12" s="6" t="s">
        <v>44</v>
      </c>
      <c r="T12" s="6" t="s">
        <v>45</v>
      </c>
    </row>
    <row r="13" spans="1:20" s="1" customFormat="1" ht="12" customHeight="1" outlineLevel="1" x14ac:dyDescent="0.2">
      <c r="A13" s="7"/>
      <c r="B13" s="8" t="s">
        <v>46</v>
      </c>
      <c r="C13" s="9"/>
      <c r="D13" s="9"/>
      <c r="E13" s="9"/>
      <c r="F13" s="9"/>
      <c r="G13" s="9"/>
      <c r="H13" s="10"/>
      <c r="I13" s="10"/>
      <c r="J13" s="10"/>
      <c r="K13" s="10"/>
      <c r="L13" s="10"/>
      <c r="M13" s="10"/>
      <c r="N13" s="10"/>
      <c r="O13" s="10"/>
      <c r="P13" s="10">
        <f>ROUND($P$17+$P$18+$P$19+$P$20+$P$21+$P$22+$P$23+$P$24+$P$25+$P$26+$P$28+$P$29+$P$31+$P$32+$P$34+$P$35+$P$38+$P$39+$P$40+$P$41+$P$42+$P$43+$P$44+$P$45+$P$47+$P$48+$P$51+$P$52+$P$53+$P$55+$P$56+$P$58+$P$59+$P$62+$P$63+$P$65+$P$66+$P$68+$P$69+$P$72+$P$73+$P$74+$P$75+$P$76+$P$77+$P$78+$P$79+$P$81+$P$82+$P$83+$P$84+$P$85+$P$88+$P$89+$P$90+$P$92+$P$93+$P$96+$P$97+$P$98+$P$99+$P$100+$P$102+$P$103+$P$105+$P$106+$P$108+$P$109,2)</f>
        <v>0</v>
      </c>
      <c r="Q13" s="10">
        <f>ROUND($Q$17+$Q$18+$Q$19+$Q$20+$Q$21+$Q$22+$Q$23+$Q$24+$Q$25+$Q$26+$Q$28+$Q$29+$Q$31+$Q$32+$Q$34+$Q$35+$Q$38+$Q$39+$Q$40+$Q$41+$Q$42+$Q$43+$Q$44+$Q$45+$Q$47+$Q$48+$Q$51+$Q$52+$Q$53+$Q$55+$Q$56+$Q$58+$Q$59+$Q$62+$Q$63+$Q$65+$Q$66+$Q$68+$Q$69+$Q$72+$Q$73+$Q$74+$Q$75+$Q$76+$Q$77+$Q$78+$Q$79+$Q$81+$Q$82+$Q$83+$Q$84+$Q$85+$Q$88+$Q$89+$Q$90+$Q$92+$Q$93+$Q$96+$Q$97+$Q$98+$Q$99+$Q$100+$Q$102+$Q$103+$Q$105+$Q$106+$Q$108+$Q$109,2)</f>
        <v>0</v>
      </c>
      <c r="R13" s="10">
        <f>ROUND($R$17+$R$18+$R$19+$R$20+$R$21+$R$22+$R$23+$R$24+$R$25+$R$26+$R$28+$R$29+$R$31+$R$32+$R$34+$R$35+$R$38+$R$39+$R$40+$R$41+$R$42+$R$43+$R$44+$R$45+$R$47+$R$48+$R$51+$R$52+$R$53+$R$55+$R$56+$R$58+$R$59+$R$62+$R$63+$R$65+$R$66+$R$68+$R$69+$R$72+$R$73+$R$74+$R$75+$R$76+$R$77+$R$78+$R$79+$R$81+$R$82+$R$83+$R$84+$R$85+$R$88+$R$89+$R$90+$R$92+$R$93+$R$96+$R$97+$R$98+$R$99+$R$100+$R$102+$R$103+$R$105+$R$106+$R$108+$R$109,2)</f>
        <v>0</v>
      </c>
      <c r="S13" s="10"/>
      <c r="T13" s="10"/>
    </row>
    <row r="14" spans="1:20" s="1" customFormat="1" ht="12" customHeight="1" outlineLevel="2" x14ac:dyDescent="0.2">
      <c r="A14" s="7"/>
      <c r="B14" s="8" t="s">
        <v>47</v>
      </c>
      <c r="C14" s="9"/>
      <c r="D14" s="9"/>
      <c r="E14" s="9"/>
      <c r="F14" s="9"/>
      <c r="G14" s="9"/>
      <c r="H14" s="10"/>
      <c r="I14" s="10"/>
      <c r="J14" s="10"/>
      <c r="K14" s="10"/>
      <c r="L14" s="10"/>
      <c r="M14" s="10"/>
      <c r="N14" s="10"/>
      <c r="O14" s="10"/>
      <c r="P14" s="10">
        <f>ROUND($P$17+$P$18+$P$19+$P$20+$P$21+$P$22+$P$23+$P$24+$P$25+$P$26+$P$28+$P$29+$P$31+$P$32+$P$34+$P$35+$P$38+$P$39+$P$40+$P$41+$P$42+$P$43+$P$44+$P$45+$P$47+$P$48+$P$51+$P$52+$P$53+$P$55+$P$56+$P$58+$P$59+$P$62+$P$63+$P$65+$P$66+$P$68+$P$69+$P$72+$P$73+$P$74+$P$75+$P$76+$P$77+$P$78+$P$79+$P$81+$P$82+$P$83+$P$84+$P$85+$P$88+$P$89+$P$90+$P$92+$P$93+$P$96+$P$97+$P$98+$P$99+$P$100+$P$102+$P$103+$P$105+$P$106+$P$108+$P$109,2)</f>
        <v>0</v>
      </c>
      <c r="Q14" s="10">
        <f>ROUND($Q$17+$Q$18+$Q$19+$Q$20+$Q$21+$Q$22+$Q$23+$Q$24+$Q$25+$Q$26+$Q$28+$Q$29+$Q$31+$Q$32+$Q$34+$Q$35+$Q$38+$Q$39+$Q$40+$Q$41+$Q$42+$Q$43+$Q$44+$Q$45+$Q$47+$Q$48+$Q$51+$Q$52+$Q$53+$Q$55+$Q$56+$Q$58+$Q$59+$Q$62+$Q$63+$Q$65+$Q$66+$Q$68+$Q$69+$Q$72+$Q$73+$Q$74+$Q$75+$Q$76+$Q$77+$Q$78+$Q$79+$Q$81+$Q$82+$Q$83+$Q$84+$Q$85+$Q$88+$Q$89+$Q$90+$Q$92+$Q$93+$Q$96+$Q$97+$Q$98+$Q$99+$Q$100+$Q$102+$Q$103+$Q$105+$Q$106+$Q$108+$Q$109,2)</f>
        <v>0</v>
      </c>
      <c r="R14" s="10">
        <f>ROUND($R$17+$R$18+$R$19+$R$20+$R$21+$R$22+$R$23+$R$24+$R$25+$R$26+$R$28+$R$29+$R$31+$R$32+$R$34+$R$35+$R$38+$R$39+$R$40+$R$41+$R$42+$R$43+$R$44+$R$45+$R$47+$R$48+$R$51+$R$52+$R$53+$R$55+$R$56+$R$58+$R$59+$R$62+$R$63+$R$65+$R$66+$R$68+$R$69+$R$72+$R$73+$R$74+$R$75+$R$76+$R$77+$R$78+$R$79+$R$81+$R$82+$R$83+$R$84+$R$85+$R$88+$R$89+$R$90+$R$92+$R$93+$R$96+$R$97+$R$98+$R$99+$R$100+$R$102+$R$103+$R$105+$R$106+$R$108+$R$109,2)</f>
        <v>0</v>
      </c>
      <c r="S14" s="10"/>
      <c r="T14" s="10"/>
    </row>
    <row r="15" spans="1:20" s="1" customFormat="1" ht="12" customHeight="1" outlineLevel="3" x14ac:dyDescent="0.2">
      <c r="A15" s="7"/>
      <c r="B15" s="8" t="s">
        <v>48</v>
      </c>
      <c r="C15" s="9"/>
      <c r="D15" s="9"/>
      <c r="E15" s="9"/>
      <c r="F15" s="9"/>
      <c r="G15" s="9"/>
      <c r="H15" s="10"/>
      <c r="I15" s="10"/>
      <c r="J15" s="10"/>
      <c r="K15" s="10"/>
      <c r="L15" s="10"/>
      <c r="M15" s="10"/>
      <c r="N15" s="10"/>
      <c r="O15" s="10"/>
      <c r="P15" s="10">
        <f>ROUND($P$17+$P$18+$P$19+$P$20+$P$21+$P$22+$P$23+$P$24+$P$25+$P$26+$P$28+$P$29+$P$31+$P$32+$P$34+$P$35+$P$38+$P$39+$P$40+$P$41+$P$42+$P$43+$P$44+$P$45+$P$47+$P$48+$P$51+$P$52+$P$53+$P$55+$P$56+$P$58+$P$59+$P$62+$P$63+$P$65+$P$66+$P$68+$P$69+$P$72+$P$73+$P$74+$P$75+$P$76+$P$77+$P$78+$P$79+$P$81+$P$82+$P$83+$P$84+$P$85+$P$88+$P$89+$P$90+$P$92+$P$93+$P$96+$P$97+$P$98+$P$99+$P$100+$P$102+$P$103+$P$105+$P$106+$P$108+$P$109,2)</f>
        <v>0</v>
      </c>
      <c r="Q15" s="10">
        <f>ROUND($Q$17+$Q$18+$Q$19+$Q$20+$Q$21+$Q$22+$Q$23+$Q$24+$Q$25+$Q$26+$Q$28+$Q$29+$Q$31+$Q$32+$Q$34+$Q$35+$Q$38+$Q$39+$Q$40+$Q$41+$Q$42+$Q$43+$Q$44+$Q$45+$Q$47+$Q$48+$Q$51+$Q$52+$Q$53+$Q$55+$Q$56+$Q$58+$Q$59+$Q$62+$Q$63+$Q$65+$Q$66+$Q$68+$Q$69+$Q$72+$Q$73+$Q$74+$Q$75+$Q$76+$Q$77+$Q$78+$Q$79+$Q$81+$Q$82+$Q$83+$Q$84+$Q$85+$Q$88+$Q$89+$Q$90+$Q$92+$Q$93+$Q$96+$Q$97+$Q$98+$Q$99+$Q$100+$Q$102+$Q$103+$Q$105+$Q$106+$Q$108+$Q$109,2)</f>
        <v>0</v>
      </c>
      <c r="R15" s="10">
        <f>ROUND($R$17+$R$18+$R$19+$R$20+$R$21+$R$22+$R$23+$R$24+$R$25+$R$26+$R$28+$R$29+$R$31+$R$32+$R$34+$R$35+$R$38+$R$39+$R$40+$R$41+$R$42+$R$43+$R$44+$R$45+$R$47+$R$48+$R$51+$R$52+$R$53+$R$55+$R$56+$R$58+$R$59+$R$62+$R$63+$R$65+$R$66+$R$68+$R$69+$R$72+$R$73+$R$74+$R$75+$R$76+$R$77+$R$78+$R$79+$R$81+$R$82+$R$83+$R$84+$R$85+$R$88+$R$89+$R$90+$R$92+$R$93+$R$96+$R$97+$R$98+$R$99+$R$100+$R$102+$R$103+$R$105+$R$106+$R$108+$R$109,2)</f>
        <v>0</v>
      </c>
      <c r="S15" s="10"/>
      <c r="T15" s="10"/>
    </row>
    <row r="16" spans="1:20" s="11" customFormat="1" ht="63" customHeight="1" outlineLevel="4" x14ac:dyDescent="0.15">
      <c r="A16" s="12">
        <v>1</v>
      </c>
      <c r="B16" s="13" t="s">
        <v>49</v>
      </c>
      <c r="C16" s="14" t="s">
        <v>50</v>
      </c>
      <c r="D16" s="14"/>
      <c r="E16" s="14"/>
      <c r="F16" s="14"/>
      <c r="G16" s="14"/>
      <c r="H16" s="15">
        <v>81</v>
      </c>
      <c r="I16" s="15">
        <v>81</v>
      </c>
      <c r="J16" s="15">
        <v>162</v>
      </c>
      <c r="K16" s="16"/>
      <c r="L16" s="16">
        <f>$L$17</f>
        <v>162</v>
      </c>
      <c r="M16" s="16"/>
      <c r="N16" s="16"/>
      <c r="O16" s="16">
        <f>ROUND($R$16/$L$16,2)</f>
        <v>0</v>
      </c>
      <c r="P16" s="16">
        <f>ROUND($P$17+$P$18+$P$19+$P$20+$P$21+$P$22+$P$23+$P$24+$P$25+$P$26,2)</f>
        <v>0</v>
      </c>
      <c r="Q16" s="16">
        <f>ROUND($Q$17+$Q$18+$Q$19+$Q$20+$Q$21+$Q$22+$Q$23+$Q$24+$Q$25+$Q$26,2)</f>
        <v>0</v>
      </c>
      <c r="R16" s="16">
        <f>ROUND($R$17+$R$18+$R$19+$R$20+$R$21+$R$22+$R$23+$R$24+$R$25+$R$26,2)</f>
        <v>0</v>
      </c>
      <c r="S16" s="17" t="s">
        <v>51</v>
      </c>
      <c r="T16" s="74"/>
    </row>
    <row r="17" spans="1:20" s="18" customFormat="1" ht="11.1" customHeight="1" outlineLevel="5" x14ac:dyDescent="0.2">
      <c r="A17" s="19"/>
      <c r="B17" s="20" t="s">
        <v>23</v>
      </c>
      <c r="C17" s="21" t="s">
        <v>50</v>
      </c>
      <c r="D17" s="21"/>
      <c r="E17" s="21"/>
      <c r="F17" s="21"/>
      <c r="G17" s="21"/>
      <c r="H17" s="22">
        <v>81</v>
      </c>
      <c r="I17" s="22">
        <v>81</v>
      </c>
      <c r="J17" s="22">
        <f>$H$17+$I$17</f>
        <v>162</v>
      </c>
      <c r="K17" s="22">
        <v>1</v>
      </c>
      <c r="L17" s="23">
        <f>ROUND($J$17*$K$17,3)</f>
        <v>162</v>
      </c>
      <c r="M17" s="63"/>
      <c r="N17" s="64"/>
      <c r="O17" s="60">
        <f>ROUND($N$17+$M$17,2)</f>
        <v>0</v>
      </c>
      <c r="P17" s="23">
        <f>ROUND($J$17*$M$17,2)</f>
        <v>0</v>
      </c>
      <c r="Q17" s="23">
        <f>ROUND($L$17*$N$17,2)</f>
        <v>0</v>
      </c>
      <c r="R17" s="23">
        <f>ROUND($Q$17+$P$17,2)</f>
        <v>0</v>
      </c>
      <c r="S17" s="23"/>
      <c r="T17" s="75"/>
    </row>
    <row r="18" spans="1:20" s="1" customFormat="1" ht="21.95" customHeight="1" outlineLevel="5" x14ac:dyDescent="0.2">
      <c r="A18" s="24"/>
      <c r="B18" s="25" t="s">
        <v>52</v>
      </c>
      <c r="C18" s="26" t="s">
        <v>53</v>
      </c>
      <c r="D18" s="26"/>
      <c r="E18" s="26"/>
      <c r="F18" s="26"/>
      <c r="G18" s="26"/>
      <c r="H18" s="27">
        <v>30</v>
      </c>
      <c r="I18" s="27">
        <v>30</v>
      </c>
      <c r="J18" s="27">
        <f>$H$18+$I$18</f>
        <v>60</v>
      </c>
      <c r="K18" s="29">
        <v>1</v>
      </c>
      <c r="L18" s="28">
        <f>ROUND($J$18*$K$18,3)</f>
        <v>60</v>
      </c>
      <c r="M18" s="65"/>
      <c r="N18" s="66"/>
      <c r="O18" s="35">
        <f>ROUND($N$18+$M$18,2)</f>
        <v>0</v>
      </c>
      <c r="P18" s="28">
        <f>ROUND($J$18*$M$18,2)</f>
        <v>0</v>
      </c>
      <c r="Q18" s="28">
        <f>ROUND($L$18*$N$18,2)</f>
        <v>0</v>
      </c>
      <c r="R18" s="28">
        <f>ROUND($Q$18+$P$18,2)</f>
        <v>0</v>
      </c>
      <c r="S18" s="30"/>
      <c r="T18" s="76"/>
    </row>
    <row r="19" spans="1:20" s="1" customFormat="1" ht="11.1" customHeight="1" outlineLevel="5" x14ac:dyDescent="0.2">
      <c r="A19" s="24"/>
      <c r="B19" s="25" t="s">
        <v>54</v>
      </c>
      <c r="C19" s="26" t="s">
        <v>53</v>
      </c>
      <c r="D19" s="26"/>
      <c r="E19" s="26"/>
      <c r="F19" s="26"/>
      <c r="G19" s="26"/>
      <c r="H19" s="27">
        <v>54</v>
      </c>
      <c r="I19" s="27">
        <v>54</v>
      </c>
      <c r="J19" s="27">
        <f>$H$19+$I$19</f>
        <v>108</v>
      </c>
      <c r="K19" s="29">
        <v>1</v>
      </c>
      <c r="L19" s="28">
        <f>ROUND($J$19*$K$19,3)</f>
        <v>108</v>
      </c>
      <c r="M19" s="65"/>
      <c r="N19" s="66"/>
      <c r="O19" s="35">
        <f>ROUND($N$19+$M$19,2)</f>
        <v>0</v>
      </c>
      <c r="P19" s="28">
        <f>ROUND($J$19*$M$19,2)</f>
        <v>0</v>
      </c>
      <c r="Q19" s="28">
        <f>ROUND($L$19*$N$19,2)</f>
        <v>0</v>
      </c>
      <c r="R19" s="28">
        <f>ROUND($Q$19+$P$19,2)</f>
        <v>0</v>
      </c>
      <c r="S19" s="30"/>
      <c r="T19" s="76"/>
    </row>
    <row r="20" spans="1:20" s="1" customFormat="1" ht="21.95" customHeight="1" outlineLevel="5" x14ac:dyDescent="0.2">
      <c r="A20" s="24"/>
      <c r="B20" s="25" t="s">
        <v>55</v>
      </c>
      <c r="C20" s="26" t="s">
        <v>53</v>
      </c>
      <c r="D20" s="26"/>
      <c r="E20" s="26"/>
      <c r="F20" s="26"/>
      <c r="G20" s="26"/>
      <c r="H20" s="27">
        <v>10</v>
      </c>
      <c r="I20" s="27">
        <v>10</v>
      </c>
      <c r="J20" s="27">
        <f>$H$20+$I$20</f>
        <v>20</v>
      </c>
      <c r="K20" s="29">
        <v>1</v>
      </c>
      <c r="L20" s="28">
        <f>ROUND($J$20*$K$20,3)</f>
        <v>20</v>
      </c>
      <c r="M20" s="65"/>
      <c r="N20" s="66"/>
      <c r="O20" s="35">
        <f>ROUND($N$20+$M$20,2)</f>
        <v>0</v>
      </c>
      <c r="P20" s="28">
        <f>ROUND($J$20*$M$20,2)</f>
        <v>0</v>
      </c>
      <c r="Q20" s="28">
        <f>ROUND($L$20*$N$20,2)</f>
        <v>0</v>
      </c>
      <c r="R20" s="28">
        <f>ROUND($Q$20+$P$20,2)</f>
        <v>0</v>
      </c>
      <c r="S20" s="30"/>
      <c r="T20" s="76"/>
    </row>
    <row r="21" spans="1:20" s="1" customFormat="1" ht="11.1" customHeight="1" outlineLevel="5" x14ac:dyDescent="0.2">
      <c r="A21" s="24"/>
      <c r="B21" s="25" t="s">
        <v>56</v>
      </c>
      <c r="C21" s="26" t="s">
        <v>50</v>
      </c>
      <c r="D21" s="26"/>
      <c r="E21" s="26"/>
      <c r="F21" s="26"/>
      <c r="G21" s="26"/>
      <c r="H21" s="27">
        <v>27</v>
      </c>
      <c r="I21" s="27">
        <v>27</v>
      </c>
      <c r="J21" s="27">
        <f>$H$21+$I$21</f>
        <v>54</v>
      </c>
      <c r="K21" s="31">
        <v>1.1000000000000001</v>
      </c>
      <c r="L21" s="28">
        <f>ROUND($J$21*$K$21,3)</f>
        <v>59.4</v>
      </c>
      <c r="M21" s="65"/>
      <c r="N21" s="66"/>
      <c r="O21" s="35">
        <f>ROUND($N$21+$M$21,2)</f>
        <v>0</v>
      </c>
      <c r="P21" s="28">
        <f>ROUND($J$21*$M$21,2)</f>
        <v>0</v>
      </c>
      <c r="Q21" s="28">
        <f>ROUND($L$21*$N$21,2)</f>
        <v>0</v>
      </c>
      <c r="R21" s="28">
        <f>ROUND($Q$21+$P$21,2)</f>
        <v>0</v>
      </c>
      <c r="S21" s="30"/>
      <c r="T21" s="76"/>
    </row>
    <row r="22" spans="1:20" s="1" customFormat="1" ht="11.1" customHeight="1" outlineLevel="5" x14ac:dyDescent="0.2">
      <c r="A22" s="24"/>
      <c r="B22" s="25" t="s">
        <v>57</v>
      </c>
      <c r="C22" s="26" t="s">
        <v>50</v>
      </c>
      <c r="D22" s="26"/>
      <c r="E22" s="26"/>
      <c r="F22" s="26"/>
      <c r="G22" s="26"/>
      <c r="H22" s="27">
        <v>54</v>
      </c>
      <c r="I22" s="27">
        <v>54</v>
      </c>
      <c r="J22" s="27">
        <f>$H$22+$I$22</f>
        <v>108</v>
      </c>
      <c r="K22" s="31">
        <v>1.1000000000000001</v>
      </c>
      <c r="L22" s="28">
        <f>ROUND($J$22*$K$22,3)</f>
        <v>118.8</v>
      </c>
      <c r="M22" s="65"/>
      <c r="N22" s="66"/>
      <c r="O22" s="35">
        <f>ROUND($N$22+$M$22,2)</f>
        <v>0</v>
      </c>
      <c r="P22" s="28">
        <f>ROUND($J$22*$M$22,2)</f>
        <v>0</v>
      </c>
      <c r="Q22" s="28">
        <f>ROUND($L$22*$N$22,2)</f>
        <v>0</v>
      </c>
      <c r="R22" s="28">
        <f>ROUND($Q$22+$P$22,2)</f>
        <v>0</v>
      </c>
      <c r="S22" s="30"/>
      <c r="T22" s="76"/>
    </row>
    <row r="23" spans="1:20" s="1" customFormat="1" ht="11.1" customHeight="1" outlineLevel="5" x14ac:dyDescent="0.2">
      <c r="A23" s="24"/>
      <c r="B23" s="25" t="s">
        <v>58</v>
      </c>
      <c r="C23" s="26" t="s">
        <v>53</v>
      </c>
      <c r="D23" s="26"/>
      <c r="E23" s="26"/>
      <c r="F23" s="26"/>
      <c r="G23" s="26"/>
      <c r="H23" s="27">
        <v>90</v>
      </c>
      <c r="I23" s="27">
        <v>90</v>
      </c>
      <c r="J23" s="27">
        <f>$H$23+$I$23</f>
        <v>180</v>
      </c>
      <c r="K23" s="29">
        <v>1</v>
      </c>
      <c r="L23" s="28">
        <f>ROUND($J$23*$K$23,3)</f>
        <v>180</v>
      </c>
      <c r="M23" s="65"/>
      <c r="N23" s="66"/>
      <c r="O23" s="35">
        <f>ROUND($N$23+$M$23,2)</f>
        <v>0</v>
      </c>
      <c r="P23" s="28">
        <f>ROUND($J$23*$M$23,2)</f>
        <v>0</v>
      </c>
      <c r="Q23" s="28">
        <f>ROUND($L$23*$N$23,2)</f>
        <v>0</v>
      </c>
      <c r="R23" s="28">
        <f>ROUND($Q$23+$P$23,2)</f>
        <v>0</v>
      </c>
      <c r="S23" s="30"/>
      <c r="T23" s="76"/>
    </row>
    <row r="24" spans="1:20" s="1" customFormat="1" ht="11.1" customHeight="1" outlineLevel="5" x14ac:dyDescent="0.2">
      <c r="A24" s="24"/>
      <c r="B24" s="25" t="s">
        <v>59</v>
      </c>
      <c r="C24" s="26" t="s">
        <v>53</v>
      </c>
      <c r="D24" s="26"/>
      <c r="E24" s="26"/>
      <c r="F24" s="26"/>
      <c r="G24" s="26"/>
      <c r="H24" s="27">
        <v>10</v>
      </c>
      <c r="I24" s="27">
        <v>10</v>
      </c>
      <c r="J24" s="27">
        <f>$H$24+$I$24</f>
        <v>20</v>
      </c>
      <c r="K24" s="29">
        <v>1</v>
      </c>
      <c r="L24" s="28">
        <f>ROUND($J$24*$K$24,3)</f>
        <v>20</v>
      </c>
      <c r="M24" s="65"/>
      <c r="N24" s="67"/>
      <c r="O24" s="61">
        <f>ROUND($N$24+$M$24,2)</f>
        <v>0</v>
      </c>
      <c r="P24" s="28">
        <f>ROUND($J$24*$M$24,2)</f>
        <v>0</v>
      </c>
      <c r="Q24" s="28">
        <f>ROUND($L$24*$N$24,2)</f>
        <v>0</v>
      </c>
      <c r="R24" s="28">
        <f>ROUND($Q$24+$P$24,2)</f>
        <v>0</v>
      </c>
      <c r="S24" s="30"/>
      <c r="T24" s="76"/>
    </row>
    <row r="25" spans="1:20" s="1" customFormat="1" ht="11.1" customHeight="1" outlineLevel="5" x14ac:dyDescent="0.2">
      <c r="A25" s="24"/>
      <c r="B25" s="25" t="s">
        <v>60</v>
      </c>
      <c r="C25" s="26" t="s">
        <v>53</v>
      </c>
      <c r="D25" s="26"/>
      <c r="E25" s="26"/>
      <c r="F25" s="26"/>
      <c r="G25" s="26"/>
      <c r="H25" s="27">
        <v>10</v>
      </c>
      <c r="I25" s="27">
        <v>10</v>
      </c>
      <c r="J25" s="27">
        <f>$H$25+$I$25</f>
        <v>20</v>
      </c>
      <c r="K25" s="29">
        <v>1</v>
      </c>
      <c r="L25" s="28">
        <f>ROUND($J$25*$K$25,3)</f>
        <v>20</v>
      </c>
      <c r="M25" s="65"/>
      <c r="N25" s="66"/>
      <c r="O25" s="35">
        <f>ROUND($N$25+$M$25,2)</f>
        <v>0</v>
      </c>
      <c r="P25" s="28">
        <f>ROUND($J$25*$M$25,2)</f>
        <v>0</v>
      </c>
      <c r="Q25" s="28">
        <f>ROUND($L$25*$N$25,2)</f>
        <v>0</v>
      </c>
      <c r="R25" s="28">
        <f>ROUND($Q$25+$P$25,2)</f>
        <v>0</v>
      </c>
      <c r="S25" s="30"/>
      <c r="T25" s="76"/>
    </row>
    <row r="26" spans="1:20" s="1" customFormat="1" ht="11.1" customHeight="1" outlineLevel="5" x14ac:dyDescent="0.2">
      <c r="A26" s="24"/>
      <c r="B26" s="25" t="s">
        <v>61</v>
      </c>
      <c r="C26" s="26" t="s">
        <v>50</v>
      </c>
      <c r="D26" s="26"/>
      <c r="E26" s="26"/>
      <c r="F26" s="26"/>
      <c r="G26" s="26"/>
      <c r="H26" s="27">
        <v>27</v>
      </c>
      <c r="I26" s="27">
        <v>27</v>
      </c>
      <c r="J26" s="27">
        <f>$H$26+$I$26</f>
        <v>54</v>
      </c>
      <c r="K26" s="31">
        <v>1.1000000000000001</v>
      </c>
      <c r="L26" s="28">
        <f>ROUND($J$26*$K$26,3)</f>
        <v>59.4</v>
      </c>
      <c r="M26" s="65"/>
      <c r="N26" s="66"/>
      <c r="O26" s="35">
        <f>ROUND($N$26+$M$26,2)</f>
        <v>0</v>
      </c>
      <c r="P26" s="28">
        <f>ROUND($J$26*$M$26,2)</f>
        <v>0</v>
      </c>
      <c r="Q26" s="28">
        <f>ROUND($L$26*$N$26,2)</f>
        <v>0</v>
      </c>
      <c r="R26" s="28">
        <f>ROUND($Q$26+$P$26,2)</f>
        <v>0</v>
      </c>
      <c r="S26" s="30"/>
      <c r="T26" s="76"/>
    </row>
    <row r="27" spans="1:20" s="11" customFormat="1" ht="21.95" customHeight="1" outlineLevel="4" x14ac:dyDescent="0.15">
      <c r="A27" s="12">
        <v>2</v>
      </c>
      <c r="B27" s="13" t="s">
        <v>62</v>
      </c>
      <c r="C27" s="14" t="s">
        <v>53</v>
      </c>
      <c r="D27" s="14"/>
      <c r="E27" s="14"/>
      <c r="F27" s="14"/>
      <c r="G27" s="14"/>
      <c r="H27" s="15">
        <v>16</v>
      </c>
      <c r="I27" s="15">
        <v>16</v>
      </c>
      <c r="J27" s="15">
        <v>32</v>
      </c>
      <c r="K27" s="16"/>
      <c r="L27" s="16">
        <f>$L$28</f>
        <v>32</v>
      </c>
      <c r="M27" s="68"/>
      <c r="N27" s="68"/>
      <c r="O27" s="16">
        <f>ROUND($R$27/$L$27,2)</f>
        <v>0</v>
      </c>
      <c r="P27" s="16">
        <f>ROUND($P$28+$P$29,2)</f>
        <v>0</v>
      </c>
      <c r="Q27" s="16">
        <f>ROUND($Q$28+$Q$29,2)</f>
        <v>0</v>
      </c>
      <c r="R27" s="16">
        <f>ROUND($R$28+$R$29,2)</f>
        <v>0</v>
      </c>
      <c r="S27" s="17" t="s">
        <v>63</v>
      </c>
      <c r="T27" s="74"/>
    </row>
    <row r="28" spans="1:20" s="18" customFormat="1" ht="11.1" customHeight="1" outlineLevel="5" x14ac:dyDescent="0.2">
      <c r="A28" s="19"/>
      <c r="B28" s="20" t="s">
        <v>23</v>
      </c>
      <c r="C28" s="21" t="s">
        <v>53</v>
      </c>
      <c r="D28" s="21"/>
      <c r="E28" s="21"/>
      <c r="F28" s="21"/>
      <c r="G28" s="21"/>
      <c r="H28" s="22">
        <v>16</v>
      </c>
      <c r="I28" s="22">
        <v>16</v>
      </c>
      <c r="J28" s="22">
        <f>$H$28+$I$28</f>
        <v>32</v>
      </c>
      <c r="K28" s="22">
        <v>1</v>
      </c>
      <c r="L28" s="23">
        <f>ROUND($J$28*$K$28,3)</f>
        <v>32</v>
      </c>
      <c r="M28" s="63"/>
      <c r="N28" s="64"/>
      <c r="O28" s="60">
        <f>ROUND($N$28+$M$28,2)</f>
        <v>0</v>
      </c>
      <c r="P28" s="23">
        <f>ROUND($J$28*$M$28,2)</f>
        <v>0</v>
      </c>
      <c r="Q28" s="23">
        <f>ROUND($L$28*$N$28,2)</f>
        <v>0</v>
      </c>
      <c r="R28" s="23">
        <f>ROUND($Q$28+$P$28,2)</f>
        <v>0</v>
      </c>
      <c r="S28" s="23"/>
      <c r="T28" s="75"/>
    </row>
    <row r="29" spans="1:20" s="1" customFormat="1" ht="21.95" customHeight="1" outlineLevel="5" x14ac:dyDescent="0.2">
      <c r="A29" s="24"/>
      <c r="B29" s="25" t="s">
        <v>64</v>
      </c>
      <c r="C29" s="26" t="s">
        <v>53</v>
      </c>
      <c r="D29" s="26"/>
      <c r="E29" s="26"/>
      <c r="F29" s="26"/>
      <c r="G29" s="26"/>
      <c r="H29" s="27">
        <v>16</v>
      </c>
      <c r="I29" s="27">
        <v>16</v>
      </c>
      <c r="J29" s="27">
        <f>$H$29+$I$29</f>
        <v>32</v>
      </c>
      <c r="K29" s="29">
        <v>1</v>
      </c>
      <c r="L29" s="28">
        <f>ROUND($J$29*$K$29,3)</f>
        <v>32</v>
      </c>
      <c r="M29" s="65"/>
      <c r="N29" s="67"/>
      <c r="O29" s="61">
        <f>ROUND($N$29+$M$29,2)</f>
        <v>0</v>
      </c>
      <c r="P29" s="28">
        <f>ROUND($J$29*$M$29,2)</f>
        <v>0</v>
      </c>
      <c r="Q29" s="28">
        <f>ROUND($L$29*$N$29,2)</f>
        <v>0</v>
      </c>
      <c r="R29" s="28">
        <f>ROUND($Q$29+$P$29,2)</f>
        <v>0</v>
      </c>
      <c r="S29" s="30"/>
      <c r="T29" s="76"/>
    </row>
    <row r="30" spans="1:20" s="11" customFormat="1" ht="21.95" customHeight="1" outlineLevel="4" x14ac:dyDescent="0.15">
      <c r="A30" s="12">
        <v>3</v>
      </c>
      <c r="B30" s="13" t="s">
        <v>65</v>
      </c>
      <c r="C30" s="14" t="s">
        <v>53</v>
      </c>
      <c r="D30" s="14"/>
      <c r="E30" s="14"/>
      <c r="F30" s="14"/>
      <c r="G30" s="14"/>
      <c r="H30" s="15">
        <v>108</v>
      </c>
      <c r="I30" s="15">
        <v>108</v>
      </c>
      <c r="J30" s="15">
        <v>216</v>
      </c>
      <c r="K30" s="16"/>
      <c r="L30" s="16">
        <f>$L$31</f>
        <v>216</v>
      </c>
      <c r="M30" s="68"/>
      <c r="N30" s="68"/>
      <c r="O30" s="16">
        <f>ROUND($R$30/$L$30,2)</f>
        <v>0</v>
      </c>
      <c r="P30" s="16">
        <f>ROUND($P$31+$P$32,2)</f>
        <v>0</v>
      </c>
      <c r="Q30" s="16">
        <f>ROUND($Q$31+$Q$32,2)</f>
        <v>0</v>
      </c>
      <c r="R30" s="16">
        <f>ROUND($R$31+$R$32,2)</f>
        <v>0</v>
      </c>
      <c r="S30" s="17" t="s">
        <v>63</v>
      </c>
      <c r="T30" s="74"/>
    </row>
    <row r="31" spans="1:20" s="18" customFormat="1" ht="11.1" customHeight="1" outlineLevel="5" x14ac:dyDescent="0.2">
      <c r="A31" s="19"/>
      <c r="B31" s="20" t="s">
        <v>23</v>
      </c>
      <c r="C31" s="21" t="s">
        <v>53</v>
      </c>
      <c r="D31" s="21"/>
      <c r="E31" s="21"/>
      <c r="F31" s="21"/>
      <c r="G31" s="21"/>
      <c r="H31" s="22">
        <v>108</v>
      </c>
      <c r="I31" s="22">
        <v>108</v>
      </c>
      <c r="J31" s="22">
        <f>$H$31+$I$31</f>
        <v>216</v>
      </c>
      <c r="K31" s="22">
        <v>1</v>
      </c>
      <c r="L31" s="23">
        <f>ROUND($J$31*$K$31,3)</f>
        <v>216</v>
      </c>
      <c r="M31" s="69"/>
      <c r="N31" s="64"/>
      <c r="O31" s="62">
        <f>ROUND($N$31+$M$31,2)</f>
        <v>0</v>
      </c>
      <c r="P31" s="23">
        <f>ROUND($J$31*$M$31,2)</f>
        <v>0</v>
      </c>
      <c r="Q31" s="23">
        <f>ROUND($L$31*$N$31,2)</f>
        <v>0</v>
      </c>
      <c r="R31" s="23">
        <f>ROUND($Q$31+$P$31,2)</f>
        <v>0</v>
      </c>
      <c r="S31" s="23"/>
      <c r="T31" s="75"/>
    </row>
    <row r="32" spans="1:20" s="1" customFormat="1" ht="11.1" customHeight="1" outlineLevel="5" x14ac:dyDescent="0.2">
      <c r="A32" s="24"/>
      <c r="B32" s="25" t="s">
        <v>66</v>
      </c>
      <c r="C32" s="26" t="s">
        <v>53</v>
      </c>
      <c r="D32" s="26" t="s">
        <v>67</v>
      </c>
      <c r="E32" s="26"/>
      <c r="F32" s="26"/>
      <c r="G32" s="26"/>
      <c r="H32" s="27">
        <v>108</v>
      </c>
      <c r="I32" s="27">
        <v>108</v>
      </c>
      <c r="J32" s="27">
        <f>$H$32+$I$32</f>
        <v>216</v>
      </c>
      <c r="K32" s="29">
        <v>1</v>
      </c>
      <c r="L32" s="28">
        <f>ROUND($J$32*$K$32,3)</f>
        <v>216</v>
      </c>
      <c r="M32" s="65"/>
      <c r="N32" s="66"/>
      <c r="O32" s="35">
        <f>ROUND($N$32+$M$32,2)</f>
        <v>0</v>
      </c>
      <c r="P32" s="28">
        <f>ROUND($J$32*$M$32,2)</f>
        <v>0</v>
      </c>
      <c r="Q32" s="28">
        <f>ROUND($L$32*$N$32,2)</f>
        <v>0</v>
      </c>
      <c r="R32" s="28">
        <f>ROUND($Q$32+$P$32,2)</f>
        <v>0</v>
      </c>
      <c r="S32" s="30"/>
      <c r="T32" s="76"/>
    </row>
    <row r="33" spans="1:20" s="11" customFormat="1" ht="21.95" customHeight="1" outlineLevel="4" x14ac:dyDescent="0.15">
      <c r="A33" s="12">
        <v>4</v>
      </c>
      <c r="B33" s="13" t="s">
        <v>68</v>
      </c>
      <c r="C33" s="14" t="s">
        <v>53</v>
      </c>
      <c r="D33" s="14"/>
      <c r="E33" s="14"/>
      <c r="F33" s="14"/>
      <c r="G33" s="14"/>
      <c r="H33" s="15">
        <v>12</v>
      </c>
      <c r="I33" s="15">
        <v>12</v>
      </c>
      <c r="J33" s="15">
        <v>24</v>
      </c>
      <c r="K33" s="16"/>
      <c r="L33" s="16">
        <f>$L$34</f>
        <v>24</v>
      </c>
      <c r="M33" s="68"/>
      <c r="N33" s="68"/>
      <c r="O33" s="16">
        <f>ROUND($R$33/$L$33,2)</f>
        <v>0</v>
      </c>
      <c r="P33" s="16">
        <f>ROUND($P$34+$P$35,2)</f>
        <v>0</v>
      </c>
      <c r="Q33" s="16">
        <f>ROUND($Q$34+$Q$35,2)</f>
        <v>0</v>
      </c>
      <c r="R33" s="16">
        <f>ROUND($R$34+$R$35,2)</f>
        <v>0</v>
      </c>
      <c r="S33" s="17" t="s">
        <v>63</v>
      </c>
      <c r="T33" s="74"/>
    </row>
    <row r="34" spans="1:20" s="18" customFormat="1" ht="11.1" customHeight="1" outlineLevel="5" x14ac:dyDescent="0.2">
      <c r="A34" s="19"/>
      <c r="B34" s="20" t="s">
        <v>23</v>
      </c>
      <c r="C34" s="21" t="s">
        <v>53</v>
      </c>
      <c r="D34" s="21"/>
      <c r="E34" s="21"/>
      <c r="F34" s="21"/>
      <c r="G34" s="21"/>
      <c r="H34" s="22">
        <v>12</v>
      </c>
      <c r="I34" s="22">
        <v>12</v>
      </c>
      <c r="J34" s="22">
        <f>$H$34+$I$34</f>
        <v>24</v>
      </c>
      <c r="K34" s="22">
        <v>1</v>
      </c>
      <c r="L34" s="23">
        <f>ROUND($J$34*$K$34,3)</f>
        <v>24</v>
      </c>
      <c r="M34" s="63"/>
      <c r="N34" s="64"/>
      <c r="O34" s="60">
        <f>ROUND($N$34+$M$34,2)</f>
        <v>0</v>
      </c>
      <c r="P34" s="23">
        <f>ROUND($J$34*$M$34,2)</f>
        <v>0</v>
      </c>
      <c r="Q34" s="23">
        <f>ROUND($L$34*$N$34,2)</f>
        <v>0</v>
      </c>
      <c r="R34" s="23">
        <f>ROUND($Q$34+$P$34,2)</f>
        <v>0</v>
      </c>
      <c r="S34" s="23"/>
      <c r="T34" s="75"/>
    </row>
    <row r="35" spans="1:20" s="1" customFormat="1" ht="44.1" customHeight="1" outlineLevel="5" x14ac:dyDescent="0.2">
      <c r="A35" s="24"/>
      <c r="B35" s="25" t="s">
        <v>69</v>
      </c>
      <c r="C35" s="26" t="s">
        <v>53</v>
      </c>
      <c r="D35" s="26"/>
      <c r="E35" s="26"/>
      <c r="F35" s="26"/>
      <c r="G35" s="26"/>
      <c r="H35" s="27">
        <v>12</v>
      </c>
      <c r="I35" s="27">
        <v>12</v>
      </c>
      <c r="J35" s="27">
        <f>$H$35+$I$35</f>
        <v>24</v>
      </c>
      <c r="K35" s="29">
        <v>1</v>
      </c>
      <c r="L35" s="28">
        <f>ROUND($J$35*$K$35,3)</f>
        <v>24</v>
      </c>
      <c r="M35" s="65"/>
      <c r="N35" s="67"/>
      <c r="O35" s="61">
        <f>ROUND($N$35+$M$35,2)</f>
        <v>0</v>
      </c>
      <c r="P35" s="28">
        <f>ROUND($J$35*$M$35,2)</f>
        <v>0</v>
      </c>
      <c r="Q35" s="28">
        <f>ROUND($L$35*$N$35,2)</f>
        <v>0</v>
      </c>
      <c r="R35" s="28">
        <f>ROUND($Q$35+$P$35,2)</f>
        <v>0</v>
      </c>
      <c r="S35" s="30" t="s">
        <v>70</v>
      </c>
      <c r="T35" s="76"/>
    </row>
    <row r="36" spans="1:20" s="1" customFormat="1" ht="12" customHeight="1" outlineLevel="4" x14ac:dyDescent="0.2">
      <c r="A36" s="7"/>
      <c r="B36" s="8" t="s">
        <v>71</v>
      </c>
      <c r="C36" s="9"/>
      <c r="D36" s="9"/>
      <c r="E36" s="9"/>
      <c r="F36" s="9"/>
      <c r="G36" s="9"/>
      <c r="H36" s="10"/>
      <c r="I36" s="10"/>
      <c r="J36" s="10"/>
      <c r="K36" s="10"/>
      <c r="L36" s="10"/>
      <c r="M36" s="70"/>
      <c r="N36" s="70"/>
      <c r="O36" s="10"/>
      <c r="P36" s="10">
        <f>ROUND($P$38+$P$39+$P$40+$P$41+$P$42+$P$43+$P$44+$P$45+$P$47+$P$48,2)</f>
        <v>0</v>
      </c>
      <c r="Q36" s="10">
        <f>ROUND($Q$38+$Q$39+$Q$40+$Q$41+$Q$42+$Q$43+$Q$44+$Q$45+$Q$47+$Q$48,2)</f>
        <v>0</v>
      </c>
      <c r="R36" s="10">
        <f>ROUND($R$38+$R$39+$R$40+$R$41+$R$42+$R$43+$R$44+$R$45+$R$47+$R$48,2)</f>
        <v>0</v>
      </c>
      <c r="S36" s="10"/>
      <c r="T36" s="70"/>
    </row>
    <row r="37" spans="1:20" s="11" customFormat="1" ht="51.95" customHeight="1" outlineLevel="5" x14ac:dyDescent="0.15">
      <c r="A37" s="12">
        <v>5</v>
      </c>
      <c r="B37" s="13" t="s">
        <v>72</v>
      </c>
      <c r="C37" s="14" t="s">
        <v>73</v>
      </c>
      <c r="D37" s="14"/>
      <c r="E37" s="14"/>
      <c r="F37" s="14"/>
      <c r="G37" s="14"/>
      <c r="H37" s="15">
        <v>14.09</v>
      </c>
      <c r="I37" s="15">
        <v>14.09</v>
      </c>
      <c r="J37" s="15">
        <v>28.18</v>
      </c>
      <c r="K37" s="16"/>
      <c r="L37" s="16">
        <f>$L$38</f>
        <v>28.18</v>
      </c>
      <c r="M37" s="68"/>
      <c r="N37" s="68"/>
      <c r="O37" s="16">
        <f>ROUND($R$37/$L$37,2)</f>
        <v>0</v>
      </c>
      <c r="P37" s="16">
        <f>ROUND($P$38+$P$39+$P$40+$P$41+$P$42+$P$43+$P$44+$P$45,2)</f>
        <v>0</v>
      </c>
      <c r="Q37" s="16">
        <f>ROUND($Q$38+$Q$39+$Q$40+$Q$41+$Q$42+$Q$43+$Q$44+$Q$45,2)</f>
        <v>0</v>
      </c>
      <c r="R37" s="16">
        <f>ROUND($R$38+$R$39+$R$40+$R$41+$R$42+$R$43+$R$44+$R$45,2)</f>
        <v>0</v>
      </c>
      <c r="S37" s="17" t="s">
        <v>74</v>
      </c>
      <c r="T37" s="74"/>
    </row>
    <row r="38" spans="1:20" s="18" customFormat="1" ht="11.1" customHeight="1" outlineLevel="6" x14ac:dyDescent="0.2">
      <c r="A38" s="19"/>
      <c r="B38" s="20" t="s">
        <v>23</v>
      </c>
      <c r="C38" s="21" t="s">
        <v>73</v>
      </c>
      <c r="D38" s="21"/>
      <c r="E38" s="21"/>
      <c r="F38" s="21"/>
      <c r="G38" s="21"/>
      <c r="H38" s="22">
        <v>14.09</v>
      </c>
      <c r="I38" s="22">
        <v>14.09</v>
      </c>
      <c r="J38" s="22">
        <f>$H$38+$I$38</f>
        <v>28.18</v>
      </c>
      <c r="K38" s="22">
        <v>1</v>
      </c>
      <c r="L38" s="23">
        <f>ROUND($J$38*$K$38,3)</f>
        <v>28.18</v>
      </c>
      <c r="M38" s="63"/>
      <c r="N38" s="64"/>
      <c r="O38" s="60">
        <f>ROUND($N$38+$M$38,2)</f>
        <v>0</v>
      </c>
      <c r="P38" s="23">
        <f>ROUND($J$38*$M$38,2)</f>
        <v>0</v>
      </c>
      <c r="Q38" s="23">
        <f>ROUND($L$38*$N$38,2)</f>
        <v>0</v>
      </c>
      <c r="R38" s="23">
        <f>ROUND($Q$38+$P$38,2)</f>
        <v>0</v>
      </c>
      <c r="S38" s="23"/>
      <c r="T38" s="75"/>
    </row>
    <row r="39" spans="1:20" s="1" customFormat="1" ht="44.1" customHeight="1" outlineLevel="6" x14ac:dyDescent="0.2">
      <c r="A39" s="24"/>
      <c r="B39" s="25" t="s">
        <v>75</v>
      </c>
      <c r="C39" s="26" t="s">
        <v>73</v>
      </c>
      <c r="D39" s="26"/>
      <c r="E39" s="26"/>
      <c r="F39" s="26"/>
      <c r="G39" s="26"/>
      <c r="H39" s="27">
        <v>6.8</v>
      </c>
      <c r="I39" s="27">
        <v>6.8</v>
      </c>
      <c r="J39" s="27">
        <f>$H$39+$I$39</f>
        <v>13.6</v>
      </c>
      <c r="K39" s="29">
        <v>1</v>
      </c>
      <c r="L39" s="28">
        <f>ROUND($J$39*$K$39,3)</f>
        <v>13.6</v>
      </c>
      <c r="M39" s="65"/>
      <c r="N39" s="67"/>
      <c r="O39" s="61">
        <f>ROUND($N$39+$M$39,2)</f>
        <v>0</v>
      </c>
      <c r="P39" s="28">
        <f>ROUND($J$39*$M$39,2)</f>
        <v>0</v>
      </c>
      <c r="Q39" s="28">
        <f>ROUND($L$39*$N$39,2)</f>
        <v>0</v>
      </c>
      <c r="R39" s="28">
        <f>ROUND($Q$39+$P$39,2)</f>
        <v>0</v>
      </c>
      <c r="S39" s="30" t="s">
        <v>76</v>
      </c>
      <c r="T39" s="76"/>
    </row>
    <row r="40" spans="1:20" s="1" customFormat="1" ht="33" customHeight="1" outlineLevel="6" x14ac:dyDescent="0.2">
      <c r="A40" s="24"/>
      <c r="B40" s="25" t="s">
        <v>77</v>
      </c>
      <c r="C40" s="26" t="s">
        <v>73</v>
      </c>
      <c r="D40" s="26"/>
      <c r="E40" s="26"/>
      <c r="F40" s="26"/>
      <c r="G40" s="26"/>
      <c r="H40" s="27">
        <v>7.0000000000000007E-2</v>
      </c>
      <c r="I40" s="27">
        <v>7.0000000000000007E-2</v>
      </c>
      <c r="J40" s="27">
        <f>$H$40+$I$40</f>
        <v>0.14000000000000001</v>
      </c>
      <c r="K40" s="29">
        <v>1</v>
      </c>
      <c r="L40" s="28">
        <f>ROUND($J$40*$K$40,3)</f>
        <v>0.14000000000000001</v>
      </c>
      <c r="M40" s="65"/>
      <c r="N40" s="67"/>
      <c r="O40" s="61">
        <f>ROUND($N$40+$M$40,2)</f>
        <v>0</v>
      </c>
      <c r="P40" s="28">
        <f>ROUND($J$40*$M$40,2)</f>
        <v>0</v>
      </c>
      <c r="Q40" s="28">
        <f>ROUND($L$40*$N$40,2)</f>
        <v>0</v>
      </c>
      <c r="R40" s="28">
        <f>ROUND($Q$40+$P$40,2)</f>
        <v>0</v>
      </c>
      <c r="S40" s="30" t="s">
        <v>78</v>
      </c>
      <c r="T40" s="76"/>
    </row>
    <row r="41" spans="1:20" s="1" customFormat="1" ht="33" customHeight="1" outlineLevel="6" x14ac:dyDescent="0.2">
      <c r="A41" s="24"/>
      <c r="B41" s="25" t="s">
        <v>79</v>
      </c>
      <c r="C41" s="26" t="s">
        <v>73</v>
      </c>
      <c r="D41" s="26"/>
      <c r="E41" s="26"/>
      <c r="F41" s="26"/>
      <c r="G41" s="26"/>
      <c r="H41" s="27">
        <v>5.03</v>
      </c>
      <c r="I41" s="27">
        <v>5.03</v>
      </c>
      <c r="J41" s="27">
        <f>$H$41+$I$41</f>
        <v>10.06</v>
      </c>
      <c r="K41" s="29">
        <v>1</v>
      </c>
      <c r="L41" s="28">
        <f>ROUND($J$41*$K$41,3)</f>
        <v>10.06</v>
      </c>
      <c r="M41" s="65"/>
      <c r="N41" s="67"/>
      <c r="O41" s="61">
        <f>ROUND($N$41+$M$41,2)</f>
        <v>0</v>
      </c>
      <c r="P41" s="28">
        <f>ROUND($J$41*$M$41,2)</f>
        <v>0</v>
      </c>
      <c r="Q41" s="28">
        <f>ROUND($L$41*$N$41,2)</f>
        <v>0</v>
      </c>
      <c r="R41" s="28">
        <f>ROUND($Q$41+$P$41,2)</f>
        <v>0</v>
      </c>
      <c r="S41" s="30" t="s">
        <v>78</v>
      </c>
      <c r="T41" s="76"/>
    </row>
    <row r="42" spans="1:20" s="1" customFormat="1" ht="21.95" customHeight="1" outlineLevel="6" x14ac:dyDescent="0.2">
      <c r="A42" s="24"/>
      <c r="B42" s="25" t="s">
        <v>80</v>
      </c>
      <c r="C42" s="26" t="s">
        <v>53</v>
      </c>
      <c r="D42" s="26"/>
      <c r="E42" s="26"/>
      <c r="F42" s="26"/>
      <c r="G42" s="26"/>
      <c r="H42" s="27">
        <v>480</v>
      </c>
      <c r="I42" s="27">
        <v>480</v>
      </c>
      <c r="J42" s="27">
        <f>$H$42+$I$42</f>
        <v>960</v>
      </c>
      <c r="K42" s="29">
        <v>1</v>
      </c>
      <c r="L42" s="28">
        <f>ROUND($J$42*$K$42,3)</f>
        <v>960</v>
      </c>
      <c r="M42" s="65"/>
      <c r="N42" s="66"/>
      <c r="O42" s="35">
        <f>ROUND($N$42+$M$42,2)</f>
        <v>0</v>
      </c>
      <c r="P42" s="28">
        <f>ROUND($J$42*$M$42,2)</f>
        <v>0</v>
      </c>
      <c r="Q42" s="28">
        <f>ROUND($L$42*$N$42,2)</f>
        <v>0</v>
      </c>
      <c r="R42" s="28">
        <f>ROUND($Q$42+$P$42,2)</f>
        <v>0</v>
      </c>
      <c r="S42" s="30" t="s">
        <v>81</v>
      </c>
      <c r="T42" s="76"/>
    </row>
    <row r="43" spans="1:20" s="1" customFormat="1" ht="33" customHeight="1" outlineLevel="6" x14ac:dyDescent="0.2">
      <c r="A43" s="24"/>
      <c r="B43" s="25" t="s">
        <v>82</v>
      </c>
      <c r="C43" s="26" t="s">
        <v>73</v>
      </c>
      <c r="D43" s="26"/>
      <c r="E43" s="26"/>
      <c r="F43" s="26"/>
      <c r="G43" s="26"/>
      <c r="H43" s="27">
        <v>3.2</v>
      </c>
      <c r="I43" s="27">
        <v>3.2</v>
      </c>
      <c r="J43" s="27">
        <f>$H$43+$I$43</f>
        <v>6.4</v>
      </c>
      <c r="K43" s="29">
        <v>1</v>
      </c>
      <c r="L43" s="28">
        <f>ROUND($J$43*$K$43,3)</f>
        <v>6.4</v>
      </c>
      <c r="M43" s="65"/>
      <c r="N43" s="67"/>
      <c r="O43" s="61">
        <f>ROUND($N$43+$M$43,2)</f>
        <v>0</v>
      </c>
      <c r="P43" s="28">
        <f>ROUND($J$43*$M$43,2)</f>
        <v>0</v>
      </c>
      <c r="Q43" s="28">
        <f>ROUND($L$43*$N$43,2)</f>
        <v>0</v>
      </c>
      <c r="R43" s="28">
        <f>ROUND($Q$43+$P$43,2)</f>
        <v>0</v>
      </c>
      <c r="S43" s="30" t="s">
        <v>78</v>
      </c>
      <c r="T43" s="76"/>
    </row>
    <row r="44" spans="1:20" s="1" customFormat="1" ht="33" customHeight="1" outlineLevel="6" x14ac:dyDescent="0.2">
      <c r="A44" s="24"/>
      <c r="B44" s="25" t="s">
        <v>83</v>
      </c>
      <c r="C44" s="26" t="s">
        <v>73</v>
      </c>
      <c r="D44" s="26"/>
      <c r="E44" s="26"/>
      <c r="F44" s="26"/>
      <c r="G44" s="26"/>
      <c r="H44" s="27">
        <v>0.39</v>
      </c>
      <c r="I44" s="27">
        <v>0.39</v>
      </c>
      <c r="J44" s="27">
        <f>$H$44+$I$44</f>
        <v>0.78</v>
      </c>
      <c r="K44" s="29">
        <v>1</v>
      </c>
      <c r="L44" s="28">
        <f>ROUND($J$44*$K$44,3)</f>
        <v>0.78</v>
      </c>
      <c r="M44" s="65"/>
      <c r="N44" s="67"/>
      <c r="O44" s="61">
        <f>ROUND($N$44+$M$44,2)</f>
        <v>0</v>
      </c>
      <c r="P44" s="28">
        <f>ROUND($J$44*$M$44,2)</f>
        <v>0</v>
      </c>
      <c r="Q44" s="28">
        <f>ROUND($L$44*$N$44,2)</f>
        <v>0</v>
      </c>
      <c r="R44" s="28">
        <f>ROUND($Q$44+$P$44,2)</f>
        <v>0</v>
      </c>
      <c r="S44" s="30" t="s">
        <v>78</v>
      </c>
      <c r="T44" s="76"/>
    </row>
    <row r="45" spans="1:20" s="1" customFormat="1" ht="33" customHeight="1" outlineLevel="6" x14ac:dyDescent="0.2">
      <c r="A45" s="24"/>
      <c r="B45" s="25" t="s">
        <v>84</v>
      </c>
      <c r="C45" s="26" t="s">
        <v>73</v>
      </c>
      <c r="D45" s="26"/>
      <c r="E45" s="26"/>
      <c r="F45" s="26"/>
      <c r="G45" s="26"/>
      <c r="H45" s="27">
        <v>0.09</v>
      </c>
      <c r="I45" s="27">
        <v>0.09</v>
      </c>
      <c r="J45" s="27">
        <f>$H$45+$I$45</f>
        <v>0.18</v>
      </c>
      <c r="K45" s="29">
        <v>1</v>
      </c>
      <c r="L45" s="28">
        <f>ROUND($J$45*$K$45,3)</f>
        <v>0.18</v>
      </c>
      <c r="M45" s="65"/>
      <c r="N45" s="67"/>
      <c r="O45" s="61">
        <f>ROUND($N$45+$M$45,2)</f>
        <v>0</v>
      </c>
      <c r="P45" s="28">
        <f>ROUND($J$45*$M$45,2)</f>
        <v>0</v>
      </c>
      <c r="Q45" s="28">
        <f>ROUND($L$45*$N$45,2)</f>
        <v>0</v>
      </c>
      <c r="R45" s="28">
        <f>ROUND($Q$45+$P$45,2)</f>
        <v>0</v>
      </c>
      <c r="S45" s="30" t="s">
        <v>78</v>
      </c>
      <c r="T45" s="76"/>
    </row>
    <row r="46" spans="1:20" s="11" customFormat="1" ht="21.95" customHeight="1" outlineLevel="5" x14ac:dyDescent="0.15">
      <c r="A46" s="12">
        <v>6</v>
      </c>
      <c r="B46" s="13" t="s">
        <v>85</v>
      </c>
      <c r="C46" s="14" t="s">
        <v>86</v>
      </c>
      <c r="D46" s="14"/>
      <c r="E46" s="14"/>
      <c r="F46" s="14"/>
      <c r="G46" s="14"/>
      <c r="H46" s="32">
        <v>1068.2670000000001</v>
      </c>
      <c r="I46" s="32">
        <v>1068.2670000000001</v>
      </c>
      <c r="J46" s="32">
        <v>2136.5340000000001</v>
      </c>
      <c r="K46" s="16"/>
      <c r="L46" s="16">
        <f>$L$47</f>
        <v>2136.5340000000001</v>
      </c>
      <c r="M46" s="68"/>
      <c r="N46" s="68"/>
      <c r="O46" s="16">
        <f>ROUND($R$46/$L$46,2)</f>
        <v>0</v>
      </c>
      <c r="P46" s="16">
        <f>ROUND($P$47+$P$48,2)</f>
        <v>0</v>
      </c>
      <c r="Q46" s="16">
        <f>ROUND($Q$47+$Q$48,2)</f>
        <v>0</v>
      </c>
      <c r="R46" s="16">
        <f>ROUND($R$47+$R$48,2)</f>
        <v>0</v>
      </c>
      <c r="S46" s="17"/>
      <c r="T46" s="74"/>
    </row>
    <row r="47" spans="1:20" s="18" customFormat="1" ht="11.1" customHeight="1" outlineLevel="6" x14ac:dyDescent="0.2">
      <c r="A47" s="19"/>
      <c r="B47" s="20" t="s">
        <v>23</v>
      </c>
      <c r="C47" s="21" t="s">
        <v>86</v>
      </c>
      <c r="D47" s="21"/>
      <c r="E47" s="21"/>
      <c r="F47" s="21"/>
      <c r="G47" s="21"/>
      <c r="H47" s="33">
        <v>1068.2670000000001</v>
      </c>
      <c r="I47" s="33">
        <v>1068.2670000000001</v>
      </c>
      <c r="J47" s="33">
        <f>$H$47+$I$47</f>
        <v>2136.5340000000001</v>
      </c>
      <c r="K47" s="22">
        <v>1</v>
      </c>
      <c r="L47" s="23">
        <f>ROUND($J$47*$K$47,3)</f>
        <v>2136.5340000000001</v>
      </c>
      <c r="M47" s="69"/>
      <c r="N47" s="64"/>
      <c r="O47" s="62">
        <f>ROUND($N$47+$M$47,2)</f>
        <v>0</v>
      </c>
      <c r="P47" s="23">
        <f>ROUND($J$47*$M$47,2)</f>
        <v>0</v>
      </c>
      <c r="Q47" s="23">
        <f>ROUND($L$47*$N$47,2)</f>
        <v>0</v>
      </c>
      <c r="R47" s="23">
        <f>ROUND($Q$47+$P$47,2)</f>
        <v>0</v>
      </c>
      <c r="S47" s="23"/>
      <c r="T47" s="75"/>
    </row>
    <row r="48" spans="1:20" s="1" customFormat="1" ht="21.95" customHeight="1" outlineLevel="6" x14ac:dyDescent="0.2">
      <c r="A48" s="24"/>
      <c r="B48" s="25" t="s">
        <v>87</v>
      </c>
      <c r="C48" s="26" t="s">
        <v>88</v>
      </c>
      <c r="D48" s="26"/>
      <c r="E48" s="26"/>
      <c r="F48" s="26"/>
      <c r="G48" s="26"/>
      <c r="H48" s="34">
        <v>1068.2670000000001</v>
      </c>
      <c r="I48" s="34">
        <v>1068.2670000000001</v>
      </c>
      <c r="J48" s="34">
        <f>$H$48+$I$48</f>
        <v>2136.5340000000001</v>
      </c>
      <c r="K48" s="31">
        <v>0.1</v>
      </c>
      <c r="L48" s="28">
        <f>ROUND($J$48*$K$48,3)</f>
        <v>213.65299999999999</v>
      </c>
      <c r="M48" s="65"/>
      <c r="N48" s="66"/>
      <c r="O48" s="35">
        <f>ROUND($N$48+$M$48,2)</f>
        <v>0</v>
      </c>
      <c r="P48" s="28">
        <f>ROUND($J$48*$M$48,2)</f>
        <v>0</v>
      </c>
      <c r="Q48" s="28">
        <f>ROUND($L$48*$N$48,2)</f>
        <v>0</v>
      </c>
      <c r="R48" s="28">
        <f>ROUND($Q$48+$P$48,2)</f>
        <v>0</v>
      </c>
      <c r="S48" s="30" t="s">
        <v>89</v>
      </c>
      <c r="T48" s="76"/>
    </row>
    <row r="49" spans="1:20" s="1" customFormat="1" ht="12" customHeight="1" outlineLevel="4" x14ac:dyDescent="0.2">
      <c r="A49" s="7"/>
      <c r="B49" s="8" t="s">
        <v>90</v>
      </c>
      <c r="C49" s="9"/>
      <c r="D49" s="9"/>
      <c r="E49" s="9"/>
      <c r="F49" s="9"/>
      <c r="G49" s="9"/>
      <c r="H49" s="10"/>
      <c r="I49" s="10"/>
      <c r="J49" s="10"/>
      <c r="K49" s="10"/>
      <c r="L49" s="10"/>
      <c r="M49" s="70"/>
      <c r="N49" s="70"/>
      <c r="O49" s="10"/>
      <c r="P49" s="10">
        <f>ROUND($P$51+$P$52+$P$53+$P$55+$P$56+$P$58+$P$59,2)</f>
        <v>0</v>
      </c>
      <c r="Q49" s="10">
        <f>ROUND($Q$51+$Q$52+$Q$53+$Q$55+$Q$56+$Q$58+$Q$59,2)</f>
        <v>0</v>
      </c>
      <c r="R49" s="10">
        <f>ROUND($R$51+$R$52+$R$53+$R$55+$R$56+$R$58+$R$59,2)</f>
        <v>0</v>
      </c>
      <c r="S49" s="10"/>
      <c r="T49" s="70"/>
    </row>
    <row r="50" spans="1:20" s="11" customFormat="1" ht="42" customHeight="1" outlineLevel="5" x14ac:dyDescent="0.15">
      <c r="A50" s="12">
        <v>7</v>
      </c>
      <c r="B50" s="13" t="s">
        <v>91</v>
      </c>
      <c r="C50" s="14" t="s">
        <v>73</v>
      </c>
      <c r="D50" s="14"/>
      <c r="E50" s="14"/>
      <c r="F50" s="14"/>
      <c r="G50" s="14"/>
      <c r="H50" s="15">
        <v>3.15</v>
      </c>
      <c r="I50" s="15">
        <v>3.15</v>
      </c>
      <c r="J50" s="15">
        <v>6.3</v>
      </c>
      <c r="K50" s="16"/>
      <c r="L50" s="16">
        <f>$L$51</f>
        <v>6.3</v>
      </c>
      <c r="M50" s="68"/>
      <c r="N50" s="68"/>
      <c r="O50" s="16">
        <f>ROUND($R$50/$L$50,2)</f>
        <v>0</v>
      </c>
      <c r="P50" s="16">
        <f>ROUND($P$51+$P$52+$P$53,2)</f>
        <v>0</v>
      </c>
      <c r="Q50" s="16">
        <f>ROUND($Q$51+$Q$52+$Q$53,2)</f>
        <v>0</v>
      </c>
      <c r="R50" s="16">
        <f>ROUND($R$51+$R$52+$R$53,2)</f>
        <v>0</v>
      </c>
      <c r="S50" s="17" t="s">
        <v>92</v>
      </c>
      <c r="T50" s="74"/>
    </row>
    <row r="51" spans="1:20" s="18" customFormat="1" ht="11.1" customHeight="1" outlineLevel="6" x14ac:dyDescent="0.2">
      <c r="A51" s="19"/>
      <c r="B51" s="20" t="s">
        <v>23</v>
      </c>
      <c r="C51" s="21" t="s">
        <v>73</v>
      </c>
      <c r="D51" s="21"/>
      <c r="E51" s="21"/>
      <c r="F51" s="21"/>
      <c r="G51" s="21"/>
      <c r="H51" s="22">
        <v>3.15</v>
      </c>
      <c r="I51" s="22">
        <v>3.15</v>
      </c>
      <c r="J51" s="22">
        <f>$H$51+$I$51</f>
        <v>6.3</v>
      </c>
      <c r="K51" s="22">
        <v>1</v>
      </c>
      <c r="L51" s="23">
        <f>ROUND($J$51*$K$51,3)</f>
        <v>6.3</v>
      </c>
      <c r="M51" s="63"/>
      <c r="N51" s="64"/>
      <c r="O51" s="60">
        <f>ROUND($N$51+$M$51,2)</f>
        <v>0</v>
      </c>
      <c r="P51" s="23">
        <f>ROUND($J$51*$M$51,2)</f>
        <v>0</v>
      </c>
      <c r="Q51" s="23">
        <f>ROUND($L$51*$N$51,2)</f>
        <v>0</v>
      </c>
      <c r="R51" s="23">
        <f>ROUND($Q$51+$P$51,2)</f>
        <v>0</v>
      </c>
      <c r="S51" s="23"/>
      <c r="T51" s="75"/>
    </row>
    <row r="52" spans="1:20" s="1" customFormat="1" ht="11.1" customHeight="1" outlineLevel="6" x14ac:dyDescent="0.2">
      <c r="A52" s="24"/>
      <c r="B52" s="25" t="s">
        <v>93</v>
      </c>
      <c r="C52" s="26" t="s">
        <v>94</v>
      </c>
      <c r="D52" s="26"/>
      <c r="E52" s="26"/>
      <c r="F52" s="26"/>
      <c r="G52" s="26"/>
      <c r="H52" s="27">
        <v>0.19900000000000001</v>
      </c>
      <c r="I52" s="27">
        <v>0.19900000000000001</v>
      </c>
      <c r="J52" s="27">
        <f>$H$52+$I$52</f>
        <v>0.39800000000000002</v>
      </c>
      <c r="K52" s="35">
        <v>1.03</v>
      </c>
      <c r="L52" s="28">
        <f>ROUND($J$52*$K$52,3)</f>
        <v>0.41</v>
      </c>
      <c r="M52" s="65"/>
      <c r="N52" s="67"/>
      <c r="O52" s="61">
        <f>ROUND($N$52+$M$52,2)</f>
        <v>0</v>
      </c>
      <c r="P52" s="28">
        <f>ROUND($J$52*$M$52,2)</f>
        <v>0</v>
      </c>
      <c r="Q52" s="28">
        <f>ROUND($L$52*$N$52,2)</f>
        <v>0</v>
      </c>
      <c r="R52" s="28">
        <f>ROUND($Q$52+$P$52,2)</f>
        <v>0</v>
      </c>
      <c r="S52" s="30"/>
      <c r="T52" s="76"/>
    </row>
    <row r="53" spans="1:20" s="1" customFormat="1" ht="33" customHeight="1" outlineLevel="6" x14ac:dyDescent="0.2">
      <c r="A53" s="24"/>
      <c r="B53" s="25" t="s">
        <v>95</v>
      </c>
      <c r="C53" s="26" t="s">
        <v>73</v>
      </c>
      <c r="D53" s="26"/>
      <c r="E53" s="26"/>
      <c r="F53" s="26"/>
      <c r="G53" s="26"/>
      <c r="H53" s="27">
        <v>3.15</v>
      </c>
      <c r="I53" s="27">
        <v>3.15</v>
      </c>
      <c r="J53" s="27">
        <f>$H$53+$I$53</f>
        <v>6.3</v>
      </c>
      <c r="K53" s="29">
        <v>1</v>
      </c>
      <c r="L53" s="28">
        <f>ROUND($J$53*$K$53,3)</f>
        <v>6.3</v>
      </c>
      <c r="M53" s="65"/>
      <c r="N53" s="67"/>
      <c r="O53" s="61">
        <f>ROUND($N$53+$M$53,2)</f>
        <v>0</v>
      </c>
      <c r="P53" s="28">
        <f>ROUND($J$53*$M$53,2)</f>
        <v>0</v>
      </c>
      <c r="Q53" s="28">
        <f>ROUND($L$53*$N$53,2)</f>
        <v>0</v>
      </c>
      <c r="R53" s="28">
        <f>ROUND($Q$53+$P$53,2)</f>
        <v>0</v>
      </c>
      <c r="S53" s="30" t="s">
        <v>78</v>
      </c>
      <c r="T53" s="76"/>
    </row>
    <row r="54" spans="1:20" s="11" customFormat="1" ht="32.1" customHeight="1" outlineLevel="5" x14ac:dyDescent="0.15">
      <c r="A54" s="12">
        <v>8</v>
      </c>
      <c r="B54" s="13" t="s">
        <v>96</v>
      </c>
      <c r="C54" s="14" t="s">
        <v>53</v>
      </c>
      <c r="D54" s="14"/>
      <c r="E54" s="14"/>
      <c r="F54" s="14"/>
      <c r="G54" s="14"/>
      <c r="H54" s="15">
        <v>12</v>
      </c>
      <c r="I54" s="15">
        <v>12</v>
      </c>
      <c r="J54" s="15">
        <v>24</v>
      </c>
      <c r="K54" s="16"/>
      <c r="L54" s="16">
        <f>$L$55</f>
        <v>24</v>
      </c>
      <c r="M54" s="68"/>
      <c r="N54" s="68"/>
      <c r="O54" s="16">
        <f>ROUND($R$54/$L$54,2)</f>
        <v>0</v>
      </c>
      <c r="P54" s="16">
        <f>ROUND($P$55+$P$56,2)</f>
        <v>0</v>
      </c>
      <c r="Q54" s="16">
        <f>ROUND($Q$55+$Q$56,2)</f>
        <v>0</v>
      </c>
      <c r="R54" s="16">
        <f>ROUND($R$55+$R$56,2)</f>
        <v>0</v>
      </c>
      <c r="S54" s="17" t="s">
        <v>97</v>
      </c>
      <c r="T54" s="74"/>
    </row>
    <row r="55" spans="1:20" s="18" customFormat="1" ht="11.1" customHeight="1" outlineLevel="6" x14ac:dyDescent="0.2">
      <c r="A55" s="19"/>
      <c r="B55" s="20" t="s">
        <v>23</v>
      </c>
      <c r="C55" s="21" t="s">
        <v>53</v>
      </c>
      <c r="D55" s="21"/>
      <c r="E55" s="21"/>
      <c r="F55" s="21"/>
      <c r="G55" s="21"/>
      <c r="H55" s="22">
        <v>12</v>
      </c>
      <c r="I55" s="22">
        <v>12</v>
      </c>
      <c r="J55" s="22">
        <f>$H$55+$I$55</f>
        <v>24</v>
      </c>
      <c r="K55" s="22">
        <v>1</v>
      </c>
      <c r="L55" s="23">
        <f>ROUND($J$55*$K$55,3)</f>
        <v>24</v>
      </c>
      <c r="M55" s="63"/>
      <c r="N55" s="64"/>
      <c r="O55" s="60">
        <f>ROUND($N$55+$M$55,2)</f>
        <v>0</v>
      </c>
      <c r="P55" s="23">
        <f>ROUND($J$55*$M$55,2)</f>
        <v>0</v>
      </c>
      <c r="Q55" s="23">
        <f>ROUND($L$55*$N$55,2)</f>
        <v>0</v>
      </c>
      <c r="R55" s="23">
        <f>ROUND($Q$55+$P$55,2)</f>
        <v>0</v>
      </c>
      <c r="S55" s="23"/>
      <c r="T55" s="75"/>
    </row>
    <row r="56" spans="1:20" s="1" customFormat="1" ht="11.1" customHeight="1" outlineLevel="6" x14ac:dyDescent="0.2">
      <c r="A56" s="24"/>
      <c r="B56" s="25" t="s">
        <v>80</v>
      </c>
      <c r="C56" s="26" t="s">
        <v>53</v>
      </c>
      <c r="D56" s="26"/>
      <c r="E56" s="26"/>
      <c r="F56" s="26"/>
      <c r="G56" s="26"/>
      <c r="H56" s="27">
        <v>48</v>
      </c>
      <c r="I56" s="27">
        <v>48</v>
      </c>
      <c r="J56" s="27">
        <f>$H$56+$I$56</f>
        <v>96</v>
      </c>
      <c r="K56" s="29">
        <v>1</v>
      </c>
      <c r="L56" s="28">
        <f>ROUND($J$56*$K$56,3)</f>
        <v>96</v>
      </c>
      <c r="M56" s="65"/>
      <c r="N56" s="66"/>
      <c r="O56" s="35">
        <f>ROUND($N$56+$M$56,2)</f>
        <v>0</v>
      </c>
      <c r="P56" s="28">
        <f>ROUND($J$56*$M$56,2)</f>
        <v>0</v>
      </c>
      <c r="Q56" s="28">
        <f>ROUND($L$56*$N$56,2)</f>
        <v>0</v>
      </c>
      <c r="R56" s="28">
        <f>ROUND($Q$56+$P$56,2)</f>
        <v>0</v>
      </c>
      <c r="S56" s="30"/>
      <c r="T56" s="76"/>
    </row>
    <row r="57" spans="1:20" s="11" customFormat="1" ht="21.95" customHeight="1" outlineLevel="5" x14ac:dyDescent="0.15">
      <c r="A57" s="12">
        <v>9</v>
      </c>
      <c r="B57" s="13" t="s">
        <v>98</v>
      </c>
      <c r="C57" s="14" t="s">
        <v>86</v>
      </c>
      <c r="D57" s="14"/>
      <c r="E57" s="14"/>
      <c r="F57" s="14"/>
      <c r="G57" s="14"/>
      <c r="H57" s="15">
        <v>189</v>
      </c>
      <c r="I57" s="15">
        <v>189</v>
      </c>
      <c r="J57" s="15">
        <v>378</v>
      </c>
      <c r="K57" s="16"/>
      <c r="L57" s="16">
        <f>$L$58</f>
        <v>378</v>
      </c>
      <c r="M57" s="68"/>
      <c r="N57" s="68"/>
      <c r="O57" s="16">
        <f>ROUND($R$57/$L$57,2)</f>
        <v>0</v>
      </c>
      <c r="P57" s="16">
        <f>ROUND($P$58+$P$59,2)</f>
        <v>0</v>
      </c>
      <c r="Q57" s="16">
        <f>ROUND($Q$58+$Q$59,2)</f>
        <v>0</v>
      </c>
      <c r="R57" s="16">
        <f>ROUND($R$58+$R$59,2)</f>
        <v>0</v>
      </c>
      <c r="S57" s="17"/>
      <c r="T57" s="74"/>
    </row>
    <row r="58" spans="1:20" s="18" customFormat="1" ht="11.1" customHeight="1" outlineLevel="6" x14ac:dyDescent="0.2">
      <c r="A58" s="19"/>
      <c r="B58" s="20" t="s">
        <v>23</v>
      </c>
      <c r="C58" s="21" t="s">
        <v>86</v>
      </c>
      <c r="D58" s="21"/>
      <c r="E58" s="21"/>
      <c r="F58" s="21"/>
      <c r="G58" s="21"/>
      <c r="H58" s="22">
        <v>189</v>
      </c>
      <c r="I58" s="22">
        <v>189</v>
      </c>
      <c r="J58" s="22">
        <f>$H$58+$I$58</f>
        <v>378</v>
      </c>
      <c r="K58" s="22">
        <v>1</v>
      </c>
      <c r="L58" s="23">
        <f>ROUND($J$58*$K$58,3)</f>
        <v>378</v>
      </c>
      <c r="M58" s="69"/>
      <c r="N58" s="64"/>
      <c r="O58" s="62">
        <f>ROUND($N$58+$M$58,2)</f>
        <v>0</v>
      </c>
      <c r="P58" s="23">
        <f>ROUND($J$58*$M$58,2)</f>
        <v>0</v>
      </c>
      <c r="Q58" s="23">
        <f>ROUND($L$58*$N$58,2)</f>
        <v>0</v>
      </c>
      <c r="R58" s="23">
        <f>ROUND($Q$58+$P$58,2)</f>
        <v>0</v>
      </c>
      <c r="S58" s="23"/>
      <c r="T58" s="75"/>
    </row>
    <row r="59" spans="1:20" s="1" customFormat="1" ht="21.95" customHeight="1" outlineLevel="6" x14ac:dyDescent="0.2">
      <c r="A59" s="24"/>
      <c r="B59" s="25" t="s">
        <v>87</v>
      </c>
      <c r="C59" s="26" t="s">
        <v>88</v>
      </c>
      <c r="D59" s="26"/>
      <c r="E59" s="26"/>
      <c r="F59" s="26"/>
      <c r="G59" s="26"/>
      <c r="H59" s="27">
        <v>189</v>
      </c>
      <c r="I59" s="27">
        <v>189</v>
      </c>
      <c r="J59" s="27">
        <f>$H$59+$I$59</f>
        <v>378</v>
      </c>
      <c r="K59" s="31">
        <v>0.1</v>
      </c>
      <c r="L59" s="28">
        <f>ROUND($J$59*$K$59,3)</f>
        <v>37.799999999999997</v>
      </c>
      <c r="M59" s="65"/>
      <c r="N59" s="66"/>
      <c r="O59" s="35">
        <f>ROUND($N$59+$M$59,2)</f>
        <v>0</v>
      </c>
      <c r="P59" s="28">
        <f>ROUND($J$59*$M$59,2)</f>
        <v>0</v>
      </c>
      <c r="Q59" s="28">
        <f>ROUND($L$59*$N$59,2)</f>
        <v>0</v>
      </c>
      <c r="R59" s="28">
        <f>ROUND($Q$59+$P$59,2)</f>
        <v>0</v>
      </c>
      <c r="S59" s="30" t="s">
        <v>89</v>
      </c>
      <c r="T59" s="76"/>
    </row>
    <row r="60" spans="1:20" s="1" customFormat="1" ht="12" customHeight="1" outlineLevel="4" x14ac:dyDescent="0.2">
      <c r="A60" s="7"/>
      <c r="B60" s="8" t="s">
        <v>99</v>
      </c>
      <c r="C60" s="9"/>
      <c r="D60" s="9"/>
      <c r="E60" s="9"/>
      <c r="F60" s="9"/>
      <c r="G60" s="9"/>
      <c r="H60" s="10"/>
      <c r="I60" s="10"/>
      <c r="J60" s="10"/>
      <c r="K60" s="10"/>
      <c r="L60" s="10"/>
      <c r="M60" s="70"/>
      <c r="N60" s="70"/>
      <c r="O60" s="10"/>
      <c r="P60" s="10">
        <f>ROUND($P$62+$P$63+$P$65+$P$66+$P$68+$P$69,2)</f>
        <v>0</v>
      </c>
      <c r="Q60" s="10">
        <f>ROUND($Q$62+$Q$63+$Q$65+$Q$66+$Q$68+$Q$69,2)</f>
        <v>0</v>
      </c>
      <c r="R60" s="10">
        <f>ROUND($R$62+$R$63+$R$65+$R$66+$R$68+$R$69,2)</f>
        <v>0</v>
      </c>
      <c r="S60" s="10"/>
      <c r="T60" s="70"/>
    </row>
    <row r="61" spans="1:20" s="11" customFormat="1" ht="21.95" customHeight="1" outlineLevel="5" x14ac:dyDescent="0.15">
      <c r="A61" s="12">
        <v>10</v>
      </c>
      <c r="B61" s="13" t="s">
        <v>100</v>
      </c>
      <c r="C61" s="14" t="s">
        <v>86</v>
      </c>
      <c r="D61" s="14"/>
      <c r="E61" s="14"/>
      <c r="F61" s="14"/>
      <c r="G61" s="14"/>
      <c r="H61" s="15">
        <v>15.366</v>
      </c>
      <c r="I61" s="15">
        <v>15.366</v>
      </c>
      <c r="J61" s="15">
        <v>30.731999999999999</v>
      </c>
      <c r="K61" s="16"/>
      <c r="L61" s="16">
        <f>$L$62</f>
        <v>30.731999999999999</v>
      </c>
      <c r="M61" s="68"/>
      <c r="N61" s="68"/>
      <c r="O61" s="16">
        <f>ROUND($R$61/$L$61,2)</f>
        <v>0</v>
      </c>
      <c r="P61" s="16">
        <f>ROUND($P$62+$P$63,2)</f>
        <v>0</v>
      </c>
      <c r="Q61" s="16">
        <f>ROUND($Q$62+$Q$63,2)</f>
        <v>0</v>
      </c>
      <c r="R61" s="16">
        <f>ROUND($R$62+$R$63,2)</f>
        <v>0</v>
      </c>
      <c r="S61" s="17" t="s">
        <v>63</v>
      </c>
      <c r="T61" s="74"/>
    </row>
    <row r="62" spans="1:20" s="18" customFormat="1" ht="11.1" customHeight="1" outlineLevel="6" x14ac:dyDescent="0.2">
      <c r="A62" s="19"/>
      <c r="B62" s="20" t="s">
        <v>23</v>
      </c>
      <c r="C62" s="21" t="s">
        <v>86</v>
      </c>
      <c r="D62" s="21"/>
      <c r="E62" s="21"/>
      <c r="F62" s="21"/>
      <c r="G62" s="21"/>
      <c r="H62" s="22">
        <v>15.366</v>
      </c>
      <c r="I62" s="22">
        <v>15.366</v>
      </c>
      <c r="J62" s="22">
        <f>$H$62+$I$62</f>
        <v>30.731999999999999</v>
      </c>
      <c r="K62" s="22">
        <v>1</v>
      </c>
      <c r="L62" s="23">
        <f>ROUND($J$62*$K$62,3)</f>
        <v>30.731999999999999</v>
      </c>
      <c r="M62" s="69"/>
      <c r="N62" s="64"/>
      <c r="O62" s="62">
        <f>ROUND($N$62+$M$62,2)</f>
        <v>0</v>
      </c>
      <c r="P62" s="23">
        <f>ROUND($J$62*$M$62,2)</f>
        <v>0</v>
      </c>
      <c r="Q62" s="23">
        <f>ROUND($L$62*$N$62,2)</f>
        <v>0</v>
      </c>
      <c r="R62" s="23">
        <f>ROUND($Q$62+$P$62,2)</f>
        <v>0</v>
      </c>
      <c r="S62" s="23"/>
      <c r="T62" s="75"/>
    </row>
    <row r="63" spans="1:20" s="1" customFormat="1" ht="11.1" customHeight="1" outlineLevel="6" x14ac:dyDescent="0.2">
      <c r="A63" s="24"/>
      <c r="B63" s="25" t="s">
        <v>101</v>
      </c>
      <c r="C63" s="26" t="s">
        <v>86</v>
      </c>
      <c r="D63" s="26" t="s">
        <v>67</v>
      </c>
      <c r="E63" s="26"/>
      <c r="F63" s="26"/>
      <c r="G63" s="26"/>
      <c r="H63" s="27">
        <v>15.366</v>
      </c>
      <c r="I63" s="27">
        <v>15.366</v>
      </c>
      <c r="J63" s="27">
        <f>$H$63+$I$63</f>
        <v>30.731999999999999</v>
      </c>
      <c r="K63" s="35">
        <v>1.02</v>
      </c>
      <c r="L63" s="28">
        <f>ROUND($J$63*$K$63,3)</f>
        <v>31.347000000000001</v>
      </c>
      <c r="M63" s="65"/>
      <c r="N63" s="66"/>
      <c r="O63" s="35">
        <f>ROUND($N$63+$M$63,2)</f>
        <v>0</v>
      </c>
      <c r="P63" s="28">
        <f>ROUND($J$63*$M$63,2)</f>
        <v>0</v>
      </c>
      <c r="Q63" s="28">
        <f>ROUND($L$63*$N$63,2)</f>
        <v>0</v>
      </c>
      <c r="R63" s="28">
        <f>ROUND($Q$63+$P$63,2)</f>
        <v>0</v>
      </c>
      <c r="S63" s="30"/>
      <c r="T63" s="76"/>
    </row>
    <row r="64" spans="1:20" s="11" customFormat="1" ht="21.95" customHeight="1" outlineLevel="5" x14ac:dyDescent="0.15">
      <c r="A64" s="12">
        <v>11</v>
      </c>
      <c r="B64" s="13" t="s">
        <v>102</v>
      </c>
      <c r="C64" s="14" t="s">
        <v>73</v>
      </c>
      <c r="D64" s="14"/>
      <c r="E64" s="14"/>
      <c r="F64" s="14"/>
      <c r="G64" s="14"/>
      <c r="H64" s="15">
        <v>0.81</v>
      </c>
      <c r="I64" s="15">
        <v>0.81</v>
      </c>
      <c r="J64" s="15">
        <v>1.62</v>
      </c>
      <c r="K64" s="16"/>
      <c r="L64" s="16">
        <f>$L$65</f>
        <v>1.62</v>
      </c>
      <c r="M64" s="68"/>
      <c r="N64" s="68"/>
      <c r="O64" s="16">
        <f>ROUND($R$64/$L$64,2)</f>
        <v>0</v>
      </c>
      <c r="P64" s="16">
        <f>ROUND($P$65+$P$66,2)</f>
        <v>0</v>
      </c>
      <c r="Q64" s="16">
        <f>ROUND($Q$65+$Q$66,2)</f>
        <v>0</v>
      </c>
      <c r="R64" s="16">
        <f>ROUND($R$65+$R$66,2)</f>
        <v>0</v>
      </c>
      <c r="S64" s="17" t="s">
        <v>103</v>
      </c>
      <c r="T64" s="74"/>
    </row>
    <row r="65" spans="1:20" s="18" customFormat="1" ht="11.1" customHeight="1" outlineLevel="6" x14ac:dyDescent="0.2">
      <c r="A65" s="19"/>
      <c r="B65" s="20" t="s">
        <v>23</v>
      </c>
      <c r="C65" s="21" t="s">
        <v>73</v>
      </c>
      <c r="D65" s="21"/>
      <c r="E65" s="21"/>
      <c r="F65" s="21"/>
      <c r="G65" s="21"/>
      <c r="H65" s="22">
        <v>0.81</v>
      </c>
      <c r="I65" s="22">
        <v>0.81</v>
      </c>
      <c r="J65" s="22">
        <f>$H$65+$I$65</f>
        <v>1.62</v>
      </c>
      <c r="K65" s="22">
        <v>1</v>
      </c>
      <c r="L65" s="23">
        <f>ROUND($J$65*$K$65,3)</f>
        <v>1.62</v>
      </c>
      <c r="M65" s="63"/>
      <c r="N65" s="64"/>
      <c r="O65" s="60">
        <f>ROUND($N$65+$M$65,2)</f>
        <v>0</v>
      </c>
      <c r="P65" s="23">
        <f>ROUND($J$65*$M$65,2)</f>
        <v>0</v>
      </c>
      <c r="Q65" s="23">
        <f>ROUND($L$65*$N$65,2)</f>
        <v>0</v>
      </c>
      <c r="R65" s="23">
        <f>ROUND($Q$65+$P$65,2)</f>
        <v>0</v>
      </c>
      <c r="S65" s="23"/>
      <c r="T65" s="75"/>
    </row>
    <row r="66" spans="1:20" s="1" customFormat="1" ht="33" customHeight="1" outlineLevel="6" x14ac:dyDescent="0.2">
      <c r="A66" s="24"/>
      <c r="B66" s="25" t="s">
        <v>104</v>
      </c>
      <c r="C66" s="26" t="s">
        <v>73</v>
      </c>
      <c r="D66" s="26"/>
      <c r="E66" s="26"/>
      <c r="F66" s="26"/>
      <c r="G66" s="26"/>
      <c r="H66" s="27">
        <v>0.81</v>
      </c>
      <c r="I66" s="27">
        <v>0.81</v>
      </c>
      <c r="J66" s="27">
        <f>$H$66+$I$66</f>
        <v>1.62</v>
      </c>
      <c r="K66" s="29">
        <v>1</v>
      </c>
      <c r="L66" s="28">
        <f>ROUND($J$66*$K$66,3)</f>
        <v>1.62</v>
      </c>
      <c r="M66" s="65"/>
      <c r="N66" s="67"/>
      <c r="O66" s="61">
        <f>ROUND($N$66+$M$66,2)</f>
        <v>0</v>
      </c>
      <c r="P66" s="28">
        <f>ROUND($J$66*$M$66,2)</f>
        <v>0</v>
      </c>
      <c r="Q66" s="28">
        <f>ROUND($L$66*$N$66,2)</f>
        <v>0</v>
      </c>
      <c r="R66" s="28">
        <f>ROUND($Q$66+$P$66,2)</f>
        <v>0</v>
      </c>
      <c r="S66" s="30" t="s">
        <v>78</v>
      </c>
      <c r="T66" s="76"/>
    </row>
    <row r="67" spans="1:20" s="11" customFormat="1" ht="21.95" customHeight="1" outlineLevel="5" x14ac:dyDescent="0.15">
      <c r="A67" s="12">
        <v>12</v>
      </c>
      <c r="B67" s="13" t="s">
        <v>105</v>
      </c>
      <c r="C67" s="14" t="s">
        <v>86</v>
      </c>
      <c r="D67" s="14"/>
      <c r="E67" s="14"/>
      <c r="F67" s="14"/>
      <c r="G67" s="14"/>
      <c r="H67" s="15">
        <v>27</v>
      </c>
      <c r="I67" s="15">
        <v>27</v>
      </c>
      <c r="J67" s="15">
        <v>54</v>
      </c>
      <c r="K67" s="16"/>
      <c r="L67" s="16">
        <f>$L$68</f>
        <v>54</v>
      </c>
      <c r="M67" s="68"/>
      <c r="N67" s="68"/>
      <c r="O67" s="16">
        <f>ROUND($R$67/$L$67,2)</f>
        <v>0</v>
      </c>
      <c r="P67" s="16">
        <f>ROUND($P$68+$P$69,2)</f>
        <v>0</v>
      </c>
      <c r="Q67" s="16">
        <f>ROUND($Q$68+$Q$69,2)</f>
        <v>0</v>
      </c>
      <c r="R67" s="16">
        <f>ROUND($R$68+$R$69,2)</f>
        <v>0</v>
      </c>
      <c r="S67" s="17"/>
      <c r="T67" s="74"/>
    </row>
    <row r="68" spans="1:20" s="18" customFormat="1" ht="11.1" customHeight="1" outlineLevel="6" x14ac:dyDescent="0.2">
      <c r="A68" s="19"/>
      <c r="B68" s="20" t="s">
        <v>23</v>
      </c>
      <c r="C68" s="21" t="s">
        <v>86</v>
      </c>
      <c r="D68" s="21"/>
      <c r="E68" s="21"/>
      <c r="F68" s="21"/>
      <c r="G68" s="21"/>
      <c r="H68" s="22">
        <v>27</v>
      </c>
      <c r="I68" s="22">
        <v>27</v>
      </c>
      <c r="J68" s="22">
        <f>$H$68+$I$68</f>
        <v>54</v>
      </c>
      <c r="K68" s="22">
        <v>1</v>
      </c>
      <c r="L68" s="23">
        <f>ROUND($J$68*$K$68,3)</f>
        <v>54</v>
      </c>
      <c r="M68" s="69"/>
      <c r="N68" s="64"/>
      <c r="O68" s="62">
        <f>ROUND($N$68+$M$68,2)</f>
        <v>0</v>
      </c>
      <c r="P68" s="23">
        <f>ROUND($J$68*$M$68,2)</f>
        <v>0</v>
      </c>
      <c r="Q68" s="23">
        <f>ROUND($L$68*$N$68,2)</f>
        <v>0</v>
      </c>
      <c r="R68" s="23">
        <f>ROUND($Q$68+$P$68,2)</f>
        <v>0</v>
      </c>
      <c r="S68" s="23"/>
      <c r="T68" s="75"/>
    </row>
    <row r="69" spans="1:20" s="1" customFormat="1" ht="21.95" customHeight="1" outlineLevel="6" x14ac:dyDescent="0.2">
      <c r="A69" s="24"/>
      <c r="B69" s="25" t="s">
        <v>87</v>
      </c>
      <c r="C69" s="26" t="s">
        <v>88</v>
      </c>
      <c r="D69" s="26"/>
      <c r="E69" s="26"/>
      <c r="F69" s="26"/>
      <c r="G69" s="26"/>
      <c r="H69" s="27">
        <v>27</v>
      </c>
      <c r="I69" s="27">
        <v>27</v>
      </c>
      <c r="J69" s="27">
        <f>$H$69+$I$69</f>
        <v>54</v>
      </c>
      <c r="K69" s="31">
        <v>0.1</v>
      </c>
      <c r="L69" s="28">
        <f>ROUND($J$69*$K$69,3)</f>
        <v>5.4</v>
      </c>
      <c r="M69" s="65"/>
      <c r="N69" s="66"/>
      <c r="O69" s="35">
        <f>ROUND($N$69+$M$69,2)</f>
        <v>0</v>
      </c>
      <c r="P69" s="28">
        <f>ROUND($J$69*$M$69,2)</f>
        <v>0</v>
      </c>
      <c r="Q69" s="28">
        <f>ROUND($L$69*$N$69,2)</f>
        <v>0</v>
      </c>
      <c r="R69" s="28">
        <f>ROUND($Q$69+$P$69,2)</f>
        <v>0</v>
      </c>
      <c r="S69" s="30" t="s">
        <v>89</v>
      </c>
      <c r="T69" s="76"/>
    </row>
    <row r="70" spans="1:20" s="1" customFormat="1" ht="12" customHeight="1" outlineLevel="4" x14ac:dyDescent="0.2">
      <c r="A70" s="7"/>
      <c r="B70" s="8" t="s">
        <v>106</v>
      </c>
      <c r="C70" s="9"/>
      <c r="D70" s="9"/>
      <c r="E70" s="9"/>
      <c r="F70" s="9"/>
      <c r="G70" s="9"/>
      <c r="H70" s="10"/>
      <c r="I70" s="10"/>
      <c r="J70" s="10"/>
      <c r="K70" s="10"/>
      <c r="L70" s="10"/>
      <c r="M70" s="70"/>
      <c r="N70" s="70"/>
      <c r="O70" s="10"/>
      <c r="P70" s="10">
        <f>ROUND($P$72+$P$73+$P$74+$P$75+$P$76+$P$77+$P$78+$P$79+$P$81+$P$82+$P$83+$P$84+$P$85,2)</f>
        <v>0</v>
      </c>
      <c r="Q70" s="10">
        <f>ROUND($Q$72+$Q$73+$Q$74+$Q$75+$Q$76+$Q$77+$Q$78+$Q$79+$Q$81+$Q$82+$Q$83+$Q$84+$Q$85,2)</f>
        <v>0</v>
      </c>
      <c r="R70" s="10">
        <f>ROUND($R$72+$R$73+$R$74+$R$75+$R$76+$R$77+$R$78+$R$79+$R$81+$R$82+$R$83+$R$84+$R$85,2)</f>
        <v>0</v>
      </c>
      <c r="S70" s="10"/>
      <c r="T70" s="70"/>
    </row>
    <row r="71" spans="1:20" s="11" customFormat="1" ht="42" customHeight="1" outlineLevel="5" x14ac:dyDescent="0.15">
      <c r="A71" s="12">
        <v>13</v>
      </c>
      <c r="B71" s="13" t="s">
        <v>107</v>
      </c>
      <c r="C71" s="14" t="s">
        <v>86</v>
      </c>
      <c r="D71" s="14"/>
      <c r="E71" s="14"/>
      <c r="F71" s="14"/>
      <c r="G71" s="14"/>
      <c r="H71" s="15">
        <v>370.416</v>
      </c>
      <c r="I71" s="15">
        <v>370.416</v>
      </c>
      <c r="J71" s="15">
        <v>740.83199999999999</v>
      </c>
      <c r="K71" s="16"/>
      <c r="L71" s="16">
        <f>$L$72</f>
        <v>740.83199999999999</v>
      </c>
      <c r="M71" s="68"/>
      <c r="N71" s="68"/>
      <c r="O71" s="16">
        <f>ROUND($R$71/$L$71,2)</f>
        <v>0</v>
      </c>
      <c r="P71" s="16">
        <f>ROUND($P$72+$P$73+$P$74+$P$75+$P$76+$P$77+$P$78+$P$79,2)</f>
        <v>0</v>
      </c>
      <c r="Q71" s="16">
        <f>ROUND($Q$72+$Q$73+$Q$74+$Q$75+$Q$76+$Q$77+$Q$78+$Q$79,2)</f>
        <v>0</v>
      </c>
      <c r="R71" s="16">
        <f>ROUND($R$72+$R$73+$R$74+$R$75+$R$76+$R$77+$R$78+$R$79,2)</f>
        <v>0</v>
      </c>
      <c r="S71" s="17" t="s">
        <v>108</v>
      </c>
      <c r="T71" s="74"/>
    </row>
    <row r="72" spans="1:20" s="18" customFormat="1" ht="11.1" customHeight="1" outlineLevel="6" x14ac:dyDescent="0.2">
      <c r="A72" s="19"/>
      <c r="B72" s="20" t="s">
        <v>23</v>
      </c>
      <c r="C72" s="21" t="s">
        <v>86</v>
      </c>
      <c r="D72" s="21"/>
      <c r="E72" s="21"/>
      <c r="F72" s="21"/>
      <c r="G72" s="21"/>
      <c r="H72" s="22">
        <v>370.416</v>
      </c>
      <c r="I72" s="22">
        <v>370.416</v>
      </c>
      <c r="J72" s="22">
        <f>$H$72+$I$72</f>
        <v>740.83199999999999</v>
      </c>
      <c r="K72" s="22">
        <v>1</v>
      </c>
      <c r="L72" s="23">
        <f>ROUND($J$72*$K$72,3)</f>
        <v>740.83199999999999</v>
      </c>
      <c r="M72" s="63"/>
      <c r="N72" s="64"/>
      <c r="O72" s="60">
        <f>ROUND($N$72+$M$72,2)</f>
        <v>0</v>
      </c>
      <c r="P72" s="23">
        <f>ROUND($J$72*$M$72,2)</f>
        <v>0</v>
      </c>
      <c r="Q72" s="23">
        <f>ROUND($L$72*$N$72,2)</f>
        <v>0</v>
      </c>
      <c r="R72" s="23">
        <f>ROUND($Q$72+$P$72,2)</f>
        <v>0</v>
      </c>
      <c r="S72" s="23"/>
      <c r="T72" s="75"/>
    </row>
    <row r="73" spans="1:20" s="1" customFormat="1" ht="11.1" customHeight="1" outlineLevel="6" x14ac:dyDescent="0.2">
      <c r="A73" s="24"/>
      <c r="B73" s="25" t="s">
        <v>109</v>
      </c>
      <c r="C73" s="26" t="s">
        <v>50</v>
      </c>
      <c r="D73" s="26"/>
      <c r="E73" s="26"/>
      <c r="F73" s="26"/>
      <c r="G73" s="26"/>
      <c r="H73" s="27">
        <v>27.036999999999999</v>
      </c>
      <c r="I73" s="27">
        <v>27.036999999999999</v>
      </c>
      <c r="J73" s="27">
        <f>$H$73+$I$73</f>
        <v>54.073999999999998</v>
      </c>
      <c r="K73" s="31">
        <v>1.1000000000000001</v>
      </c>
      <c r="L73" s="28">
        <f>ROUND($J$73*$K$73,3)</f>
        <v>59.481000000000002</v>
      </c>
      <c r="M73" s="65"/>
      <c r="N73" s="66"/>
      <c r="O73" s="35">
        <f>ROUND($N$73+$M$73,2)</f>
        <v>0</v>
      </c>
      <c r="P73" s="28">
        <f>ROUND($J$73*$M$73,2)</f>
        <v>0</v>
      </c>
      <c r="Q73" s="28">
        <f>ROUND($L$73*$N$73,2)</f>
        <v>0</v>
      </c>
      <c r="R73" s="28">
        <f>ROUND($Q$73+$P$73,2)</f>
        <v>0</v>
      </c>
      <c r="S73" s="30"/>
      <c r="T73" s="76"/>
    </row>
    <row r="74" spans="1:20" s="1" customFormat="1" ht="21.95" customHeight="1" outlineLevel="6" x14ac:dyDescent="0.2">
      <c r="A74" s="24"/>
      <c r="B74" s="25" t="s">
        <v>110</v>
      </c>
      <c r="C74" s="26" t="s">
        <v>88</v>
      </c>
      <c r="D74" s="26"/>
      <c r="E74" s="26"/>
      <c r="F74" s="26"/>
      <c r="G74" s="26"/>
      <c r="H74" s="27">
        <v>370.416</v>
      </c>
      <c r="I74" s="27">
        <v>370.416</v>
      </c>
      <c r="J74" s="27">
        <f>$H$74+$I$74</f>
        <v>740.83199999999999</v>
      </c>
      <c r="K74" s="35">
        <v>1.02</v>
      </c>
      <c r="L74" s="28">
        <f>ROUND($J$74*$K$74,3)</f>
        <v>755.649</v>
      </c>
      <c r="M74" s="65"/>
      <c r="N74" s="66"/>
      <c r="O74" s="35">
        <f>ROUND($N$74+$M$74,2)</f>
        <v>0</v>
      </c>
      <c r="P74" s="28">
        <f>ROUND($J$74*$M$74,2)</f>
        <v>0</v>
      </c>
      <c r="Q74" s="28">
        <f>ROUND($L$74*$N$74,2)</f>
        <v>0</v>
      </c>
      <c r="R74" s="28">
        <f>ROUND($Q$74+$P$74,2)</f>
        <v>0</v>
      </c>
      <c r="S74" s="30"/>
      <c r="T74" s="76"/>
    </row>
    <row r="75" spans="1:20" s="1" customFormat="1" ht="11.1" customHeight="1" outlineLevel="6" x14ac:dyDescent="0.2">
      <c r="A75" s="24"/>
      <c r="B75" s="25" t="s">
        <v>111</v>
      </c>
      <c r="C75" s="26" t="s">
        <v>86</v>
      </c>
      <c r="D75" s="26"/>
      <c r="E75" s="26"/>
      <c r="F75" s="26"/>
      <c r="G75" s="26"/>
      <c r="H75" s="27">
        <v>370.416</v>
      </c>
      <c r="I75" s="27">
        <v>370.416</v>
      </c>
      <c r="J75" s="27">
        <f>$H$75+$I$75</f>
        <v>740.83199999999999</v>
      </c>
      <c r="K75" s="35">
        <v>1.1299999999999999</v>
      </c>
      <c r="L75" s="28">
        <f>ROUND($J$75*$K$75,3)</f>
        <v>837.14</v>
      </c>
      <c r="M75" s="65"/>
      <c r="N75" s="66"/>
      <c r="O75" s="35">
        <f>ROUND($N$75+$M$75,2)</f>
        <v>0</v>
      </c>
      <c r="P75" s="28">
        <f>ROUND($J$75*$M$75,2)</f>
        <v>0</v>
      </c>
      <c r="Q75" s="28">
        <f>ROUND($L$75*$N$75,2)</f>
        <v>0</v>
      </c>
      <c r="R75" s="28">
        <f>ROUND($Q$75+$P$75,2)</f>
        <v>0</v>
      </c>
      <c r="S75" s="30"/>
      <c r="T75" s="76"/>
    </row>
    <row r="76" spans="1:20" s="1" customFormat="1" ht="11.1" customHeight="1" outlineLevel="6" x14ac:dyDescent="0.2">
      <c r="A76" s="24"/>
      <c r="B76" s="25" t="s">
        <v>112</v>
      </c>
      <c r="C76" s="26" t="s">
        <v>86</v>
      </c>
      <c r="D76" s="26" t="s">
        <v>67</v>
      </c>
      <c r="E76" s="26"/>
      <c r="F76" s="26"/>
      <c r="G76" s="26"/>
      <c r="H76" s="27">
        <v>65.355999999999995</v>
      </c>
      <c r="I76" s="27">
        <v>65.355999999999995</v>
      </c>
      <c r="J76" s="27">
        <f>$H$76+$I$76</f>
        <v>130.71199999999999</v>
      </c>
      <c r="K76" s="31">
        <v>1.1000000000000001</v>
      </c>
      <c r="L76" s="28">
        <f>ROUND($J$76*$K$76,3)</f>
        <v>143.78299999999999</v>
      </c>
      <c r="M76" s="65"/>
      <c r="N76" s="66"/>
      <c r="O76" s="35">
        <f>ROUND($N$76+$M$76,2)</f>
        <v>0</v>
      </c>
      <c r="P76" s="28">
        <f>ROUND($J$76*$M$76,2)</f>
        <v>0</v>
      </c>
      <c r="Q76" s="28">
        <f>ROUND($L$76*$N$76,2)</f>
        <v>0</v>
      </c>
      <c r="R76" s="28">
        <f>ROUND($Q$76+$P$76,2)</f>
        <v>0</v>
      </c>
      <c r="S76" s="30" t="s">
        <v>113</v>
      </c>
      <c r="T76" s="76"/>
    </row>
    <row r="77" spans="1:20" s="1" customFormat="1" ht="11.1" customHeight="1" outlineLevel="6" x14ac:dyDescent="0.2">
      <c r="A77" s="24"/>
      <c r="B77" s="25" t="s">
        <v>114</v>
      </c>
      <c r="C77" s="26" t="s">
        <v>86</v>
      </c>
      <c r="D77" s="26" t="s">
        <v>67</v>
      </c>
      <c r="E77" s="26"/>
      <c r="F77" s="26"/>
      <c r="G77" s="26"/>
      <c r="H77" s="27">
        <v>370.416</v>
      </c>
      <c r="I77" s="27">
        <v>370.416</v>
      </c>
      <c r="J77" s="27">
        <f>$H$77+$I$77</f>
        <v>740.83199999999999</v>
      </c>
      <c r="K77" s="31">
        <v>1.1000000000000001</v>
      </c>
      <c r="L77" s="28">
        <f>ROUND($J$77*$K$77,3)</f>
        <v>814.91499999999996</v>
      </c>
      <c r="M77" s="65"/>
      <c r="N77" s="66"/>
      <c r="O77" s="35">
        <f>ROUND($N$77+$M$77,2)</f>
        <v>0</v>
      </c>
      <c r="P77" s="28">
        <f>ROUND($J$77*$M$77,2)</f>
        <v>0</v>
      </c>
      <c r="Q77" s="28">
        <f>ROUND($L$77*$N$77,2)</f>
        <v>0</v>
      </c>
      <c r="R77" s="28">
        <f>ROUND($Q$77+$P$77,2)</f>
        <v>0</v>
      </c>
      <c r="S77" s="30"/>
      <c r="T77" s="76"/>
    </row>
    <row r="78" spans="1:20" s="1" customFormat="1" ht="11.1" customHeight="1" outlineLevel="6" x14ac:dyDescent="0.2">
      <c r="A78" s="24"/>
      <c r="B78" s="25" t="s">
        <v>115</v>
      </c>
      <c r="C78" s="26" t="s">
        <v>86</v>
      </c>
      <c r="D78" s="26" t="s">
        <v>67</v>
      </c>
      <c r="E78" s="26"/>
      <c r="F78" s="26"/>
      <c r="G78" s="26"/>
      <c r="H78" s="27">
        <v>370.416</v>
      </c>
      <c r="I78" s="27">
        <v>370.416</v>
      </c>
      <c r="J78" s="27">
        <f>$H$78+$I$78</f>
        <v>740.83199999999999</v>
      </c>
      <c r="K78" s="35">
        <v>1.05</v>
      </c>
      <c r="L78" s="28">
        <f>ROUND($J$78*$K$78,3)</f>
        <v>777.87400000000002</v>
      </c>
      <c r="M78" s="65"/>
      <c r="N78" s="66"/>
      <c r="O78" s="35">
        <f>ROUND($N$78+$M$78,2)</f>
        <v>0</v>
      </c>
      <c r="P78" s="28">
        <f>ROUND($J$78*$M$78,2)</f>
        <v>0</v>
      </c>
      <c r="Q78" s="28">
        <f>ROUND($L$78*$N$78,2)</f>
        <v>0</v>
      </c>
      <c r="R78" s="28">
        <f>ROUND($Q$78+$P$78,2)</f>
        <v>0</v>
      </c>
      <c r="S78" s="30"/>
      <c r="T78" s="76"/>
    </row>
    <row r="79" spans="1:20" s="1" customFormat="1" ht="11.1" customHeight="1" outlineLevel="6" x14ac:dyDescent="0.2">
      <c r="A79" s="24"/>
      <c r="B79" s="25" t="s">
        <v>116</v>
      </c>
      <c r="C79" s="26" t="s">
        <v>50</v>
      </c>
      <c r="D79" s="26" t="s">
        <v>67</v>
      </c>
      <c r="E79" s="26"/>
      <c r="F79" s="26"/>
      <c r="G79" s="26"/>
      <c r="H79" s="27">
        <v>40.36</v>
      </c>
      <c r="I79" s="27">
        <v>40.36</v>
      </c>
      <c r="J79" s="27">
        <f>$H$79+$I$79</f>
        <v>80.72</v>
      </c>
      <c r="K79" s="35">
        <v>1.02</v>
      </c>
      <c r="L79" s="28">
        <f>ROUND($J$79*$K$79,3)</f>
        <v>82.334000000000003</v>
      </c>
      <c r="M79" s="65"/>
      <c r="N79" s="66"/>
      <c r="O79" s="35">
        <f>ROUND($N$79+$M$79,2)</f>
        <v>0</v>
      </c>
      <c r="P79" s="28">
        <f>ROUND($J$79*$M$79,2)</f>
        <v>0</v>
      </c>
      <c r="Q79" s="28">
        <f>ROUND($L$79*$N$79,2)</f>
        <v>0</v>
      </c>
      <c r="R79" s="28">
        <f>ROUND($Q$79+$P$79,2)</f>
        <v>0</v>
      </c>
      <c r="S79" s="30"/>
      <c r="T79" s="76"/>
    </row>
    <row r="80" spans="1:20" s="11" customFormat="1" ht="21.95" customHeight="1" outlineLevel="5" x14ac:dyDescent="0.15">
      <c r="A80" s="12">
        <v>14</v>
      </c>
      <c r="B80" s="13" t="s">
        <v>117</v>
      </c>
      <c r="C80" s="14" t="s">
        <v>50</v>
      </c>
      <c r="D80" s="14"/>
      <c r="E80" s="14"/>
      <c r="F80" s="14"/>
      <c r="G80" s="14"/>
      <c r="H80" s="15">
        <v>101.592</v>
      </c>
      <c r="I80" s="15">
        <v>101.592</v>
      </c>
      <c r="J80" s="15">
        <v>203.184</v>
      </c>
      <c r="K80" s="16"/>
      <c r="L80" s="16">
        <f>$L$81</f>
        <v>203.184</v>
      </c>
      <c r="M80" s="68"/>
      <c r="N80" s="68"/>
      <c r="O80" s="16">
        <f>ROUND($R$80/$L$80,2)</f>
        <v>0</v>
      </c>
      <c r="P80" s="16">
        <f>ROUND($P$81+$P$82+$P$83+$P$84+$P$85,2)</f>
        <v>0</v>
      </c>
      <c r="Q80" s="16">
        <f>ROUND($Q$81+$Q$82+$Q$83+$Q$84+$Q$85,2)</f>
        <v>0</v>
      </c>
      <c r="R80" s="16">
        <f>ROUND($R$81+$R$82+$R$83+$R$84+$R$85,2)</f>
        <v>0</v>
      </c>
      <c r="S80" s="17" t="s">
        <v>118</v>
      </c>
      <c r="T80" s="74"/>
    </row>
    <row r="81" spans="1:20" s="18" customFormat="1" ht="11.1" customHeight="1" outlineLevel="6" x14ac:dyDescent="0.2">
      <c r="A81" s="19"/>
      <c r="B81" s="20" t="s">
        <v>23</v>
      </c>
      <c r="C81" s="21" t="s">
        <v>50</v>
      </c>
      <c r="D81" s="21"/>
      <c r="E81" s="21"/>
      <c r="F81" s="21"/>
      <c r="G81" s="21"/>
      <c r="H81" s="22">
        <v>101.592</v>
      </c>
      <c r="I81" s="22">
        <v>101.592</v>
      </c>
      <c r="J81" s="22">
        <f>$H$81+$I$81</f>
        <v>203.184</v>
      </c>
      <c r="K81" s="22">
        <v>1</v>
      </c>
      <c r="L81" s="23">
        <f>ROUND($J$81*$K$81,3)</f>
        <v>203.184</v>
      </c>
      <c r="M81" s="63"/>
      <c r="N81" s="64"/>
      <c r="O81" s="60">
        <f>ROUND($N$81+$M$81,2)</f>
        <v>0</v>
      </c>
      <c r="P81" s="23">
        <f>ROUND($J$81*$M$81,2)</f>
        <v>0</v>
      </c>
      <c r="Q81" s="23">
        <f>ROUND($L$81*$N$81,2)</f>
        <v>0</v>
      </c>
      <c r="R81" s="23">
        <f>ROUND($Q$81+$P$81,2)</f>
        <v>0</v>
      </c>
      <c r="S81" s="23"/>
      <c r="T81" s="75"/>
    </row>
    <row r="82" spans="1:20" s="1" customFormat="1" ht="11.1" customHeight="1" outlineLevel="6" x14ac:dyDescent="0.2">
      <c r="A82" s="24"/>
      <c r="B82" s="25" t="s">
        <v>119</v>
      </c>
      <c r="C82" s="26" t="s">
        <v>50</v>
      </c>
      <c r="D82" s="26"/>
      <c r="E82" s="26"/>
      <c r="F82" s="26"/>
      <c r="G82" s="26"/>
      <c r="H82" s="27">
        <v>101.592</v>
      </c>
      <c r="I82" s="27">
        <v>101.592</v>
      </c>
      <c r="J82" s="27">
        <f>$H$82+$I$82</f>
        <v>203.184</v>
      </c>
      <c r="K82" s="35">
        <v>1.05</v>
      </c>
      <c r="L82" s="28">
        <f>ROUND($J$82*$K$82,3)</f>
        <v>213.34299999999999</v>
      </c>
      <c r="M82" s="65"/>
      <c r="N82" s="66"/>
      <c r="O82" s="35">
        <f>ROUND($N$82+$M$82,2)</f>
        <v>0</v>
      </c>
      <c r="P82" s="28">
        <f>ROUND($J$82*$M$82,2)</f>
        <v>0</v>
      </c>
      <c r="Q82" s="28">
        <f>ROUND($L$82*$N$82,2)</f>
        <v>0</v>
      </c>
      <c r="R82" s="28">
        <f>ROUND($Q$82+$P$82,2)</f>
        <v>0</v>
      </c>
      <c r="S82" s="30"/>
      <c r="T82" s="76"/>
    </row>
    <row r="83" spans="1:20" s="1" customFormat="1" ht="11.1" customHeight="1" outlineLevel="6" x14ac:dyDescent="0.2">
      <c r="A83" s="24"/>
      <c r="B83" s="25" t="s">
        <v>120</v>
      </c>
      <c r="C83" s="26" t="s">
        <v>50</v>
      </c>
      <c r="D83" s="26"/>
      <c r="E83" s="26"/>
      <c r="F83" s="26"/>
      <c r="G83" s="26"/>
      <c r="H83" s="27">
        <v>74.555999999999997</v>
      </c>
      <c r="I83" s="27">
        <v>74.555999999999997</v>
      </c>
      <c r="J83" s="27">
        <f>$H$83+$I$83</f>
        <v>149.11199999999999</v>
      </c>
      <c r="K83" s="35">
        <v>1.05</v>
      </c>
      <c r="L83" s="28">
        <f>ROUND($J$83*$K$83,3)</f>
        <v>156.56800000000001</v>
      </c>
      <c r="M83" s="65"/>
      <c r="N83" s="66"/>
      <c r="O83" s="35">
        <f>ROUND($N$83+$M$83,2)</f>
        <v>0</v>
      </c>
      <c r="P83" s="28">
        <f>ROUND($J$83*$M$83,2)</f>
        <v>0</v>
      </c>
      <c r="Q83" s="28">
        <f>ROUND($L$83*$N$83,2)</f>
        <v>0</v>
      </c>
      <c r="R83" s="28">
        <f>ROUND($Q$83+$P$83,2)</f>
        <v>0</v>
      </c>
      <c r="S83" s="30"/>
      <c r="T83" s="76"/>
    </row>
    <row r="84" spans="1:20" s="1" customFormat="1" ht="11.1" customHeight="1" outlineLevel="6" x14ac:dyDescent="0.2">
      <c r="A84" s="24"/>
      <c r="B84" s="25" t="s">
        <v>121</v>
      </c>
      <c r="C84" s="26" t="s">
        <v>50</v>
      </c>
      <c r="D84" s="26"/>
      <c r="E84" s="26"/>
      <c r="F84" s="26"/>
      <c r="G84" s="26"/>
      <c r="H84" s="27">
        <v>101.592</v>
      </c>
      <c r="I84" s="27">
        <v>101.592</v>
      </c>
      <c r="J84" s="27">
        <f>$H$84+$I$84</f>
        <v>203.184</v>
      </c>
      <c r="K84" s="35">
        <v>1.05</v>
      </c>
      <c r="L84" s="28">
        <f>ROUND($J$84*$K$84,3)</f>
        <v>213.34299999999999</v>
      </c>
      <c r="M84" s="65"/>
      <c r="N84" s="66"/>
      <c r="O84" s="35">
        <f>ROUND($N$84+$M$84,2)</f>
        <v>0</v>
      </c>
      <c r="P84" s="28">
        <f>ROUND($J$84*$M$84,2)</f>
        <v>0</v>
      </c>
      <c r="Q84" s="28">
        <f>ROUND($L$84*$N$84,2)</f>
        <v>0</v>
      </c>
      <c r="R84" s="28">
        <f>ROUND($Q$84+$P$84,2)</f>
        <v>0</v>
      </c>
      <c r="S84" s="30"/>
      <c r="T84" s="76"/>
    </row>
    <row r="85" spans="1:20" s="1" customFormat="1" ht="11.1" customHeight="1" outlineLevel="6" x14ac:dyDescent="0.2">
      <c r="A85" s="24"/>
      <c r="B85" s="25" t="s">
        <v>122</v>
      </c>
      <c r="C85" s="26" t="s">
        <v>86</v>
      </c>
      <c r="D85" s="26"/>
      <c r="E85" s="26"/>
      <c r="F85" s="26"/>
      <c r="G85" s="26"/>
      <c r="H85" s="27">
        <v>30.478000000000002</v>
      </c>
      <c r="I85" s="27">
        <v>30.478000000000002</v>
      </c>
      <c r="J85" s="27">
        <f>$H$85+$I$85</f>
        <v>60.956000000000003</v>
      </c>
      <c r="K85" s="35">
        <v>1.05</v>
      </c>
      <c r="L85" s="28">
        <f>ROUND($J$85*$K$85,3)</f>
        <v>64.004000000000005</v>
      </c>
      <c r="M85" s="65"/>
      <c r="N85" s="66"/>
      <c r="O85" s="35">
        <f>ROUND($N$85+$M$85,2)</f>
        <v>0</v>
      </c>
      <c r="P85" s="28">
        <f>ROUND($J$85*$M$85,2)</f>
        <v>0</v>
      </c>
      <c r="Q85" s="28">
        <f>ROUND($L$85*$N$85,2)</f>
        <v>0</v>
      </c>
      <c r="R85" s="28">
        <f>ROUND($Q$85+$P$85,2)</f>
        <v>0</v>
      </c>
      <c r="S85" s="30"/>
      <c r="T85" s="76"/>
    </row>
    <row r="86" spans="1:20" s="1" customFormat="1" ht="12" customHeight="1" outlineLevel="4" x14ac:dyDescent="0.2">
      <c r="A86" s="7"/>
      <c r="B86" s="8" t="s">
        <v>123</v>
      </c>
      <c r="C86" s="9"/>
      <c r="D86" s="9"/>
      <c r="E86" s="9"/>
      <c r="F86" s="9"/>
      <c r="G86" s="9"/>
      <c r="H86" s="10"/>
      <c r="I86" s="10"/>
      <c r="J86" s="10"/>
      <c r="K86" s="10"/>
      <c r="L86" s="10"/>
      <c r="M86" s="70"/>
      <c r="N86" s="70"/>
      <c r="O86" s="10"/>
      <c r="P86" s="10">
        <f>ROUND($P$88+$P$89+$P$90+$P$92+$P$93,2)</f>
        <v>0</v>
      </c>
      <c r="Q86" s="10">
        <f>ROUND($Q$88+$Q$89+$Q$90+$Q$92+$Q$93,2)</f>
        <v>0</v>
      </c>
      <c r="R86" s="10">
        <f>ROUND($R$88+$R$89+$R$90+$R$92+$R$93,2)</f>
        <v>0</v>
      </c>
      <c r="S86" s="10"/>
      <c r="T86" s="70"/>
    </row>
    <row r="87" spans="1:20" s="11" customFormat="1" ht="42" customHeight="1" outlineLevel="5" x14ac:dyDescent="0.15">
      <c r="A87" s="12">
        <v>15</v>
      </c>
      <c r="B87" s="13" t="s">
        <v>123</v>
      </c>
      <c r="C87" s="14" t="s">
        <v>50</v>
      </c>
      <c r="D87" s="14"/>
      <c r="E87" s="14"/>
      <c r="F87" s="14"/>
      <c r="G87" s="14"/>
      <c r="H87" s="15">
        <v>34.26</v>
      </c>
      <c r="I87" s="15">
        <v>34.26</v>
      </c>
      <c r="J87" s="15">
        <v>68.52</v>
      </c>
      <c r="K87" s="16"/>
      <c r="L87" s="16">
        <f>$L$88</f>
        <v>68.52</v>
      </c>
      <c r="M87" s="68"/>
      <c r="N87" s="68"/>
      <c r="O87" s="16">
        <f>ROUND($R$87/$L$87,2)</f>
        <v>0</v>
      </c>
      <c r="P87" s="16">
        <f>ROUND($P$88+$P$89+$P$90,2)</f>
        <v>0</v>
      </c>
      <c r="Q87" s="16">
        <f>ROUND($Q$88+$Q$89+$Q$90,2)</f>
        <v>0</v>
      </c>
      <c r="R87" s="16">
        <f>ROUND($R$88+$R$89+$R$90,2)</f>
        <v>0</v>
      </c>
      <c r="S87" s="17" t="s">
        <v>124</v>
      </c>
      <c r="T87" s="74"/>
    </row>
    <row r="88" spans="1:20" s="18" customFormat="1" ht="11.1" customHeight="1" outlineLevel="6" x14ac:dyDescent="0.2">
      <c r="A88" s="19"/>
      <c r="B88" s="20" t="s">
        <v>23</v>
      </c>
      <c r="C88" s="21" t="s">
        <v>50</v>
      </c>
      <c r="D88" s="21"/>
      <c r="E88" s="21"/>
      <c r="F88" s="21"/>
      <c r="G88" s="21"/>
      <c r="H88" s="22">
        <v>34.26</v>
      </c>
      <c r="I88" s="22">
        <v>34.26</v>
      </c>
      <c r="J88" s="22">
        <f>$H$88+$I$88</f>
        <v>68.52</v>
      </c>
      <c r="K88" s="22">
        <v>1</v>
      </c>
      <c r="L88" s="23">
        <f>ROUND($J$88*$K$88,3)</f>
        <v>68.52</v>
      </c>
      <c r="M88" s="69"/>
      <c r="N88" s="64"/>
      <c r="O88" s="62">
        <f>ROUND($N$88+$M$88,2)</f>
        <v>0</v>
      </c>
      <c r="P88" s="23">
        <f>ROUND($J$88*$M$88,2)</f>
        <v>0</v>
      </c>
      <c r="Q88" s="23">
        <f>ROUND($L$88*$N$88,2)</f>
        <v>0</v>
      </c>
      <c r="R88" s="23">
        <f>ROUND($Q$88+$P$88,2)</f>
        <v>0</v>
      </c>
      <c r="S88" s="23"/>
      <c r="T88" s="75"/>
    </row>
    <row r="89" spans="1:20" s="1" customFormat="1" ht="21.95" customHeight="1" outlineLevel="6" x14ac:dyDescent="0.2">
      <c r="A89" s="24"/>
      <c r="B89" s="25" t="s">
        <v>125</v>
      </c>
      <c r="C89" s="26" t="s">
        <v>73</v>
      </c>
      <c r="D89" s="26"/>
      <c r="E89" s="26"/>
      <c r="F89" s="26"/>
      <c r="G89" s="26"/>
      <c r="H89" s="27">
        <v>0.49199999999999999</v>
      </c>
      <c r="I89" s="27">
        <v>0.49199999999999999</v>
      </c>
      <c r="J89" s="27">
        <f>$H$89+$I$89</f>
        <v>0.98399999999999999</v>
      </c>
      <c r="K89" s="35">
        <v>1.05</v>
      </c>
      <c r="L89" s="28">
        <f>ROUND($J$89*$K$89,3)</f>
        <v>1.0329999999999999</v>
      </c>
      <c r="M89" s="65"/>
      <c r="N89" s="67"/>
      <c r="O89" s="61">
        <f>ROUND($N$89+$M$89,2)</f>
        <v>0</v>
      </c>
      <c r="P89" s="28">
        <f>ROUND($J$89*$M$89,2)</f>
        <v>0</v>
      </c>
      <c r="Q89" s="28">
        <f>ROUND($L$89*$N$89,2)</f>
        <v>0</v>
      </c>
      <c r="R89" s="28">
        <f>ROUND($Q$89+$P$89,2)</f>
        <v>0</v>
      </c>
      <c r="S89" s="30" t="s">
        <v>103</v>
      </c>
      <c r="T89" s="76"/>
    </row>
    <row r="90" spans="1:20" s="1" customFormat="1" ht="21.95" customHeight="1" outlineLevel="6" x14ac:dyDescent="0.2">
      <c r="A90" s="24"/>
      <c r="B90" s="25" t="s">
        <v>83</v>
      </c>
      <c r="C90" s="26" t="s">
        <v>73</v>
      </c>
      <c r="D90" s="26"/>
      <c r="E90" s="26"/>
      <c r="F90" s="26"/>
      <c r="G90" s="26"/>
      <c r="H90" s="27">
        <v>0.17100000000000001</v>
      </c>
      <c r="I90" s="27">
        <v>0.17100000000000001</v>
      </c>
      <c r="J90" s="27">
        <f>$H$90+$I$90</f>
        <v>0.34200000000000003</v>
      </c>
      <c r="K90" s="35">
        <v>1.05</v>
      </c>
      <c r="L90" s="28">
        <f>ROUND($J$90*$K$90,3)</f>
        <v>0.35899999999999999</v>
      </c>
      <c r="M90" s="65"/>
      <c r="N90" s="67"/>
      <c r="O90" s="61">
        <f>ROUND($N$90+$M$90,2)</f>
        <v>0</v>
      </c>
      <c r="P90" s="28">
        <f>ROUND($J$90*$M$90,2)</f>
        <v>0</v>
      </c>
      <c r="Q90" s="28">
        <f>ROUND($L$90*$N$90,2)</f>
        <v>0</v>
      </c>
      <c r="R90" s="28">
        <f>ROUND($Q$90+$P$90,2)</f>
        <v>0</v>
      </c>
      <c r="S90" s="30" t="s">
        <v>103</v>
      </c>
      <c r="T90" s="76"/>
    </row>
    <row r="91" spans="1:20" s="11" customFormat="1" ht="21.95" customHeight="1" outlineLevel="5" x14ac:dyDescent="0.15">
      <c r="A91" s="12">
        <v>16</v>
      </c>
      <c r="B91" s="13" t="s">
        <v>126</v>
      </c>
      <c r="C91" s="14" t="s">
        <v>86</v>
      </c>
      <c r="D91" s="14"/>
      <c r="E91" s="14"/>
      <c r="F91" s="14"/>
      <c r="G91" s="14"/>
      <c r="H91" s="15">
        <v>53.54</v>
      </c>
      <c r="I91" s="15">
        <v>53.54</v>
      </c>
      <c r="J91" s="15">
        <v>107.08</v>
      </c>
      <c r="K91" s="16"/>
      <c r="L91" s="16">
        <f>$L$92</f>
        <v>107.08</v>
      </c>
      <c r="M91" s="68"/>
      <c r="N91" s="68"/>
      <c r="O91" s="16">
        <f>ROUND($R$91/$L$91,2)</f>
        <v>0</v>
      </c>
      <c r="P91" s="16">
        <f>ROUND($P$92+$P$93,2)</f>
        <v>0</v>
      </c>
      <c r="Q91" s="16">
        <f>ROUND($Q$92+$Q$93,2)</f>
        <v>0</v>
      </c>
      <c r="R91" s="16">
        <f>ROUND($R$92+$R$93,2)</f>
        <v>0</v>
      </c>
      <c r="S91" s="17"/>
      <c r="T91" s="74"/>
    </row>
    <row r="92" spans="1:20" s="18" customFormat="1" ht="11.1" customHeight="1" outlineLevel="6" x14ac:dyDescent="0.2">
      <c r="A92" s="19"/>
      <c r="B92" s="20" t="s">
        <v>23</v>
      </c>
      <c r="C92" s="21" t="s">
        <v>86</v>
      </c>
      <c r="D92" s="21"/>
      <c r="E92" s="21"/>
      <c r="F92" s="21"/>
      <c r="G92" s="21"/>
      <c r="H92" s="22">
        <v>53.54</v>
      </c>
      <c r="I92" s="22">
        <v>53.54</v>
      </c>
      <c r="J92" s="22">
        <f>$H$92+$I$92</f>
        <v>107.08</v>
      </c>
      <c r="K92" s="22">
        <v>1</v>
      </c>
      <c r="L92" s="23">
        <f>ROUND($J$92*$K$92,3)</f>
        <v>107.08</v>
      </c>
      <c r="M92" s="69"/>
      <c r="N92" s="64"/>
      <c r="O92" s="62">
        <f>ROUND($N$92+$M$92,2)</f>
        <v>0</v>
      </c>
      <c r="P92" s="23">
        <f>ROUND($J$92*$M$92,2)</f>
        <v>0</v>
      </c>
      <c r="Q92" s="23">
        <f>ROUND($L$92*$N$92,2)</f>
        <v>0</v>
      </c>
      <c r="R92" s="23">
        <f>ROUND($Q$92+$P$92,2)</f>
        <v>0</v>
      </c>
      <c r="S92" s="23"/>
      <c r="T92" s="75"/>
    </row>
    <row r="93" spans="1:20" s="1" customFormat="1" ht="21.95" customHeight="1" outlineLevel="6" x14ac:dyDescent="0.2">
      <c r="A93" s="24"/>
      <c r="B93" s="25" t="s">
        <v>87</v>
      </c>
      <c r="C93" s="26" t="s">
        <v>88</v>
      </c>
      <c r="D93" s="26"/>
      <c r="E93" s="26"/>
      <c r="F93" s="26"/>
      <c r="G93" s="26"/>
      <c r="H93" s="27">
        <v>53.54</v>
      </c>
      <c r="I93" s="27">
        <v>53.54</v>
      </c>
      <c r="J93" s="27">
        <f>$H$93+$I$93</f>
        <v>107.08</v>
      </c>
      <c r="K93" s="31">
        <v>0.1</v>
      </c>
      <c r="L93" s="28">
        <f>ROUND($J$93*$K$93,3)</f>
        <v>10.708</v>
      </c>
      <c r="M93" s="65"/>
      <c r="N93" s="66"/>
      <c r="O93" s="35">
        <f>ROUND($N$93+$M$93,2)</f>
        <v>0</v>
      </c>
      <c r="P93" s="28">
        <f>ROUND($J$93*$M$93,2)</f>
        <v>0</v>
      </c>
      <c r="Q93" s="28">
        <f>ROUND($L$93*$N$93,2)</f>
        <v>0</v>
      </c>
      <c r="R93" s="28">
        <f>ROUND($Q$93+$P$93,2)</f>
        <v>0</v>
      </c>
      <c r="S93" s="30" t="s">
        <v>89</v>
      </c>
      <c r="T93" s="76"/>
    </row>
    <row r="94" spans="1:20" s="1" customFormat="1" ht="12" customHeight="1" outlineLevel="4" x14ac:dyDescent="0.2">
      <c r="A94" s="7"/>
      <c r="B94" s="8" t="s">
        <v>127</v>
      </c>
      <c r="C94" s="9"/>
      <c r="D94" s="9"/>
      <c r="E94" s="9"/>
      <c r="F94" s="9"/>
      <c r="G94" s="9"/>
      <c r="H94" s="10"/>
      <c r="I94" s="10"/>
      <c r="J94" s="10"/>
      <c r="K94" s="10"/>
      <c r="L94" s="10"/>
      <c r="M94" s="70"/>
      <c r="N94" s="70"/>
      <c r="O94" s="10"/>
      <c r="P94" s="10">
        <f>ROUND($P$96+$P$97+$P$98+$P$99+$P$100+$P$102+$P$103+$P$105+$P$106+$P$108+$P$109,2)</f>
        <v>0</v>
      </c>
      <c r="Q94" s="10">
        <f>ROUND($Q$96+$Q$97+$Q$98+$Q$99+$Q$100+$Q$102+$Q$103+$Q$105+$Q$106+$Q$108+$Q$109,2)</f>
        <v>0</v>
      </c>
      <c r="R94" s="10">
        <f>ROUND($R$96+$R$97+$R$98+$R$99+$R$100+$R$102+$R$103+$R$105+$R$106+$R$108+$R$109,2)</f>
        <v>0</v>
      </c>
      <c r="S94" s="10"/>
      <c r="T94" s="70"/>
    </row>
    <row r="95" spans="1:20" s="11" customFormat="1" ht="51.95" customHeight="1" outlineLevel="5" x14ac:dyDescent="0.15">
      <c r="A95" s="12">
        <v>17</v>
      </c>
      <c r="B95" s="13" t="s">
        <v>128</v>
      </c>
      <c r="C95" s="14" t="s">
        <v>86</v>
      </c>
      <c r="D95" s="14"/>
      <c r="E95" s="14"/>
      <c r="F95" s="14"/>
      <c r="G95" s="14"/>
      <c r="H95" s="15">
        <v>242.67599999999999</v>
      </c>
      <c r="I95" s="15">
        <v>242.67599999999999</v>
      </c>
      <c r="J95" s="15">
        <v>485.35199999999998</v>
      </c>
      <c r="K95" s="16"/>
      <c r="L95" s="16">
        <f>$L$96</f>
        <v>485.35199999999998</v>
      </c>
      <c r="M95" s="68"/>
      <c r="N95" s="68"/>
      <c r="O95" s="16">
        <f>ROUND($R$95/$L$95,2)</f>
        <v>0</v>
      </c>
      <c r="P95" s="16">
        <f>ROUND($P$96+$P$97+$P$98+$P$99+$P$100,2)</f>
        <v>0</v>
      </c>
      <c r="Q95" s="16">
        <f>ROUND($Q$96+$Q$97+$Q$98+$Q$99+$Q$100,2)</f>
        <v>0</v>
      </c>
      <c r="R95" s="16">
        <f>ROUND($R$96+$R$97+$R$98+$R$99+$R$100,2)</f>
        <v>0</v>
      </c>
      <c r="S95" s="17" t="s">
        <v>129</v>
      </c>
      <c r="T95" s="74"/>
    </row>
    <row r="96" spans="1:20" s="18" customFormat="1" ht="11.1" customHeight="1" outlineLevel="6" x14ac:dyDescent="0.2">
      <c r="A96" s="19"/>
      <c r="B96" s="20" t="s">
        <v>23</v>
      </c>
      <c r="C96" s="21" t="s">
        <v>86</v>
      </c>
      <c r="D96" s="21"/>
      <c r="E96" s="21"/>
      <c r="F96" s="21"/>
      <c r="G96" s="21"/>
      <c r="H96" s="22">
        <v>242.67599999999999</v>
      </c>
      <c r="I96" s="22">
        <v>242.67599999999999</v>
      </c>
      <c r="J96" s="22">
        <f>$H$96+$I$96</f>
        <v>485.35199999999998</v>
      </c>
      <c r="K96" s="22">
        <v>1</v>
      </c>
      <c r="L96" s="23">
        <f>ROUND($J$96*$K$96,3)</f>
        <v>485.35199999999998</v>
      </c>
      <c r="M96" s="69"/>
      <c r="N96" s="64"/>
      <c r="O96" s="62">
        <f>ROUND($N$96+$M$96,2)</f>
        <v>0</v>
      </c>
      <c r="P96" s="23">
        <f>ROUND($J$96*$M$96,2)</f>
        <v>0</v>
      </c>
      <c r="Q96" s="23">
        <f>ROUND($L$96*$N$96,2)</f>
        <v>0</v>
      </c>
      <c r="R96" s="23">
        <f>ROUND($Q$96+$P$96,2)</f>
        <v>0</v>
      </c>
      <c r="S96" s="23"/>
      <c r="T96" s="75"/>
    </row>
    <row r="97" spans="1:20" s="1" customFormat="1" ht="11.1" customHeight="1" outlineLevel="6" x14ac:dyDescent="0.2">
      <c r="A97" s="24"/>
      <c r="B97" s="25" t="s">
        <v>130</v>
      </c>
      <c r="C97" s="26" t="s">
        <v>53</v>
      </c>
      <c r="D97" s="26"/>
      <c r="E97" s="26"/>
      <c r="F97" s="26"/>
      <c r="G97" s="26"/>
      <c r="H97" s="27">
        <v>472</v>
      </c>
      <c r="I97" s="27">
        <v>472</v>
      </c>
      <c r="J97" s="27">
        <f>$H$97+$I$97</f>
        <v>944</v>
      </c>
      <c r="K97" s="29">
        <v>1</v>
      </c>
      <c r="L97" s="28">
        <f>ROUND($J$97*$K$97,3)</f>
        <v>944</v>
      </c>
      <c r="M97" s="65"/>
      <c r="N97" s="66"/>
      <c r="O97" s="35">
        <f>ROUND($N$97+$M$97,2)</f>
        <v>0</v>
      </c>
      <c r="P97" s="28">
        <f>ROUND($J$97*$M$97,2)</f>
        <v>0</v>
      </c>
      <c r="Q97" s="28">
        <f>ROUND($L$97*$N$97,2)</f>
        <v>0</v>
      </c>
      <c r="R97" s="28">
        <f>ROUND($Q$97+$P$97,2)</f>
        <v>0</v>
      </c>
      <c r="S97" s="30"/>
      <c r="T97" s="76"/>
    </row>
    <row r="98" spans="1:20" s="1" customFormat="1" ht="11.1" customHeight="1" outlineLevel="6" x14ac:dyDescent="0.2">
      <c r="A98" s="24"/>
      <c r="B98" s="25" t="s">
        <v>131</v>
      </c>
      <c r="C98" s="26" t="s">
        <v>53</v>
      </c>
      <c r="D98" s="26"/>
      <c r="E98" s="26"/>
      <c r="F98" s="26"/>
      <c r="G98" s="26"/>
      <c r="H98" s="27">
        <v>40</v>
      </c>
      <c r="I98" s="27">
        <v>40</v>
      </c>
      <c r="J98" s="27">
        <f>$H$98+$I$98</f>
        <v>80</v>
      </c>
      <c r="K98" s="29">
        <v>1</v>
      </c>
      <c r="L98" s="28">
        <f>ROUND($J$98*$K$98,3)</f>
        <v>80</v>
      </c>
      <c r="M98" s="65"/>
      <c r="N98" s="66"/>
      <c r="O98" s="35">
        <f>ROUND($N$98+$M$98,2)</f>
        <v>0</v>
      </c>
      <c r="P98" s="28">
        <f>ROUND($J$98*$M$98,2)</f>
        <v>0</v>
      </c>
      <c r="Q98" s="28">
        <f>ROUND($L$98*$N$98,2)</f>
        <v>0</v>
      </c>
      <c r="R98" s="28">
        <f>ROUND($Q$98+$P$98,2)</f>
        <v>0</v>
      </c>
      <c r="S98" s="30"/>
      <c r="T98" s="76"/>
    </row>
    <row r="99" spans="1:20" s="1" customFormat="1" ht="33" customHeight="1" outlineLevel="6" x14ac:dyDescent="0.2">
      <c r="A99" s="24"/>
      <c r="B99" s="25" t="s">
        <v>79</v>
      </c>
      <c r="C99" s="26" t="s">
        <v>73</v>
      </c>
      <c r="D99" s="26"/>
      <c r="E99" s="26"/>
      <c r="F99" s="26"/>
      <c r="G99" s="26"/>
      <c r="H99" s="27">
        <v>4.1829999999999998</v>
      </c>
      <c r="I99" s="27">
        <v>4.1829999999999998</v>
      </c>
      <c r="J99" s="27">
        <f>$H$99+$I$99</f>
        <v>8.3659999999999997</v>
      </c>
      <c r="K99" s="29">
        <v>1</v>
      </c>
      <c r="L99" s="28">
        <f>ROUND($J$99*$K$99,3)</f>
        <v>8.3659999999999997</v>
      </c>
      <c r="M99" s="65"/>
      <c r="N99" s="67"/>
      <c r="O99" s="61">
        <f>ROUND($N$99+$M$99,2)</f>
        <v>0</v>
      </c>
      <c r="P99" s="28">
        <f>ROUND($J$99*$M$99,2)</f>
        <v>0</v>
      </c>
      <c r="Q99" s="28">
        <f>ROUND($L$99*$N$99,2)</f>
        <v>0</v>
      </c>
      <c r="R99" s="28">
        <f>ROUND($Q$99+$P$99,2)</f>
        <v>0</v>
      </c>
      <c r="S99" s="30" t="s">
        <v>78</v>
      </c>
      <c r="T99" s="76"/>
    </row>
    <row r="100" spans="1:20" s="1" customFormat="1" ht="11.1" customHeight="1" outlineLevel="6" x14ac:dyDescent="0.2">
      <c r="A100" s="24"/>
      <c r="B100" s="25" t="s">
        <v>80</v>
      </c>
      <c r="C100" s="26" t="s">
        <v>53</v>
      </c>
      <c r="D100" s="26"/>
      <c r="E100" s="26"/>
      <c r="F100" s="26"/>
      <c r="G100" s="26"/>
      <c r="H100" s="27">
        <v>80</v>
      </c>
      <c r="I100" s="27">
        <v>80</v>
      </c>
      <c r="J100" s="27">
        <f>$H$100+$I$100</f>
        <v>160</v>
      </c>
      <c r="K100" s="29">
        <v>1</v>
      </c>
      <c r="L100" s="28">
        <f>ROUND($J$100*$K$100,3)</f>
        <v>160</v>
      </c>
      <c r="M100" s="65"/>
      <c r="N100" s="66"/>
      <c r="O100" s="35">
        <f>ROUND($N$100+$M$100,2)</f>
        <v>0</v>
      </c>
      <c r="P100" s="28">
        <f>ROUND($J$100*$M$100,2)</f>
        <v>0</v>
      </c>
      <c r="Q100" s="28">
        <f>ROUND($L$100*$N$100,2)</f>
        <v>0</v>
      </c>
      <c r="R100" s="28">
        <f>ROUND($Q$100+$P$100,2)</f>
        <v>0</v>
      </c>
      <c r="S100" s="30"/>
      <c r="T100" s="76"/>
    </row>
    <row r="101" spans="1:20" s="11" customFormat="1" ht="21.95" customHeight="1" outlineLevel="5" x14ac:dyDescent="0.15">
      <c r="A101" s="12">
        <v>18</v>
      </c>
      <c r="B101" s="13" t="s">
        <v>132</v>
      </c>
      <c r="C101" s="14" t="s">
        <v>86</v>
      </c>
      <c r="D101" s="14"/>
      <c r="E101" s="14"/>
      <c r="F101" s="14"/>
      <c r="G101" s="14"/>
      <c r="H101" s="15">
        <v>285.05599999999998</v>
      </c>
      <c r="I101" s="15">
        <v>285.05599999999998</v>
      </c>
      <c r="J101" s="15">
        <v>570.11199999999997</v>
      </c>
      <c r="K101" s="16"/>
      <c r="L101" s="16">
        <f>$L$102</f>
        <v>570.11199999999997</v>
      </c>
      <c r="M101" s="68"/>
      <c r="N101" s="68"/>
      <c r="O101" s="16">
        <f>ROUND($R$101/$L$101,2)</f>
        <v>0</v>
      </c>
      <c r="P101" s="16">
        <f>ROUND($P$102+$P$103,2)</f>
        <v>0</v>
      </c>
      <c r="Q101" s="16">
        <f>ROUND($Q$102+$Q$103,2)</f>
        <v>0</v>
      </c>
      <c r="R101" s="16">
        <f>ROUND($R$102+$R$103,2)</f>
        <v>0</v>
      </c>
      <c r="S101" s="17" t="s">
        <v>133</v>
      </c>
      <c r="T101" s="74"/>
    </row>
    <row r="102" spans="1:20" s="18" customFormat="1" ht="11.1" customHeight="1" outlineLevel="6" x14ac:dyDescent="0.2">
      <c r="A102" s="19"/>
      <c r="B102" s="20" t="s">
        <v>23</v>
      </c>
      <c r="C102" s="21" t="s">
        <v>86</v>
      </c>
      <c r="D102" s="21"/>
      <c r="E102" s="21"/>
      <c r="F102" s="21"/>
      <c r="G102" s="21"/>
      <c r="H102" s="22">
        <v>285.05599999999998</v>
      </c>
      <c r="I102" s="22">
        <v>285.05599999999998</v>
      </c>
      <c r="J102" s="22">
        <f>$H$102+$I$102</f>
        <v>570.11199999999997</v>
      </c>
      <c r="K102" s="22">
        <v>1</v>
      </c>
      <c r="L102" s="23">
        <f>ROUND($J$102*$K$102,3)</f>
        <v>570.11199999999997</v>
      </c>
      <c r="M102" s="69"/>
      <c r="N102" s="64"/>
      <c r="O102" s="62">
        <f>ROUND($N$102+$M$102,2)</f>
        <v>0</v>
      </c>
      <c r="P102" s="23">
        <f>ROUND($J$102*$M$102,2)</f>
        <v>0</v>
      </c>
      <c r="Q102" s="23">
        <f>ROUND($L$102*$N$102,2)</f>
        <v>0</v>
      </c>
      <c r="R102" s="23">
        <f>ROUND($Q$102+$P$102,2)</f>
        <v>0</v>
      </c>
      <c r="S102" s="23"/>
      <c r="T102" s="75"/>
    </row>
    <row r="103" spans="1:20" s="1" customFormat="1" ht="21.95" customHeight="1" outlineLevel="6" x14ac:dyDescent="0.2">
      <c r="A103" s="24"/>
      <c r="B103" s="25" t="s">
        <v>134</v>
      </c>
      <c r="C103" s="26" t="s">
        <v>73</v>
      </c>
      <c r="D103" s="26" t="s">
        <v>135</v>
      </c>
      <c r="E103" s="26"/>
      <c r="F103" s="26"/>
      <c r="G103" s="26"/>
      <c r="H103" s="27">
        <v>68.69</v>
      </c>
      <c r="I103" s="27">
        <v>68.69</v>
      </c>
      <c r="J103" s="27">
        <f>$H$103+$I$103</f>
        <v>137.38</v>
      </c>
      <c r="K103" s="35">
        <v>1.05</v>
      </c>
      <c r="L103" s="28">
        <f>ROUND($J$103*$K$103,3)</f>
        <v>144.249</v>
      </c>
      <c r="M103" s="65"/>
      <c r="N103" s="67"/>
      <c r="O103" s="61">
        <f>ROUND($N$103+$M$103,2)</f>
        <v>0</v>
      </c>
      <c r="P103" s="28">
        <f>ROUND($J$103*$M$103,2)</f>
        <v>0</v>
      </c>
      <c r="Q103" s="28">
        <f>ROUND($L$103*$N$103,2)</f>
        <v>0</v>
      </c>
      <c r="R103" s="28">
        <f>ROUND($Q$103+$P$103,2)</f>
        <v>0</v>
      </c>
      <c r="S103" s="30" t="s">
        <v>136</v>
      </c>
      <c r="T103" s="76"/>
    </row>
    <row r="104" spans="1:20" s="11" customFormat="1" ht="21.95" customHeight="1" outlineLevel="5" x14ac:dyDescent="0.15">
      <c r="A104" s="12">
        <v>19</v>
      </c>
      <c r="B104" s="13" t="s">
        <v>137</v>
      </c>
      <c r="C104" s="14" t="s">
        <v>86</v>
      </c>
      <c r="D104" s="14"/>
      <c r="E104" s="14"/>
      <c r="F104" s="14"/>
      <c r="G104" s="14"/>
      <c r="H104" s="15">
        <v>242.67599999999999</v>
      </c>
      <c r="I104" s="15">
        <v>242.67599999999999</v>
      </c>
      <c r="J104" s="15">
        <v>485.35199999999998</v>
      </c>
      <c r="K104" s="16"/>
      <c r="L104" s="16">
        <f>$L$105</f>
        <v>485.35199999999998</v>
      </c>
      <c r="M104" s="68"/>
      <c r="N104" s="68"/>
      <c r="O104" s="16">
        <f>ROUND($R$104/$L$104,2)</f>
        <v>0</v>
      </c>
      <c r="P104" s="16">
        <f>ROUND($P$105+$P$106,2)</f>
        <v>0</v>
      </c>
      <c r="Q104" s="16">
        <f>ROUND($Q$105+$Q$106,2)</f>
        <v>0</v>
      </c>
      <c r="R104" s="16">
        <f>ROUND($R$105+$R$106,2)</f>
        <v>0</v>
      </c>
      <c r="S104" s="17" t="s">
        <v>63</v>
      </c>
      <c r="T104" s="74"/>
    </row>
    <row r="105" spans="1:20" s="18" customFormat="1" ht="11.1" customHeight="1" outlineLevel="6" x14ac:dyDescent="0.2">
      <c r="A105" s="19"/>
      <c r="B105" s="20" t="s">
        <v>23</v>
      </c>
      <c r="C105" s="21" t="s">
        <v>86</v>
      </c>
      <c r="D105" s="21"/>
      <c r="E105" s="21"/>
      <c r="F105" s="21"/>
      <c r="G105" s="21"/>
      <c r="H105" s="22">
        <v>242.67599999999999</v>
      </c>
      <c r="I105" s="22">
        <v>242.67599999999999</v>
      </c>
      <c r="J105" s="22">
        <f>$H$105+$I$105</f>
        <v>485.35199999999998</v>
      </c>
      <c r="K105" s="22">
        <v>1</v>
      </c>
      <c r="L105" s="23">
        <f>ROUND($J$105*$K$105,3)</f>
        <v>485.35199999999998</v>
      </c>
      <c r="M105" s="69"/>
      <c r="N105" s="64"/>
      <c r="O105" s="62">
        <f>ROUND($N$105+$M$105,2)</f>
        <v>0</v>
      </c>
      <c r="P105" s="23">
        <f>ROUND($J$105*$M$105,2)</f>
        <v>0</v>
      </c>
      <c r="Q105" s="23">
        <f>ROUND($L$105*$N$105,2)</f>
        <v>0</v>
      </c>
      <c r="R105" s="23">
        <f>ROUND($Q$105+$P$105,2)</f>
        <v>0</v>
      </c>
      <c r="S105" s="23"/>
      <c r="T105" s="75"/>
    </row>
    <row r="106" spans="1:20" s="1" customFormat="1" ht="11.1" customHeight="1" outlineLevel="6" x14ac:dyDescent="0.2">
      <c r="A106" s="24"/>
      <c r="B106" s="25" t="s">
        <v>138</v>
      </c>
      <c r="C106" s="26" t="s">
        <v>86</v>
      </c>
      <c r="D106" s="26" t="s">
        <v>139</v>
      </c>
      <c r="E106" s="26"/>
      <c r="F106" s="26"/>
      <c r="G106" s="26"/>
      <c r="H106" s="27">
        <v>242.67599999999999</v>
      </c>
      <c r="I106" s="27">
        <v>242.67599999999999</v>
      </c>
      <c r="J106" s="27">
        <f>$H$106+$I$106</f>
        <v>485.35199999999998</v>
      </c>
      <c r="K106" s="35">
        <v>1.1499999999999999</v>
      </c>
      <c r="L106" s="28">
        <f>ROUND($J$106*$K$106,3)</f>
        <v>558.15499999999997</v>
      </c>
      <c r="M106" s="65"/>
      <c r="N106" s="66"/>
      <c r="O106" s="35">
        <f>ROUND($N$106+$M$106,2)</f>
        <v>0</v>
      </c>
      <c r="P106" s="28">
        <f>ROUND($J$106*$M$106,2)</f>
        <v>0</v>
      </c>
      <c r="Q106" s="28">
        <f>ROUND($L$106*$N$106,2)</f>
        <v>0</v>
      </c>
      <c r="R106" s="28">
        <f>ROUND($Q$106+$P$106,2)</f>
        <v>0</v>
      </c>
      <c r="S106" s="30"/>
      <c r="T106" s="76"/>
    </row>
    <row r="107" spans="1:20" s="11" customFormat="1" ht="21.95" customHeight="1" outlineLevel="5" x14ac:dyDescent="0.15">
      <c r="A107" s="12">
        <v>20</v>
      </c>
      <c r="B107" s="13" t="s">
        <v>140</v>
      </c>
      <c r="C107" s="14" t="s">
        <v>86</v>
      </c>
      <c r="D107" s="14"/>
      <c r="E107" s="14"/>
      <c r="F107" s="14"/>
      <c r="G107" s="14"/>
      <c r="H107" s="15">
        <v>418.3</v>
      </c>
      <c r="I107" s="15">
        <v>418.3</v>
      </c>
      <c r="J107" s="15">
        <v>836.6</v>
      </c>
      <c r="K107" s="16"/>
      <c r="L107" s="16">
        <f>$L$108</f>
        <v>836.6</v>
      </c>
      <c r="M107" s="68"/>
      <c r="N107" s="68"/>
      <c r="O107" s="16">
        <f>ROUND($R$107/$L$107,2)</f>
        <v>0</v>
      </c>
      <c r="P107" s="16">
        <f>ROUND($P$108+$P$109,2)</f>
        <v>0</v>
      </c>
      <c r="Q107" s="16">
        <f>ROUND($Q$108+$Q$109,2)</f>
        <v>0</v>
      </c>
      <c r="R107" s="16">
        <f>ROUND($R$108+$R$109,2)</f>
        <v>0</v>
      </c>
      <c r="S107" s="17"/>
      <c r="T107" s="74"/>
    </row>
    <row r="108" spans="1:20" s="18" customFormat="1" ht="11.1" customHeight="1" outlineLevel="6" x14ac:dyDescent="0.2">
      <c r="A108" s="19"/>
      <c r="B108" s="20" t="s">
        <v>23</v>
      </c>
      <c r="C108" s="21" t="s">
        <v>86</v>
      </c>
      <c r="D108" s="21"/>
      <c r="E108" s="21"/>
      <c r="F108" s="21"/>
      <c r="G108" s="21"/>
      <c r="H108" s="22">
        <v>418.3</v>
      </c>
      <c r="I108" s="22">
        <v>418.3</v>
      </c>
      <c r="J108" s="22">
        <f>$H$108+$I$108</f>
        <v>836.6</v>
      </c>
      <c r="K108" s="22">
        <v>1</v>
      </c>
      <c r="L108" s="23">
        <f>ROUND($J$108*$K$108,3)</f>
        <v>836.6</v>
      </c>
      <c r="M108" s="64"/>
      <c r="N108" s="64"/>
      <c r="O108" s="23">
        <f>ROUND($N$108+$M$108,2)</f>
        <v>0</v>
      </c>
      <c r="P108" s="23">
        <f>ROUND($J$108*$M$108,2)</f>
        <v>0</v>
      </c>
      <c r="Q108" s="23">
        <f>ROUND($L$108*$N$108,2)</f>
        <v>0</v>
      </c>
      <c r="R108" s="23">
        <f>ROUND($Q$108+$P$108,2)</f>
        <v>0</v>
      </c>
      <c r="S108" s="23"/>
      <c r="T108" s="75"/>
    </row>
    <row r="109" spans="1:20" s="1" customFormat="1" ht="21.95" customHeight="1" outlineLevel="6" x14ac:dyDescent="0.2">
      <c r="A109" s="24"/>
      <c r="B109" s="25" t="s">
        <v>87</v>
      </c>
      <c r="C109" s="26" t="s">
        <v>88</v>
      </c>
      <c r="D109" s="26"/>
      <c r="E109" s="26"/>
      <c r="F109" s="26"/>
      <c r="G109" s="26"/>
      <c r="H109" s="27">
        <v>418.3</v>
      </c>
      <c r="I109" s="27">
        <v>418.3</v>
      </c>
      <c r="J109" s="27">
        <f>$H$109+$I$109</f>
        <v>836.6</v>
      </c>
      <c r="K109" s="31">
        <v>0.1</v>
      </c>
      <c r="L109" s="28">
        <f>ROUND($J$109*$K$109,3)</f>
        <v>83.66</v>
      </c>
      <c r="M109" s="65"/>
      <c r="N109" s="66"/>
      <c r="O109" s="35">
        <f>ROUND($N$109+$M$109,2)</f>
        <v>0</v>
      </c>
      <c r="P109" s="28">
        <f>ROUND($J$109*$M$109,2)</f>
        <v>0</v>
      </c>
      <c r="Q109" s="28">
        <f>ROUND($L$109*$N$109,2)</f>
        <v>0</v>
      </c>
      <c r="R109" s="28">
        <f>ROUND($Q$109+$P$109,2)</f>
        <v>0</v>
      </c>
      <c r="S109" s="30" t="s">
        <v>89</v>
      </c>
      <c r="T109" s="76"/>
    </row>
    <row r="110" spans="1:20" s="4" customFormat="1" ht="12" customHeight="1" x14ac:dyDescent="0.2">
      <c r="A110" s="36"/>
      <c r="B110" s="37" t="s">
        <v>141</v>
      </c>
      <c r="C110" s="38"/>
      <c r="D110" s="38"/>
      <c r="E110" s="38"/>
      <c r="F110" s="38"/>
      <c r="G110" s="38"/>
      <c r="H110" s="38"/>
      <c r="I110" s="38"/>
      <c r="J110" s="38"/>
      <c r="K110" s="38"/>
      <c r="L110" s="38"/>
      <c r="M110" s="71"/>
      <c r="N110" s="71"/>
      <c r="O110" s="38"/>
      <c r="P110" s="39"/>
      <c r="Q110" s="39"/>
      <c r="R110" s="39">
        <f>ROUND($R$13,2)</f>
        <v>0</v>
      </c>
      <c r="S110" s="39"/>
      <c r="T110" s="77"/>
    </row>
    <row r="111" spans="1:20" s="1" customFormat="1" ht="11.1" customHeight="1" x14ac:dyDescent="0.2">
      <c r="A111" s="40"/>
      <c r="B111" s="41" t="s">
        <v>142</v>
      </c>
      <c r="C111" s="42"/>
      <c r="D111" s="42"/>
      <c r="E111" s="42"/>
      <c r="F111" s="42"/>
      <c r="G111" s="42"/>
      <c r="H111" s="42"/>
      <c r="I111" s="42"/>
      <c r="J111" s="42"/>
      <c r="K111" s="42"/>
      <c r="L111" s="42"/>
      <c r="M111" s="72"/>
      <c r="N111" s="72"/>
      <c r="O111" s="42"/>
      <c r="P111" s="42"/>
      <c r="R111" s="28"/>
      <c r="S111" s="28"/>
      <c r="T111" s="78"/>
    </row>
    <row r="112" spans="1:20" s="18" customFormat="1" ht="11.1" customHeight="1" x14ac:dyDescent="0.2">
      <c r="A112" s="43"/>
      <c r="B112" s="44" t="s">
        <v>143</v>
      </c>
      <c r="C112" s="45"/>
      <c r="D112" s="45"/>
      <c r="E112" s="45"/>
      <c r="F112" s="45"/>
      <c r="G112" s="45"/>
      <c r="H112" s="45"/>
      <c r="I112" s="45"/>
      <c r="J112" s="45"/>
      <c r="K112" s="45"/>
      <c r="L112" s="45"/>
      <c r="M112" s="73"/>
      <c r="N112" s="73"/>
      <c r="O112" s="45"/>
      <c r="P112" s="45"/>
      <c r="Q112" s="45"/>
      <c r="R112" s="46">
        <f>ROUND($Q$13,2)</f>
        <v>0</v>
      </c>
      <c r="S112" s="47"/>
      <c r="T112" s="75"/>
    </row>
    <row r="113" spans="1:20" s="18" customFormat="1" ht="11.1" customHeight="1" x14ac:dyDescent="0.2">
      <c r="A113" s="43"/>
      <c r="B113" s="44" t="s">
        <v>144</v>
      </c>
      <c r="C113" s="45"/>
      <c r="D113" s="45"/>
      <c r="E113" s="45"/>
      <c r="F113" s="45"/>
      <c r="G113" s="45"/>
      <c r="H113" s="45"/>
      <c r="I113" s="45"/>
      <c r="J113" s="45"/>
      <c r="K113" s="45"/>
      <c r="L113" s="45"/>
      <c r="M113" s="73"/>
      <c r="N113" s="73"/>
      <c r="O113" s="45"/>
      <c r="P113" s="45"/>
      <c r="Q113" s="45"/>
      <c r="R113" s="48">
        <f>ROUND($P$13,2)</f>
        <v>0</v>
      </c>
      <c r="S113" s="23"/>
      <c r="T113" s="75"/>
    </row>
    <row r="114" spans="1:20" s="18" customFormat="1" ht="11.1" customHeight="1" x14ac:dyDescent="0.2">
      <c r="A114" s="43"/>
      <c r="B114" s="44" t="s">
        <v>145</v>
      </c>
      <c r="C114" s="45"/>
      <c r="D114" s="45"/>
      <c r="E114" s="45"/>
      <c r="F114" s="45"/>
      <c r="G114" s="45"/>
      <c r="H114" s="45"/>
      <c r="I114" s="45"/>
      <c r="J114" s="45"/>
      <c r="K114" s="45"/>
      <c r="L114" s="45"/>
      <c r="M114" s="73"/>
      <c r="N114" s="73"/>
      <c r="O114" s="45"/>
      <c r="P114" s="45"/>
      <c r="Q114" s="45"/>
      <c r="R114" s="48">
        <f>ROUND(($R$110)*0.166666666666666,2)</f>
        <v>0</v>
      </c>
      <c r="S114" s="23"/>
      <c r="T114" s="75"/>
    </row>
    <row r="115" spans="1:20" s="1" customFormat="1" ht="44.1" customHeight="1" x14ac:dyDescent="0.2">
      <c r="A115" s="42"/>
      <c r="B115" s="49" t="s">
        <v>146</v>
      </c>
      <c r="C115" s="42"/>
      <c r="D115" s="42"/>
      <c r="E115" s="42"/>
      <c r="F115" s="42"/>
      <c r="G115" s="42"/>
      <c r="H115" s="42"/>
      <c r="I115" s="42"/>
      <c r="J115" s="42"/>
      <c r="K115" s="42"/>
      <c r="L115" s="42"/>
      <c r="M115" s="72"/>
      <c r="N115" s="72"/>
      <c r="O115" s="42"/>
      <c r="P115" s="45">
        <f>ROUND($P$116+$P$117+$P$118+$P$119+$P$120+$P$121+$P$122+$P$123+$P$124+$P$125+$P$126+$P$127,2)</f>
        <v>0</v>
      </c>
      <c r="Q115" s="45">
        <f>ROUND($Q$116+$Q$117+$Q$118+$Q$119+$Q$120+$Q$121+$Q$122+$Q$123+$Q$124+$Q$125+$Q$126+$Q$127,2)</f>
        <v>0</v>
      </c>
      <c r="R115" s="45">
        <f>ROUND($R$116+$R$117+$R$118+$R$119+$R$120+$R$121+$R$122+$R$123+$R$124+$R$125+$R$126+$R$127,2)</f>
        <v>0</v>
      </c>
      <c r="S115" s="42"/>
      <c r="T115" s="72"/>
    </row>
    <row r="116" spans="1:20" s="1" customFormat="1" ht="11.1" customHeight="1" x14ac:dyDescent="0.2">
      <c r="A116" s="65"/>
      <c r="B116" s="65"/>
      <c r="C116" s="65"/>
      <c r="D116" s="72"/>
      <c r="E116" s="72"/>
      <c r="F116" s="72"/>
      <c r="G116" s="72"/>
      <c r="H116" s="65"/>
      <c r="I116" s="65"/>
      <c r="J116" s="78">
        <f>$F$116+$G$116+$H$116+$I$116</f>
        <v>0</v>
      </c>
      <c r="K116" s="79">
        <v>1</v>
      </c>
      <c r="L116" s="78">
        <f>ROUND($J$116*$K$116,3)</f>
        <v>0</v>
      </c>
      <c r="M116" s="65"/>
      <c r="N116" s="65"/>
      <c r="O116" s="78">
        <f>ROUND($N$116+$M$116,2)</f>
        <v>0</v>
      </c>
      <c r="P116" s="78">
        <f>ROUND($J$116*$M$116,2)</f>
        <v>0</v>
      </c>
      <c r="Q116" s="78">
        <f>ROUND($L$116*$N$116,2)</f>
        <v>0</v>
      </c>
      <c r="R116" s="78">
        <f>ROUND($Q$116+$P$116,2)</f>
        <v>0</v>
      </c>
      <c r="S116" s="72"/>
      <c r="T116" s="65"/>
    </row>
    <row r="117" spans="1:20" s="1" customFormat="1" ht="11.1" customHeight="1" x14ac:dyDescent="0.2">
      <c r="A117" s="65"/>
      <c r="B117" s="65"/>
      <c r="C117" s="65"/>
      <c r="D117" s="72"/>
      <c r="E117" s="72"/>
      <c r="F117" s="72"/>
      <c r="G117" s="72"/>
      <c r="H117" s="65"/>
      <c r="I117" s="65"/>
      <c r="J117" s="78">
        <f>$F$117+$G$117+$H$117+$I$117</f>
        <v>0</v>
      </c>
      <c r="K117" s="79">
        <v>1</v>
      </c>
      <c r="L117" s="78">
        <f>ROUND($J$117*$K$117,3)</f>
        <v>0</v>
      </c>
      <c r="M117" s="65"/>
      <c r="N117" s="65"/>
      <c r="O117" s="78">
        <f>ROUND($N$117+$M$117,2)</f>
        <v>0</v>
      </c>
      <c r="P117" s="78">
        <f>ROUND($J$117*$M$117,2)</f>
        <v>0</v>
      </c>
      <c r="Q117" s="78">
        <f>ROUND($L$117*$N$117,2)</f>
        <v>0</v>
      </c>
      <c r="R117" s="78">
        <f>ROUND($Q$117+$P$117,2)</f>
        <v>0</v>
      </c>
      <c r="S117" s="72"/>
      <c r="T117" s="65"/>
    </row>
    <row r="118" spans="1:20" s="1" customFormat="1" ht="11.1" customHeight="1" x14ac:dyDescent="0.2">
      <c r="A118" s="65"/>
      <c r="B118" s="65"/>
      <c r="C118" s="65"/>
      <c r="D118" s="72"/>
      <c r="E118" s="72"/>
      <c r="F118" s="72"/>
      <c r="G118" s="72"/>
      <c r="H118" s="65"/>
      <c r="I118" s="65"/>
      <c r="J118" s="78">
        <f>$F$118+$G$118+$H$118+$I$118</f>
        <v>0</v>
      </c>
      <c r="K118" s="79">
        <v>1</v>
      </c>
      <c r="L118" s="78">
        <f>ROUND($J$118*$K$118,3)</f>
        <v>0</v>
      </c>
      <c r="M118" s="65"/>
      <c r="N118" s="65"/>
      <c r="O118" s="78">
        <f>ROUND($N$118+$M$118,2)</f>
        <v>0</v>
      </c>
      <c r="P118" s="78">
        <f>ROUND($J$118*$M$118,2)</f>
        <v>0</v>
      </c>
      <c r="Q118" s="78">
        <f>ROUND($L$118*$N$118,2)</f>
        <v>0</v>
      </c>
      <c r="R118" s="78">
        <f>ROUND($Q$118+$P$118,2)</f>
        <v>0</v>
      </c>
      <c r="S118" s="72"/>
      <c r="T118" s="65"/>
    </row>
    <row r="119" spans="1:20" s="1" customFormat="1" ht="11.1" customHeight="1" x14ac:dyDescent="0.2">
      <c r="A119" s="65"/>
      <c r="B119" s="65"/>
      <c r="C119" s="65"/>
      <c r="D119" s="72"/>
      <c r="E119" s="72"/>
      <c r="F119" s="72"/>
      <c r="G119" s="72"/>
      <c r="H119" s="65"/>
      <c r="I119" s="65"/>
      <c r="J119" s="78">
        <f>$F$119+$G$119+$H$119+$I$119</f>
        <v>0</v>
      </c>
      <c r="K119" s="79">
        <v>1</v>
      </c>
      <c r="L119" s="78">
        <f>ROUND($J$119*$K$119,3)</f>
        <v>0</v>
      </c>
      <c r="M119" s="65"/>
      <c r="N119" s="65"/>
      <c r="O119" s="78">
        <f>ROUND($N$119+$M$119,2)</f>
        <v>0</v>
      </c>
      <c r="P119" s="78">
        <f>ROUND($J$119*$M$119,2)</f>
        <v>0</v>
      </c>
      <c r="Q119" s="78">
        <f>ROUND($L$119*$N$119,2)</f>
        <v>0</v>
      </c>
      <c r="R119" s="78">
        <f>ROUND($Q$119+$P$119,2)</f>
        <v>0</v>
      </c>
      <c r="S119" s="72"/>
      <c r="T119" s="65"/>
    </row>
    <row r="120" spans="1:20" s="1" customFormat="1" ht="11.1" customHeight="1" x14ac:dyDescent="0.2">
      <c r="A120" s="65"/>
      <c r="B120" s="65"/>
      <c r="C120" s="65"/>
      <c r="D120" s="72"/>
      <c r="E120" s="72"/>
      <c r="F120" s="72"/>
      <c r="G120" s="72"/>
      <c r="H120" s="65"/>
      <c r="I120" s="65"/>
      <c r="J120" s="78">
        <f>$F$120+$G$120+$H$120+$I$120</f>
        <v>0</v>
      </c>
      <c r="K120" s="79">
        <v>1</v>
      </c>
      <c r="L120" s="78">
        <f>ROUND($J$120*$K$120,3)</f>
        <v>0</v>
      </c>
      <c r="M120" s="65"/>
      <c r="N120" s="65"/>
      <c r="O120" s="78">
        <f>ROUND($N$120+$M$120,2)</f>
        <v>0</v>
      </c>
      <c r="P120" s="78">
        <f>ROUND($J$120*$M$120,2)</f>
        <v>0</v>
      </c>
      <c r="Q120" s="78">
        <f>ROUND($L$120*$N$120,2)</f>
        <v>0</v>
      </c>
      <c r="R120" s="78">
        <f>ROUND($Q$120+$P$120,2)</f>
        <v>0</v>
      </c>
      <c r="S120" s="72"/>
      <c r="T120" s="65"/>
    </row>
    <row r="121" spans="1:20" s="1" customFormat="1" ht="11.1" customHeight="1" x14ac:dyDescent="0.2">
      <c r="A121" s="65"/>
      <c r="B121" s="65"/>
      <c r="C121" s="65"/>
      <c r="D121" s="72"/>
      <c r="E121" s="72"/>
      <c r="F121" s="72"/>
      <c r="G121" s="72"/>
      <c r="H121" s="65"/>
      <c r="I121" s="65"/>
      <c r="J121" s="78">
        <f>$F$121+$G$121+$H$121+$I$121</f>
        <v>0</v>
      </c>
      <c r="K121" s="79">
        <v>1</v>
      </c>
      <c r="L121" s="78">
        <f>ROUND($J$121*$K$121,3)</f>
        <v>0</v>
      </c>
      <c r="M121" s="65"/>
      <c r="N121" s="65"/>
      <c r="O121" s="78">
        <f>ROUND($N$121+$M$121,2)</f>
        <v>0</v>
      </c>
      <c r="P121" s="78">
        <f>ROUND($J$121*$M$121,2)</f>
        <v>0</v>
      </c>
      <c r="Q121" s="78">
        <f>ROUND($L$121*$N$121,2)</f>
        <v>0</v>
      </c>
      <c r="R121" s="78">
        <f>ROUND($Q$121+$P$121,2)</f>
        <v>0</v>
      </c>
      <c r="S121" s="72"/>
      <c r="T121" s="65"/>
    </row>
    <row r="122" spans="1:20" s="1" customFormat="1" ht="11.1" customHeight="1" x14ac:dyDescent="0.2">
      <c r="A122" s="65"/>
      <c r="B122" s="65"/>
      <c r="C122" s="65"/>
      <c r="D122" s="72"/>
      <c r="E122" s="72"/>
      <c r="F122" s="72"/>
      <c r="G122" s="72"/>
      <c r="H122" s="65"/>
      <c r="I122" s="65"/>
      <c r="J122" s="78">
        <f>$F$122+$G$122+$H$122+$I$122</f>
        <v>0</v>
      </c>
      <c r="K122" s="79">
        <v>1</v>
      </c>
      <c r="L122" s="78">
        <f>ROUND($J$122*$K$122,3)</f>
        <v>0</v>
      </c>
      <c r="M122" s="65"/>
      <c r="N122" s="65"/>
      <c r="O122" s="78">
        <f>ROUND($N$122+$M$122,2)</f>
        <v>0</v>
      </c>
      <c r="P122" s="78">
        <f>ROUND($J$122*$M$122,2)</f>
        <v>0</v>
      </c>
      <c r="Q122" s="78">
        <f>ROUND($L$122*$N$122,2)</f>
        <v>0</v>
      </c>
      <c r="R122" s="78">
        <f>ROUND($Q$122+$P$122,2)</f>
        <v>0</v>
      </c>
      <c r="S122" s="72"/>
      <c r="T122" s="65"/>
    </row>
    <row r="123" spans="1:20" s="1" customFormat="1" ht="11.1" customHeight="1" x14ac:dyDescent="0.2">
      <c r="A123" s="65"/>
      <c r="B123" s="65"/>
      <c r="C123" s="65"/>
      <c r="D123" s="72"/>
      <c r="E123" s="72"/>
      <c r="F123" s="72"/>
      <c r="G123" s="72"/>
      <c r="H123" s="65"/>
      <c r="I123" s="65"/>
      <c r="J123" s="78">
        <f>$F$123+$G$123+$H$123+$I$123</f>
        <v>0</v>
      </c>
      <c r="K123" s="79">
        <v>1</v>
      </c>
      <c r="L123" s="78">
        <f>ROUND($J$123*$K$123,3)</f>
        <v>0</v>
      </c>
      <c r="M123" s="65"/>
      <c r="N123" s="65"/>
      <c r="O123" s="78">
        <f>ROUND($N$123+$M$123,2)</f>
        <v>0</v>
      </c>
      <c r="P123" s="78">
        <f>ROUND($J$123*$M$123,2)</f>
        <v>0</v>
      </c>
      <c r="Q123" s="78">
        <f>ROUND($L$123*$N$123,2)</f>
        <v>0</v>
      </c>
      <c r="R123" s="78">
        <f>ROUND($Q$123+$P$123,2)</f>
        <v>0</v>
      </c>
      <c r="S123" s="72"/>
      <c r="T123" s="65"/>
    </row>
    <row r="124" spans="1:20" s="1" customFormat="1" ht="11.1" customHeight="1" x14ac:dyDescent="0.2">
      <c r="A124" s="65"/>
      <c r="B124" s="65"/>
      <c r="C124" s="65"/>
      <c r="D124" s="72"/>
      <c r="E124" s="72"/>
      <c r="F124" s="72"/>
      <c r="G124" s="72"/>
      <c r="H124" s="65"/>
      <c r="I124" s="65"/>
      <c r="J124" s="78">
        <f>$F$124+$G$124+$H$124+$I$124</f>
        <v>0</v>
      </c>
      <c r="K124" s="79">
        <v>1</v>
      </c>
      <c r="L124" s="78">
        <f>ROUND($J$124*$K$124,3)</f>
        <v>0</v>
      </c>
      <c r="M124" s="65"/>
      <c r="N124" s="65"/>
      <c r="O124" s="78">
        <f>ROUND($N$124+$M$124,2)</f>
        <v>0</v>
      </c>
      <c r="P124" s="78">
        <f>ROUND($J$124*$M$124,2)</f>
        <v>0</v>
      </c>
      <c r="Q124" s="78">
        <f>ROUND($L$124*$N$124,2)</f>
        <v>0</v>
      </c>
      <c r="R124" s="78">
        <f>ROUND($Q$124+$P$124,2)</f>
        <v>0</v>
      </c>
      <c r="S124" s="72"/>
      <c r="T124" s="65"/>
    </row>
    <row r="125" spans="1:20" s="1" customFormat="1" ht="11.1" customHeight="1" x14ac:dyDescent="0.2">
      <c r="A125" s="65"/>
      <c r="B125" s="65"/>
      <c r="C125" s="65"/>
      <c r="D125" s="72"/>
      <c r="E125" s="72"/>
      <c r="F125" s="72"/>
      <c r="G125" s="72"/>
      <c r="H125" s="65"/>
      <c r="I125" s="65"/>
      <c r="J125" s="78">
        <f>$F$125+$G$125+$H$125+$I$125</f>
        <v>0</v>
      </c>
      <c r="K125" s="79">
        <v>1</v>
      </c>
      <c r="L125" s="78">
        <f>ROUND($J$125*$K$125,3)</f>
        <v>0</v>
      </c>
      <c r="M125" s="65"/>
      <c r="N125" s="65"/>
      <c r="O125" s="78">
        <f>ROUND($N$125+$M$125,2)</f>
        <v>0</v>
      </c>
      <c r="P125" s="78">
        <f>ROUND($J$125*$M$125,2)</f>
        <v>0</v>
      </c>
      <c r="Q125" s="78">
        <f>ROUND($L$125*$N$125,2)</f>
        <v>0</v>
      </c>
      <c r="R125" s="78">
        <f>ROUND($Q$125+$P$125,2)</f>
        <v>0</v>
      </c>
      <c r="S125" s="72"/>
      <c r="T125" s="65"/>
    </row>
    <row r="126" spans="1:20" s="1" customFormat="1" ht="11.1" customHeight="1" x14ac:dyDescent="0.2">
      <c r="A126" s="65"/>
      <c r="B126" s="65"/>
      <c r="C126" s="65"/>
      <c r="D126" s="72"/>
      <c r="E126" s="72"/>
      <c r="F126" s="72"/>
      <c r="G126" s="72"/>
      <c r="H126" s="65"/>
      <c r="I126" s="65"/>
      <c r="J126" s="78">
        <f>$F$126+$G$126+$H$126+$I$126</f>
        <v>0</v>
      </c>
      <c r="K126" s="79">
        <v>1</v>
      </c>
      <c r="L126" s="78">
        <f>ROUND($J$126*$K$126,3)</f>
        <v>0</v>
      </c>
      <c r="M126" s="65"/>
      <c r="N126" s="65"/>
      <c r="O126" s="78">
        <f>ROUND($N$126+$M$126,2)</f>
        <v>0</v>
      </c>
      <c r="P126" s="78">
        <f>ROUND($J$126*$M$126,2)</f>
        <v>0</v>
      </c>
      <c r="Q126" s="78">
        <f>ROUND($L$126*$N$126,2)</f>
        <v>0</v>
      </c>
      <c r="R126" s="78">
        <f>ROUND($Q$126+$P$126,2)</f>
        <v>0</v>
      </c>
      <c r="S126" s="72"/>
      <c r="T126" s="65"/>
    </row>
    <row r="127" spans="1:20" s="1" customFormat="1" ht="11.1" customHeight="1" x14ac:dyDescent="0.2">
      <c r="A127" s="65"/>
      <c r="B127" s="65"/>
      <c r="C127" s="65"/>
      <c r="D127" s="72"/>
      <c r="E127" s="72"/>
      <c r="F127" s="72"/>
      <c r="G127" s="72"/>
      <c r="H127" s="65"/>
      <c r="I127" s="65"/>
      <c r="J127" s="78">
        <f>$F$127+$G$127+$H$127+$I$127</f>
        <v>0</v>
      </c>
      <c r="K127" s="79">
        <v>1</v>
      </c>
      <c r="L127" s="78">
        <f>ROUND($J$127*$K$127,3)</f>
        <v>0</v>
      </c>
      <c r="M127" s="65"/>
      <c r="N127" s="65"/>
      <c r="O127" s="78">
        <f>ROUND($N$127+$M$127,2)</f>
        <v>0</v>
      </c>
      <c r="P127" s="78">
        <f>ROUND($J$127*$M$127,2)</f>
        <v>0</v>
      </c>
      <c r="Q127" s="78">
        <f>ROUND($L$127*$N$127,2)</f>
        <v>0</v>
      </c>
      <c r="R127" s="78">
        <f>ROUND($Q$127+$P$127,2)</f>
        <v>0</v>
      </c>
      <c r="S127" s="72"/>
      <c r="T127" s="65"/>
    </row>
    <row r="128" spans="1:20" s="1" customFormat="1" ht="11.1" customHeight="1" x14ac:dyDescent="0.2"/>
    <row r="129" spans="1:2" s="1" customFormat="1" ht="11.1" customHeight="1" x14ac:dyDescent="0.2">
      <c r="A129" s="18" t="s">
        <v>147</v>
      </c>
    </row>
    <row r="130" spans="1:2" s="1" customFormat="1" ht="11.1" customHeight="1" x14ac:dyDescent="0.2"/>
    <row r="131" spans="1:2" s="1" customFormat="1" ht="11.1" customHeight="1" x14ac:dyDescent="0.2">
      <c r="A131" s="50"/>
      <c r="B131" s="1" t="s">
        <v>148</v>
      </c>
    </row>
    <row r="132" spans="1:2" s="1" customFormat="1" ht="11.1" customHeight="1" x14ac:dyDescent="0.2">
      <c r="A132" s="1" t="s">
        <v>149</v>
      </c>
    </row>
  </sheetData>
  <sheetProtection algorithmName="SHA-512" hashValue="Pbko5JALhPnc8E1Qv9nwip5RadHVRmLwrijYzEpsxHcBTubChD9yDXIGBEwKtPAk7kkaj0Zt+KcrqRpMXET1AQ==" saltValue="6sgfXAJNaKnhExycRK7e/Q==" spinCount="100000" sheet="1" objects="1" scenarios="1" selectLockedCells="1"/>
  <mergeCells count="19">
    <mergeCell ref="P10:Q10"/>
    <mergeCell ref="R10:R11"/>
    <mergeCell ref="S10:S11"/>
    <mergeCell ref="T10:T11"/>
    <mergeCell ref="H10:I10"/>
    <mergeCell ref="J10:J11"/>
    <mergeCell ref="K10:K11"/>
    <mergeCell ref="L10:L11"/>
    <mergeCell ref="M10:O10"/>
    <mergeCell ref="A6:G6"/>
    <mergeCell ref="A7:G7"/>
    <mergeCell ref="A8:G8"/>
    <mergeCell ref="A10:A11"/>
    <mergeCell ref="B10:B11"/>
    <mergeCell ref="C10:C11"/>
    <mergeCell ref="D10:D11"/>
    <mergeCell ref="E10:E11"/>
    <mergeCell ref="F10:F11"/>
    <mergeCell ref="G10:G11"/>
  </mergeCells>
  <pageMargins left="0.39370078740157483" right="0.39370078740157483" top="0.39370078740157483" bottom="0.39370078740157483" header="0" footer="0"/>
  <pageSetup paperSize="9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Котенко Анастасия Евгеньевна</cp:lastModifiedBy>
  <dcterms:modified xsi:type="dcterms:W3CDTF">2025-02-06T08:37:29Z</dcterms:modified>
</cp:coreProperties>
</file>