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hp\public\Проекты\Строительство_жилья(группа)\Тендер_ПД\СДО\5. Ембаево\18. Ембаево ИЖД (80-93), ТХ 6 этап\Устройство фундамента 83-89,93\претенденту\"/>
    </mc:Choice>
  </mc:AlternateContent>
  <xr:revisionPtr revIDLastSave="0" documentId="13_ncr:1_{905F78C8-33DD-41EA-A544-E504B8B87BB1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116" i="1" l="1"/>
  <c r="U116" i="1"/>
  <c r="R116" i="1"/>
  <c r="W116" i="1" s="1"/>
  <c r="X116" i="1" s="1"/>
  <c r="P116" i="1"/>
  <c r="U115" i="1"/>
  <c r="P115" i="1"/>
  <c r="V115" i="1" s="1"/>
  <c r="U114" i="1"/>
  <c r="P114" i="1"/>
  <c r="U113" i="1"/>
  <c r="P113" i="1"/>
  <c r="V113" i="1" s="1"/>
  <c r="U112" i="1"/>
  <c r="P112" i="1"/>
  <c r="U111" i="1"/>
  <c r="P111" i="1"/>
  <c r="V111" i="1" s="1"/>
  <c r="U110" i="1"/>
  <c r="P110" i="1"/>
  <c r="U109" i="1"/>
  <c r="P109" i="1"/>
  <c r="V109" i="1" s="1"/>
  <c r="U108" i="1"/>
  <c r="P108" i="1"/>
  <c r="U107" i="1"/>
  <c r="P107" i="1"/>
  <c r="V107" i="1" s="1"/>
  <c r="U106" i="1"/>
  <c r="P106" i="1"/>
  <c r="U105" i="1"/>
  <c r="P105" i="1"/>
  <c r="V105" i="1" s="1"/>
  <c r="V98" i="1"/>
  <c r="U98" i="1"/>
  <c r="R98" i="1"/>
  <c r="W98" i="1" s="1"/>
  <c r="P98" i="1"/>
  <c r="V97" i="1"/>
  <c r="U97" i="1"/>
  <c r="R97" i="1"/>
  <c r="P97" i="1"/>
  <c r="U95" i="1"/>
  <c r="P95" i="1"/>
  <c r="U94" i="1"/>
  <c r="P94" i="1"/>
  <c r="V94" i="1" s="1"/>
  <c r="V92" i="1"/>
  <c r="U92" i="1"/>
  <c r="R92" i="1"/>
  <c r="P92" i="1"/>
  <c r="V91" i="1"/>
  <c r="V89" i="1"/>
  <c r="U89" i="1"/>
  <c r="R89" i="1"/>
  <c r="W89" i="1" s="1"/>
  <c r="P89" i="1"/>
  <c r="V88" i="1"/>
  <c r="U88" i="1"/>
  <c r="R88" i="1"/>
  <c r="P88" i="1"/>
  <c r="V87" i="1"/>
  <c r="U86" i="1"/>
  <c r="P86" i="1"/>
  <c r="U85" i="1"/>
  <c r="P85" i="1"/>
  <c r="V85" i="1" s="1"/>
  <c r="U84" i="1"/>
  <c r="P84" i="1"/>
  <c r="V82" i="1"/>
  <c r="U82" i="1"/>
  <c r="R82" i="1"/>
  <c r="W82" i="1" s="1"/>
  <c r="P82" i="1"/>
  <c r="V81" i="1"/>
  <c r="X81" i="1" s="1"/>
  <c r="U81" i="1"/>
  <c r="R81" i="1"/>
  <c r="W81" i="1" s="1"/>
  <c r="P81" i="1"/>
  <c r="V80" i="1"/>
  <c r="U80" i="1"/>
  <c r="R80" i="1"/>
  <c r="W80" i="1" s="1"/>
  <c r="P80" i="1"/>
  <c r="X79" i="1"/>
  <c r="V79" i="1"/>
  <c r="U79" i="1"/>
  <c r="R79" i="1"/>
  <c r="W79" i="1" s="1"/>
  <c r="P79" i="1"/>
  <c r="V78" i="1"/>
  <c r="U78" i="1"/>
  <c r="R78" i="1"/>
  <c r="W78" i="1" s="1"/>
  <c r="P78" i="1"/>
  <c r="V77" i="1"/>
  <c r="U77" i="1"/>
  <c r="R77" i="1"/>
  <c r="W77" i="1" s="1"/>
  <c r="X77" i="1" s="1"/>
  <c r="P77" i="1"/>
  <c r="V76" i="1"/>
  <c r="U76" i="1"/>
  <c r="R76" i="1"/>
  <c r="W76" i="1" s="1"/>
  <c r="X76" i="1" s="1"/>
  <c r="P76" i="1"/>
  <c r="V75" i="1"/>
  <c r="U75" i="1"/>
  <c r="R75" i="1"/>
  <c r="P75" i="1"/>
  <c r="V70" i="1"/>
  <c r="U70" i="1"/>
  <c r="R70" i="1"/>
  <c r="W70" i="1" s="1"/>
  <c r="X70" i="1" s="1"/>
  <c r="P70" i="1"/>
  <c r="V69" i="1"/>
  <c r="V68" i="1" s="1"/>
  <c r="U69" i="1"/>
  <c r="R69" i="1"/>
  <c r="W69" i="1" s="1"/>
  <c r="P69" i="1"/>
  <c r="R68" i="1"/>
  <c r="U67" i="1"/>
  <c r="P67" i="1"/>
  <c r="V67" i="1" s="1"/>
  <c r="U66" i="1"/>
  <c r="P66" i="1"/>
  <c r="U63" i="1"/>
  <c r="P63" i="1"/>
  <c r="V63" i="1" s="1"/>
  <c r="U62" i="1"/>
  <c r="P62" i="1"/>
  <c r="V60" i="1"/>
  <c r="U60" i="1"/>
  <c r="R60" i="1"/>
  <c r="W60" i="1" s="1"/>
  <c r="P60" i="1"/>
  <c r="V59" i="1"/>
  <c r="U59" i="1"/>
  <c r="R59" i="1"/>
  <c r="W59" i="1" s="1"/>
  <c r="W58" i="1" s="1"/>
  <c r="P59" i="1"/>
  <c r="V58" i="1"/>
  <c r="U57" i="1"/>
  <c r="P57" i="1"/>
  <c r="V51" i="1"/>
  <c r="U51" i="1"/>
  <c r="R51" i="1"/>
  <c r="W51" i="1" s="1"/>
  <c r="P51" i="1"/>
  <c r="V50" i="1"/>
  <c r="U50" i="1"/>
  <c r="R50" i="1"/>
  <c r="W50" i="1" s="1"/>
  <c r="X50" i="1" s="1"/>
  <c r="P50" i="1"/>
  <c r="V49" i="1"/>
  <c r="U49" i="1"/>
  <c r="R49" i="1"/>
  <c r="W49" i="1" s="1"/>
  <c r="P49" i="1"/>
  <c r="R48" i="1"/>
  <c r="U47" i="1"/>
  <c r="P47" i="1"/>
  <c r="U46" i="1"/>
  <c r="P46" i="1"/>
  <c r="U45" i="1"/>
  <c r="P45" i="1"/>
  <c r="U42" i="1"/>
  <c r="P42" i="1"/>
  <c r="V40" i="1"/>
  <c r="X40" i="1" s="1"/>
  <c r="U40" i="1"/>
  <c r="R40" i="1"/>
  <c r="W40" i="1" s="1"/>
  <c r="P40" i="1"/>
  <c r="X39" i="1"/>
  <c r="V39" i="1"/>
  <c r="U39" i="1"/>
  <c r="R39" i="1"/>
  <c r="W39" i="1" s="1"/>
  <c r="W38" i="1" s="1"/>
  <c r="P39" i="1"/>
  <c r="R38" i="1"/>
  <c r="U37" i="1"/>
  <c r="P37" i="1"/>
  <c r="U36" i="1"/>
  <c r="P36" i="1"/>
  <c r="U35" i="1"/>
  <c r="P35" i="1"/>
  <c r="V33" i="1"/>
  <c r="X33" i="1" s="1"/>
  <c r="U33" i="1"/>
  <c r="R33" i="1"/>
  <c r="W33" i="1" s="1"/>
  <c r="P33" i="1"/>
  <c r="X32" i="1"/>
  <c r="V32" i="1"/>
  <c r="U32" i="1"/>
  <c r="R32" i="1"/>
  <c r="W32" i="1" s="1"/>
  <c r="P32" i="1"/>
  <c r="V31" i="1"/>
  <c r="U31" i="1"/>
  <c r="R31" i="1"/>
  <c r="W31" i="1" s="1"/>
  <c r="X31" i="1" s="1"/>
  <c r="P31" i="1"/>
  <c r="V30" i="1"/>
  <c r="U30" i="1"/>
  <c r="P30" i="1"/>
  <c r="R30" i="1" s="1"/>
  <c r="W30" i="1" s="1"/>
  <c r="X30" i="1" s="1"/>
  <c r="V29" i="1"/>
  <c r="V28" i="1" s="1"/>
  <c r="U29" i="1"/>
  <c r="R29" i="1"/>
  <c r="W29" i="1" s="1"/>
  <c r="P29" i="1"/>
  <c r="U27" i="1"/>
  <c r="P27" i="1"/>
  <c r="R27" i="1" s="1"/>
  <c r="W27" i="1" s="1"/>
  <c r="V26" i="1"/>
  <c r="U26" i="1"/>
  <c r="P26" i="1"/>
  <c r="R26" i="1" s="1"/>
  <c r="V24" i="1"/>
  <c r="U24" i="1"/>
  <c r="R24" i="1"/>
  <c r="W24" i="1" s="1"/>
  <c r="X24" i="1" s="1"/>
  <c r="P24" i="1"/>
  <c r="V23" i="1"/>
  <c r="V21" i="1" s="1"/>
  <c r="U23" i="1"/>
  <c r="P23" i="1"/>
  <c r="R23" i="1" s="1"/>
  <c r="W23" i="1" s="1"/>
  <c r="V22" i="1"/>
  <c r="U22" i="1"/>
  <c r="R22" i="1"/>
  <c r="P22" i="1"/>
  <c r="V19" i="1"/>
  <c r="U19" i="1"/>
  <c r="P19" i="1"/>
  <c r="R19" i="1" s="1"/>
  <c r="W19" i="1" s="1"/>
  <c r="X19" i="1" s="1"/>
  <c r="V18" i="1"/>
  <c r="U18" i="1"/>
  <c r="R18" i="1"/>
  <c r="P18" i="1"/>
  <c r="V96" i="1" l="1"/>
  <c r="X51" i="1"/>
  <c r="W48" i="1"/>
  <c r="X60" i="1"/>
  <c r="V74" i="1"/>
  <c r="X82" i="1"/>
  <c r="W18" i="1"/>
  <c r="R17" i="1"/>
  <c r="W22" i="1"/>
  <c r="R21" i="1"/>
  <c r="W28" i="1"/>
  <c r="X29" i="1"/>
  <c r="X28" i="1" s="1"/>
  <c r="X38" i="1"/>
  <c r="U38" i="1" s="1"/>
  <c r="V17" i="1"/>
  <c r="V16" i="1"/>
  <c r="X23" i="1"/>
  <c r="R25" i="1"/>
  <c r="W26" i="1"/>
  <c r="R28" i="1"/>
  <c r="R37" i="1"/>
  <c r="W37" i="1" s="1"/>
  <c r="V37" i="1"/>
  <c r="V38" i="1"/>
  <c r="R46" i="1"/>
  <c r="W46" i="1" s="1"/>
  <c r="V46" i="1"/>
  <c r="R57" i="1"/>
  <c r="V57" i="1"/>
  <c r="X78" i="1"/>
  <c r="W88" i="1"/>
  <c r="R87" i="1"/>
  <c r="X98" i="1"/>
  <c r="R108" i="1"/>
  <c r="W108" i="1" s="1"/>
  <c r="V108" i="1"/>
  <c r="V27" i="1"/>
  <c r="V25" i="1" s="1"/>
  <c r="V36" i="1"/>
  <c r="R36" i="1"/>
  <c r="W36" i="1" s="1"/>
  <c r="X36" i="1" s="1"/>
  <c r="V45" i="1"/>
  <c r="R45" i="1"/>
  <c r="X49" i="1"/>
  <c r="X48" i="1" s="1"/>
  <c r="U48" i="1" s="1"/>
  <c r="X59" i="1"/>
  <c r="X80" i="1"/>
  <c r="X89" i="1"/>
  <c r="R110" i="1"/>
  <c r="W110" i="1" s="1"/>
  <c r="V110" i="1"/>
  <c r="R35" i="1"/>
  <c r="V35" i="1"/>
  <c r="V34" i="1" s="1"/>
  <c r="R42" i="1"/>
  <c r="V42" i="1"/>
  <c r="V41" i="1" s="1"/>
  <c r="R66" i="1"/>
  <c r="V66" i="1"/>
  <c r="W68" i="1"/>
  <c r="X69" i="1"/>
  <c r="X68" i="1" s="1"/>
  <c r="U68" i="1" s="1"/>
  <c r="W75" i="1"/>
  <c r="R74" i="1"/>
  <c r="R84" i="1"/>
  <c r="V84" i="1"/>
  <c r="R95" i="1"/>
  <c r="W95" i="1" s="1"/>
  <c r="V95" i="1"/>
  <c r="V93" i="1" s="1"/>
  <c r="R112" i="1"/>
  <c r="W112" i="1" s="1"/>
  <c r="V112" i="1"/>
  <c r="V47" i="1"/>
  <c r="R47" i="1"/>
  <c r="W47" i="1" s="1"/>
  <c r="V48" i="1"/>
  <c r="R58" i="1"/>
  <c r="R62" i="1"/>
  <c r="V62" i="1"/>
  <c r="V61" i="1" s="1"/>
  <c r="R86" i="1"/>
  <c r="W86" i="1" s="1"/>
  <c r="V86" i="1"/>
  <c r="V73" i="1" s="1"/>
  <c r="W92" i="1"/>
  <c r="R91" i="1"/>
  <c r="W97" i="1"/>
  <c r="R96" i="1"/>
  <c r="R106" i="1"/>
  <c r="W106" i="1" s="1"/>
  <c r="V106" i="1"/>
  <c r="R114" i="1"/>
  <c r="W114" i="1" s="1"/>
  <c r="V114" i="1"/>
  <c r="R63" i="1"/>
  <c r="W63" i="1" s="1"/>
  <c r="X63" i="1" s="1"/>
  <c r="R67" i="1"/>
  <c r="W67" i="1" s="1"/>
  <c r="X67" i="1" s="1"/>
  <c r="R85" i="1"/>
  <c r="W85" i="1" s="1"/>
  <c r="X85" i="1" s="1"/>
  <c r="R94" i="1"/>
  <c r="R105" i="1"/>
  <c r="W105" i="1" s="1"/>
  <c r="R107" i="1"/>
  <c r="W107" i="1" s="1"/>
  <c r="X107" i="1" s="1"/>
  <c r="R109" i="1"/>
  <c r="W109" i="1" s="1"/>
  <c r="X109" i="1" s="1"/>
  <c r="R111" i="1"/>
  <c r="W111" i="1" s="1"/>
  <c r="X111" i="1" s="1"/>
  <c r="R113" i="1"/>
  <c r="W113" i="1" s="1"/>
  <c r="X113" i="1" s="1"/>
  <c r="R115" i="1"/>
  <c r="W115" i="1" s="1"/>
  <c r="X115" i="1" s="1"/>
  <c r="X58" i="1" l="1"/>
  <c r="U58" i="1" s="1"/>
  <c r="X108" i="1"/>
  <c r="X46" i="1"/>
  <c r="V104" i="1"/>
  <c r="X47" i="1"/>
  <c r="V65" i="1"/>
  <c r="V64" i="1"/>
  <c r="R56" i="1"/>
  <c r="W57" i="1"/>
  <c r="R93" i="1"/>
  <c r="W94" i="1"/>
  <c r="X106" i="1"/>
  <c r="W91" i="1"/>
  <c r="X92" i="1"/>
  <c r="W90" i="1"/>
  <c r="R61" i="1"/>
  <c r="W62" i="1"/>
  <c r="X95" i="1"/>
  <c r="W74" i="1"/>
  <c r="W71" i="1"/>
  <c r="X75" i="1"/>
  <c r="R65" i="1"/>
  <c r="W66" i="1"/>
  <c r="R34" i="1"/>
  <c r="W35" i="1"/>
  <c r="V90" i="1"/>
  <c r="X37" i="1"/>
  <c r="V14" i="1"/>
  <c r="X105" i="1"/>
  <c r="W104" i="1"/>
  <c r="V83" i="1"/>
  <c r="V72" i="1"/>
  <c r="R44" i="1"/>
  <c r="W45" i="1"/>
  <c r="V15" i="1"/>
  <c r="V71" i="1"/>
  <c r="X27" i="1"/>
  <c r="W21" i="1"/>
  <c r="X22" i="1"/>
  <c r="W87" i="1"/>
  <c r="X88" i="1"/>
  <c r="X87" i="1" s="1"/>
  <c r="U87" i="1" s="1"/>
  <c r="V20" i="1"/>
  <c r="X114" i="1"/>
  <c r="W96" i="1"/>
  <c r="X97" i="1"/>
  <c r="X96" i="1" s="1"/>
  <c r="U96" i="1" s="1"/>
  <c r="X86" i="1"/>
  <c r="X112" i="1"/>
  <c r="R83" i="1"/>
  <c r="W84" i="1"/>
  <c r="R41" i="1"/>
  <c r="W42" i="1"/>
  <c r="W15" i="1" s="1"/>
  <c r="X110" i="1"/>
  <c r="V44" i="1"/>
  <c r="V43" i="1"/>
  <c r="V56" i="1"/>
  <c r="V54" i="1"/>
  <c r="V52" i="1"/>
  <c r="V53" i="1"/>
  <c r="V55" i="1"/>
  <c r="X26" i="1"/>
  <c r="X25" i="1" s="1"/>
  <c r="U25" i="1" s="1"/>
  <c r="W25" i="1"/>
  <c r="U28" i="1"/>
  <c r="V13" i="1"/>
  <c r="X102" i="1" s="1"/>
  <c r="W17" i="1"/>
  <c r="W14" i="1"/>
  <c r="X18" i="1"/>
  <c r="W16" i="1"/>
  <c r="W20" i="1" l="1"/>
  <c r="W13" i="1"/>
  <c r="X101" i="1" s="1"/>
  <c r="X62" i="1"/>
  <c r="X61" i="1" s="1"/>
  <c r="U61" i="1" s="1"/>
  <c r="W61" i="1"/>
  <c r="X84" i="1"/>
  <c r="X83" i="1" s="1"/>
  <c r="U83" i="1" s="1"/>
  <c r="W83" i="1"/>
  <c r="X45" i="1"/>
  <c r="W43" i="1"/>
  <c r="W44" i="1"/>
  <c r="W72" i="1"/>
  <c r="X66" i="1"/>
  <c r="W64" i="1"/>
  <c r="W65" i="1"/>
  <c r="X57" i="1"/>
  <c r="W55" i="1"/>
  <c r="W53" i="1"/>
  <c r="W56" i="1"/>
  <c r="W54" i="1"/>
  <c r="W52" i="1"/>
  <c r="X17" i="1"/>
  <c r="U17" i="1" s="1"/>
  <c r="X16" i="1"/>
  <c r="X104" i="1"/>
  <c r="X35" i="1"/>
  <c r="X34" i="1" s="1"/>
  <c r="U34" i="1" s="1"/>
  <c r="W34" i="1"/>
  <c r="X73" i="1"/>
  <c r="X74" i="1"/>
  <c r="U74" i="1" s="1"/>
  <c r="X94" i="1"/>
  <c r="X93" i="1" s="1"/>
  <c r="U93" i="1" s="1"/>
  <c r="W93" i="1"/>
  <c r="X42" i="1"/>
  <c r="X41" i="1" s="1"/>
  <c r="U41" i="1" s="1"/>
  <c r="W41" i="1"/>
  <c r="X21" i="1"/>
  <c r="U21" i="1" s="1"/>
  <c r="W73" i="1"/>
  <c r="X91" i="1"/>
  <c r="U91" i="1" s="1"/>
  <c r="X71" i="1" l="1"/>
  <c r="X13" i="1"/>
  <c r="X99" i="1" s="1"/>
  <c r="X103" i="1" s="1"/>
  <c r="X14" i="1"/>
  <c r="X15" i="1"/>
  <c r="X52" i="1"/>
  <c r="X56" i="1"/>
  <c r="U56" i="1" s="1"/>
  <c r="X54" i="1"/>
  <c r="X53" i="1"/>
  <c r="X55" i="1"/>
  <c r="X20" i="1"/>
  <c r="X90" i="1"/>
  <c r="X72" i="1"/>
  <c r="X65" i="1"/>
  <c r="U65" i="1" s="1"/>
  <c r="X64" i="1"/>
  <c r="X44" i="1"/>
  <c r="U44" i="1" s="1"/>
  <c r="X43" i="1"/>
</calcChain>
</file>

<file path=xl/sharedStrings.xml><?xml version="1.0" encoding="utf-8"?>
<sst xmlns="http://schemas.openxmlformats.org/spreadsheetml/2006/main" count="256" uniqueCount="143">
  <si>
    <t>Приложение</t>
  </si>
  <si>
    <t>К договору</t>
  </si>
  <si>
    <t>Расшифровка стоимости работ</t>
  </si>
  <si>
    <t>(5.2 этап) ИЖД ЖК "Ритмы" (80-93)</t>
  </si>
  <si>
    <t>Устройство фундамента Д 83-89,93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</si>
  <si>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</si>
  <si>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</si>
  <si>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</si>
  <si>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</si>
  <si>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</si>
  <si>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</si>
  <si>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</si>
  <si>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</si>
  <si>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</si>
  <si>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</si>
  <si>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</si>
  <si>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</si>
  <si>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</si>
  <si>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</si>
  <si>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</si>
  <si>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</si>
  <si>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Д 83 Тип 7</t>
  </si>
  <si>
    <t>Д 84 Тип 7</t>
  </si>
  <si>
    <t>Д 85 Тип 7</t>
  </si>
  <si>
    <t>Д 86 Тип 7</t>
  </si>
  <si>
    <t>Д 87 Тип 7</t>
  </si>
  <si>
    <t>Д 88 Тип 7</t>
  </si>
  <si>
    <t>Д 89 Тип 7</t>
  </si>
  <si>
    <t>Д 93 Тип 7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</si>
  <si>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</si>
  <si>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</si>
  <si>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</si>
  <si>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</si>
  <si>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</si>
  <si>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</si>
  <si>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</si>
  <si>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</si>
  <si>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</si>
  <si>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</si>
  <si>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</si>
  <si>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</si>
  <si>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</si>
  <si>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</si>
  <si>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</si>
  <si>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</si>
  <si>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</si>
  <si>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</si>
  <si>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</si>
  <si>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</si>
  <si>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</si>
  <si>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</si>
  <si>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</si>
  <si>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</si>
  <si>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</si>
  <si>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</si>
  <si>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</si>
  <si>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</si>
  <si>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</si>
  <si>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Строительно-монтажные работы</t>
  </si>
  <si>
    <t>Нулевой цикл, ниже отм. 0,000</t>
  </si>
  <si>
    <t>Устройство фундамента</t>
  </si>
  <si>
    <t>Устройство котлована</t>
  </si>
  <si>
    <t>Обратная засыпка песком</t>
  </si>
  <si>
    <t>м3</t>
  </si>
  <si>
    <t>С послойным уплотнением. Объем ориентировочный, требуется подтверждение съемкой.</t>
  </si>
  <si>
    <t>Песок</t>
  </si>
  <si>
    <t>СО: Объем ориентировочный, требуется подтверждение съемкой.</t>
  </si>
  <si>
    <t>Устройство монолитных железобетонных конструкций</t>
  </si>
  <si>
    <t>Устройство подстилающих слоев щебеночных</t>
  </si>
  <si>
    <t>Щебень гранитный фр. 20-40 мм</t>
  </si>
  <si>
    <t>тн</t>
  </si>
  <si>
    <t>Щебень гранитный фр. 5-20 мм</t>
  </si>
  <si>
    <t>Устройство гидроизоляции из профилированной мембраны</t>
  </si>
  <si>
    <t>м2</t>
  </si>
  <si>
    <t>Мембрана профилированная Planter Standart</t>
  </si>
  <si>
    <t>Устройство монолитных железобетонных конструкций фундаментных плит</t>
  </si>
  <si>
    <t>В стоимость ФОТ включена проволока вязальная</t>
  </si>
  <si>
    <t>Арматура Ø8 А500</t>
  </si>
  <si>
    <t>СО: Основная сетка принята по проекту с учетом коэффициента 1,03. На детали выполнен эффективный раскрой.</t>
  </si>
  <si>
    <t>Арматура Ø12 А500</t>
  </si>
  <si>
    <t>Бетон В25 F150 W6</t>
  </si>
  <si>
    <t>Арматура Ø16 А500</t>
  </si>
  <si>
    <t>Утепление торцов фундаментной плиты</t>
  </si>
  <si>
    <t>Мастика приклеивающая №27</t>
  </si>
  <si>
    <t>кг</t>
  </si>
  <si>
    <t>Экструзионный пенополистирол плотность 25-35 кг/м³ толщина 100 мм</t>
  </si>
  <si>
    <t>Укладка экструдированного пенополистирола</t>
  </si>
  <si>
    <t>Прогрев бетона</t>
  </si>
  <si>
    <t>Гидроизоляция фундаментов</t>
  </si>
  <si>
    <t>Устройство обмазочной гидроизоляции фундаментных плит</t>
  </si>
  <si>
    <t>В 1 слой</t>
  </si>
  <si>
    <t>Мастика гидроизоляционная №24</t>
  </si>
  <si>
    <t>СО: СТО: или аналог</t>
  </si>
  <si>
    <t>Праймер битумный №01</t>
  </si>
  <si>
    <t>Устройство горизонтальной оклеечной гидроизоляции ростверков</t>
  </si>
  <si>
    <t>Праймер битумный №03</t>
  </si>
  <si>
    <t>Бикроэласт ТПП</t>
  </si>
  <si>
    <t>Внутриплощадочные инженерные сети (подводящие)</t>
  </si>
  <si>
    <t>Внутриплощадочные сети водоснабжения</t>
  </si>
  <si>
    <t>Вводы в здание водоснабжения</t>
  </si>
  <si>
    <t>Земляные работы по устройству вводов в здание водоснабжения</t>
  </si>
  <si>
    <t>Разработка траншеи</t>
  </si>
  <si>
    <t>Объем ориентировочный, требуется подтверждение съемкой.</t>
  </si>
  <si>
    <t>Устройство песчаной подготовки под трубы</t>
  </si>
  <si>
    <t>Устройство обратной засыпки песком</t>
  </si>
  <si>
    <t>Хозяйственно-питьевой водопровод В1</t>
  </si>
  <si>
    <t>Укладка трубы</t>
  </si>
  <si>
    <t>м.п.</t>
  </si>
  <si>
    <t>Труба полиэтиленовая ПЭ 100 SDR 17 Ø32х2,4</t>
  </si>
  <si>
    <t>Теплоизоляция ввода водопровода В1</t>
  </si>
  <si>
    <t>Устройство скорлупы по согласованию с РП</t>
  </si>
  <si>
    <t>Теплоизоляция вспененный полиэтилен трубка Ø35/9</t>
  </si>
  <si>
    <t>СО: Или аналог</t>
  </si>
  <si>
    <t>Внутриплощадочные сети канализации</t>
  </si>
  <si>
    <t>Выпуски канализации</t>
  </si>
  <si>
    <t>Бытовая канализация К1</t>
  </si>
  <si>
    <t>Укладка труб</t>
  </si>
  <si>
    <t>Труба канализационная с раструбом Ø160</t>
  </si>
  <si>
    <t>СО: Труба канализационная наружная с раструбом. Объем указан с учетом нормы расхода</t>
  </si>
  <si>
    <t>Труба канализационная с раструбом Ø110</t>
  </si>
  <si>
    <t>Переход редукционный канализационный Ø160х110</t>
  </si>
  <si>
    <t>шт</t>
  </si>
  <si>
    <t>СО: для наружной канализации</t>
  </si>
  <si>
    <t>Тройник НПВХ Ø110 45°</t>
  </si>
  <si>
    <t>Отвод НПВХ 45° Ø110</t>
  </si>
  <si>
    <t>Заглушка канализационная НПВХ Ø110 мм</t>
  </si>
  <si>
    <t>Тройник НПВХ 90° Ø110х110</t>
  </si>
  <si>
    <t>Теплоизоляция выпуска канализации К1</t>
  </si>
  <si>
    <t>Теплоизоляция вспененный полиэтилен трубка Ø160/13</t>
  </si>
  <si>
    <t>Теплоизоляция вспененный полиэтилен трубка Ø114/13</t>
  </si>
  <si>
    <t>Устройство закладной под трубы</t>
  </si>
  <si>
    <t>Труба ПНД техническая Ø63х3,8</t>
  </si>
  <si>
    <t>Земляные работы по устройству выпусков канализации</t>
  </si>
  <si>
    <t>Устройство песчаной подготовки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</si>
  <si>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</si>
  <si>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</si>
  <si>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</si>
  <si>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</si>
  <si>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</si>
  <si>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</si>
  <si>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Котенко Анастасия Евгеньевна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</si>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</sst>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2" fontId="1" fillId="0" borderId="5" xfId="0" applyNumberFormat="1" applyFont="1" applyBorder="1" applyAlignment="1">
      <alignment horizontal="right"/>
    </xf>
    <xf numFmtId="166" fontId="5" fillId="5" borderId="5" xfId="0" applyNumberFormat="1" applyFont="1" applyFill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Z121"/>
  <sheetViews>
    <sheetView tabSelected="1" topLeftCell="A4" workbookViewId="0">
      <selection activeCell="T104" sqref="T104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5" width="12.5" style="1" customWidth="1"/>
    <col min="16" max="16" width="10.83203125" style="1" customWidth="1"/>
    <col min="17" max="17" width="8" style="1" customWidth="1"/>
    <col min="18" max="18" width="12.1640625" style="1" customWidth="1"/>
    <col min="19" max="19" width="9.6640625" style="1" customWidth="1"/>
    <col min="20" max="20" width="11.33203125" style="1" customWidth="1"/>
    <col min="21" max="21" width="12.83203125" style="1" customWidth="1"/>
    <col min="22" max="23" width="14.1640625" style="1" customWidth="1"/>
    <col min="24" max="24" width="16" style="1" customWidth="1"/>
    <col min="25" max="26" width="36.1640625" style="1" customWidth="1"/>
  </cols>
  <sheetData>
    <row r="1" spans="1:26" s="1" customFormat="1" ht="11.1" hidden="1" customHeight="1" x14ac:dyDescent="0.2"/>
    <row r="2" spans="1:26" s="1" customFormat="1" ht="11.1" hidden="1" customHeight="1" x14ac:dyDescent="0.2"/>
    <row r="3" spans="1:26" s="1" customFormat="1" ht="11.1" hidden="1" customHeight="1" x14ac:dyDescent="0.2"/>
    <row r="4" spans="1:26" s="2" customFormat="1" ht="12.95" customHeight="1" x14ac:dyDescent="0.2">
      <c r="Y4" s="2" t="s">
        <v>0</v>
      </c>
    </row>
    <row r="5" spans="1:26" s="2" customFormat="1" ht="12.95" customHeight="1" x14ac:dyDescent="0.2">
      <c r="Y5" s="3" t="s">
        <v>1</v>
      </c>
    </row>
    <row r="6" spans="1:26" s="2" customFormat="1" ht="12.95" customHeight="1" x14ac:dyDescent="0.2">
      <c r="A6" s="49" t="s">
        <v>2</v>
      </c>
      <c r="B6" s="49"/>
      <c r="C6" s="49"/>
      <c r="D6" s="49"/>
      <c r="E6" s="49"/>
      <c r="F6" s="49"/>
      <c r="G6" s="49"/>
    </row>
    <row r="7" spans="1:26" s="2" customFormat="1" ht="12.95" customHeight="1" x14ac:dyDescent="0.2">
      <c r="A7" s="50" t="s">
        <v>3</v>
      </c>
      <c r="B7" s="50"/>
      <c r="C7" s="50"/>
      <c r="D7" s="50"/>
      <c r="E7" s="50"/>
      <c r="F7" s="50"/>
      <c r="G7" s="50"/>
    </row>
    <row r="8" spans="1:26" s="2" customFormat="1" ht="12.95" customHeight="1" x14ac:dyDescent="0.2">
      <c r="A8" s="50" t="s">
        <v>4</v>
      </c>
      <c r="B8" s="50"/>
      <c r="C8" s="50"/>
      <c r="D8" s="50"/>
      <c r="E8" s="50"/>
      <c r="F8" s="50"/>
      <c r="G8" s="50"/>
    </row>
    <row r="9" spans="1:26" s="1" customFormat="1" ht="11.1" customHeight="1" x14ac:dyDescent="0.2"/>
    <row r="10" spans="1:26" s="4" customFormat="1" ht="30" customHeight="1" x14ac:dyDescent="0.2">
      <c r="A10" s="51" t="s">
        <v>5</v>
      </c>
      <c r="B10" s="53" t="s">
        <v>6</v>
      </c>
      <c r="C10" s="51" t="s">
        <v>7</v>
      </c>
      <c r="D10" s="55" t="s">
        <v>8</v>
      </c>
      <c r="E10" s="55" t="s">
        <v>9</v>
      </c>
      <c r="F10" s="55" t="s">
        <v>10</v>
      </c>
      <c r="G10" s="51" t="s">
        <v>11</v>
      </c>
      <c r="H10" s="57" t="s">
        <v>12</v>
      </c>
      <c r="I10" s="57"/>
      <c r="J10" s="57"/>
      <c r="K10" s="57"/>
      <c r="L10" s="57"/>
      <c r="M10" s="57"/>
      <c r="N10" s="57"/>
      <c r="O10" s="57"/>
      <c r="P10" s="53" t="s">
        <v>13</v>
      </c>
      <c r="Q10" s="53" t="s">
        <v>14</v>
      </c>
      <c r="R10" s="53" t="s">
        <v>15</v>
      </c>
      <c r="S10" s="57" t="s">
        <v>16</v>
      </c>
      <c r="T10" s="57"/>
      <c r="U10" s="57"/>
      <c r="V10" s="57" t="s">
        <v>17</v>
      </c>
      <c r="W10" s="57"/>
      <c r="X10" s="53" t="s">
        <v>18</v>
      </c>
      <c r="Y10" s="53" t="s">
        <v>19</v>
      </c>
      <c r="Z10" s="53" t="s">
        <v>20</v>
      </c>
    </row>
    <row r="11" spans="1:26" s="4" customFormat="1" ht="36.950000000000003" customHeight="1" x14ac:dyDescent="0.2">
      <c r="A11" s="52"/>
      <c r="B11" s="54"/>
      <c r="C11" s="52"/>
      <c r="D11" s="56"/>
      <c r="E11" s="56"/>
      <c r="F11" s="56"/>
      <c r="G11" s="52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4"/>
      <c r="Q11" s="54"/>
      <c r="R11" s="54"/>
      <c r="S11" s="5" t="s">
        <v>29</v>
      </c>
      <c r="T11" s="5" t="s">
        <v>30</v>
      </c>
      <c r="U11" s="5" t="s">
        <v>31</v>
      </c>
      <c r="V11" s="5" t="s">
        <v>29</v>
      </c>
      <c r="W11" s="5" t="s">
        <v>30</v>
      </c>
      <c r="X11" s="54"/>
      <c r="Y11" s="54"/>
      <c r="Z11" s="54"/>
    </row>
    <row r="12" spans="1:26" s="1" customFormat="1" ht="11.1" customHeight="1" x14ac:dyDescent="0.2">
      <c r="A12" s="6" t="s">
        <v>32</v>
      </c>
      <c r="B12" s="6" t="s">
        <v>33</v>
      </c>
      <c r="C12" s="6" t="s">
        <v>34</v>
      </c>
      <c r="D12" s="6" t="s">
        <v>35</v>
      </c>
      <c r="E12" s="6" t="s">
        <v>36</v>
      </c>
      <c r="F12" s="6" t="s">
        <v>37</v>
      </c>
      <c r="G12" s="6" t="s">
        <v>38</v>
      </c>
      <c r="H12" s="6" t="s">
        <v>39</v>
      </c>
      <c r="I12" s="6" t="s">
        <v>40</v>
      </c>
      <c r="J12" s="6" t="s">
        <v>41</v>
      </c>
      <c r="K12" s="6" t="s">
        <v>42</v>
      </c>
      <c r="L12" s="6" t="s">
        <v>43</v>
      </c>
      <c r="M12" s="6" t="s">
        <v>44</v>
      </c>
      <c r="N12" s="6" t="s">
        <v>45</v>
      </c>
      <c r="O12" s="6" t="s">
        <v>46</v>
      </c>
      <c r="P12" s="6" t="s">
        <v>47</v>
      </c>
      <c r="Q12" s="6" t="s">
        <v>48</v>
      </c>
      <c r="R12" s="6" t="s">
        <v>49</v>
      </c>
      <c r="S12" s="6" t="s">
        <v>50</v>
      </c>
      <c r="T12" s="6" t="s">
        <v>51</v>
      </c>
      <c r="U12" s="6" t="s">
        <v>52</v>
      </c>
      <c r="V12" s="6" t="s">
        <v>53</v>
      </c>
      <c r="W12" s="6" t="s">
        <v>54</v>
      </c>
      <c r="X12" s="6" t="s">
        <v>55</v>
      </c>
      <c r="Y12" s="6" t="s">
        <v>56</v>
      </c>
      <c r="Z12" s="6" t="s">
        <v>57</v>
      </c>
    </row>
    <row r="13" spans="1:26" s="1" customFormat="1" ht="12" customHeight="1" outlineLevel="1" x14ac:dyDescent="0.2">
      <c r="A13" s="7"/>
      <c r="B13" s="8" t="s">
        <v>58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>
        <f>ROUND($V$18+$V$19+$V$22+$V$23+$V$24+$V$26+$V$27+$V$29+$V$30+$V$31+$V$32+$V$33+$V$35+$V$36+$V$37+$V$39+$V$40+$V$42+$V$45+$V$46+$V$47+$V$49+$V$50+$V$51+$V$57+$V$59+$V$60+$V$62+$V$63+$V$66+$V$67+$V$69+$V$70+$V$75+$V$76+$V$77+$V$78+$V$79+$V$80+$V$81+$V$82+$V$84+$V$85+$V$86+$V$88+$V$89+$V$92+$V$94+$V$95+$V$97+$V$98,2)</f>
        <v>0</v>
      </c>
      <c r="W13" s="10">
        <f>ROUND($W$18+$W$19+$W$22+$W$23+$W$24+$W$26+$W$27+$W$29+$W$30+$W$31+$W$32+$W$33+$W$35+$W$36+$W$37+$W$39+$W$40+$W$42+$W$45+$W$46+$W$47+$W$49+$W$50+$W$51+$W$57+$W$59+$W$60+$W$62+$W$63+$W$66+$W$67+$W$69+$W$70+$W$75+$W$76+$W$77+$W$78+$W$79+$W$80+$W$81+$W$82+$W$84+$W$85+$W$86+$W$88+$W$89+$W$92+$W$94+$W$95+$W$97+$W$98,2)</f>
        <v>0</v>
      </c>
      <c r="X13" s="10">
        <f>ROUND($X$18+$X$19+$X$22+$X$23+$X$24+$X$26+$X$27+$X$29+$X$30+$X$31+$X$32+$X$33+$X$35+$X$36+$X$37+$X$39+$X$40+$X$42+$X$45+$X$46+$X$47+$X$49+$X$50+$X$51+$X$57+$X$59+$X$60+$X$62+$X$63+$X$66+$X$67+$X$69+$X$70+$X$75+$X$76+$X$77+$X$78+$X$79+$X$80+$X$81+$X$82+$X$84+$X$85+$X$86+$X$88+$X$89+$X$92+$X$94+$X$95+$X$97+$X$98,2)</f>
        <v>0</v>
      </c>
      <c r="Y13" s="10"/>
      <c r="Z13" s="10"/>
    </row>
    <row r="14" spans="1:26" s="1" customFormat="1" ht="12" customHeight="1" outlineLevel="2" x14ac:dyDescent="0.2">
      <c r="A14" s="7"/>
      <c r="B14" s="8" t="s">
        <v>59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>
        <f>ROUND($V$18+$V$19+$V$22+$V$23+$V$24+$V$26+$V$27+$V$29+$V$30+$V$31+$V$32+$V$33+$V$35+$V$36+$V$37+$V$39+$V$40+$V$42+$V$45+$V$46+$V$47+$V$49+$V$50+$V$51,2)</f>
        <v>0</v>
      </c>
      <c r="W14" s="10">
        <f>ROUND($W$18+$W$19+$W$22+$W$23+$W$24+$W$26+$W$27+$W$29+$W$30+$W$31+$W$32+$W$33+$W$35+$W$36+$W$37+$W$39+$W$40+$W$42+$W$45+$W$46+$W$47+$W$49+$W$50+$W$51,2)</f>
        <v>0</v>
      </c>
      <c r="X14" s="10">
        <f>ROUND($X$18+$X$19+$X$22+$X$23+$X$24+$X$26+$X$27+$X$29+$X$30+$X$31+$X$32+$X$33+$X$35+$X$36+$X$37+$X$39+$X$40+$X$42+$X$45+$X$46+$X$47+$X$49+$X$50+$X$51,2)</f>
        <v>0</v>
      </c>
      <c r="Y14" s="10"/>
      <c r="Z14" s="10"/>
    </row>
    <row r="15" spans="1:26" s="1" customFormat="1" ht="12" customHeight="1" outlineLevel="3" x14ac:dyDescent="0.2">
      <c r="A15" s="7"/>
      <c r="B15" s="8" t="s">
        <v>60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>
        <f>ROUND($V$18+$V$19+$V$22+$V$23+$V$24+$V$26+$V$27+$V$29+$V$30+$V$31+$V$32+$V$33+$V$35+$V$36+$V$37+$V$39+$V$40+$V$42+$V$45+$V$46+$V$47+$V$49+$V$50+$V$51,2)</f>
        <v>0</v>
      </c>
      <c r="W15" s="10">
        <f>ROUND($W$18+$W$19+$W$22+$W$23+$W$24+$W$26+$W$27+$W$29+$W$30+$W$31+$W$32+$W$33+$W$35+$W$36+$W$37+$W$39+$W$40+$W$42+$W$45+$W$46+$W$47+$W$49+$W$50+$W$51,2)</f>
        <v>0</v>
      </c>
      <c r="X15" s="10">
        <f>ROUND($X$18+$X$19+$X$22+$X$23+$X$24+$X$26+$X$27+$X$29+$X$30+$X$31+$X$32+$X$33+$X$35+$X$36+$X$37+$X$39+$X$40+$X$42+$X$45+$X$46+$X$47+$X$49+$X$50+$X$51,2)</f>
        <v>0</v>
      </c>
      <c r="Y15" s="10"/>
      <c r="Z15" s="10"/>
    </row>
    <row r="16" spans="1:26" s="1" customFormat="1" ht="12" customHeight="1" outlineLevel="4" x14ac:dyDescent="0.2">
      <c r="A16" s="7"/>
      <c r="B16" s="8" t="s">
        <v>61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>
        <f>ROUND($V$18+$V$19,2)</f>
        <v>0</v>
      </c>
      <c r="W16" s="10">
        <f>ROUND($W$18+$W$19,2)</f>
        <v>0</v>
      </c>
      <c r="X16" s="10">
        <f>ROUND($X$18+$X$19,2)</f>
        <v>0</v>
      </c>
      <c r="Y16" s="10"/>
      <c r="Z16" s="10"/>
    </row>
    <row r="17" spans="1:26" s="11" customFormat="1" ht="32.1" customHeight="1" outlineLevel="5" x14ac:dyDescent="0.15">
      <c r="A17" s="12">
        <v>1</v>
      </c>
      <c r="B17" s="13" t="s">
        <v>62</v>
      </c>
      <c r="C17" s="14" t="s">
        <v>63</v>
      </c>
      <c r="D17" s="14"/>
      <c r="E17" s="14"/>
      <c r="F17" s="14"/>
      <c r="G17" s="14"/>
      <c r="H17" s="15">
        <v>12.042</v>
      </c>
      <c r="I17" s="15">
        <v>12.042</v>
      </c>
      <c r="J17" s="15">
        <v>12.042</v>
      </c>
      <c r="K17" s="15">
        <v>12.042</v>
      </c>
      <c r="L17" s="15">
        <v>12.042</v>
      </c>
      <c r="M17" s="15">
        <v>12.042</v>
      </c>
      <c r="N17" s="15">
        <v>12.042</v>
      </c>
      <c r="O17" s="15">
        <v>12.042</v>
      </c>
      <c r="P17" s="15">
        <v>96.335999999999999</v>
      </c>
      <c r="Q17" s="16"/>
      <c r="R17" s="16">
        <f>$R$18</f>
        <v>96.335999999999999</v>
      </c>
      <c r="S17" s="16"/>
      <c r="T17" s="16"/>
      <c r="U17" s="16">
        <f>ROUND($X$17/$R$17,2)</f>
        <v>0</v>
      </c>
      <c r="V17" s="16">
        <f>ROUND($V$18+$V$19,2)</f>
        <v>0</v>
      </c>
      <c r="W17" s="16">
        <f>ROUND($W$18+$W$19,2)</f>
        <v>0</v>
      </c>
      <c r="X17" s="16">
        <f>ROUND($X$18+$X$19,2)</f>
        <v>0</v>
      </c>
      <c r="Y17" s="17" t="s">
        <v>64</v>
      </c>
      <c r="Z17" s="72"/>
    </row>
    <row r="18" spans="1:26" s="18" customFormat="1" ht="11.1" customHeight="1" outlineLevel="6" x14ac:dyDescent="0.2">
      <c r="A18" s="19"/>
      <c r="B18" s="20" t="s">
        <v>29</v>
      </c>
      <c r="C18" s="21" t="s">
        <v>63</v>
      </c>
      <c r="D18" s="21"/>
      <c r="E18" s="21"/>
      <c r="F18" s="21"/>
      <c r="G18" s="21"/>
      <c r="H18" s="22">
        <v>12.042</v>
      </c>
      <c r="I18" s="22">
        <v>12.042</v>
      </c>
      <c r="J18" s="22">
        <v>12.042</v>
      </c>
      <c r="K18" s="22">
        <v>12.042</v>
      </c>
      <c r="L18" s="22">
        <v>12.042</v>
      </c>
      <c r="M18" s="22">
        <v>12.042</v>
      </c>
      <c r="N18" s="22">
        <v>12.042</v>
      </c>
      <c r="O18" s="22">
        <v>12.042</v>
      </c>
      <c r="P18" s="22">
        <f>$H$18+$I$18+$J$18+$K$18+$L$18+$M$18+$N$18+$O$18</f>
        <v>96.335999999999999</v>
      </c>
      <c r="Q18" s="22">
        <v>1</v>
      </c>
      <c r="R18" s="23">
        <f>ROUND($P$18*$Q$18,3)</f>
        <v>96.335999999999999</v>
      </c>
      <c r="S18" s="61"/>
      <c r="T18" s="62"/>
      <c r="U18" s="58">
        <f>ROUND($T$18+$S$18,2)</f>
        <v>0</v>
      </c>
      <c r="V18" s="23">
        <f>ROUND($P$18*$S$18,2)</f>
        <v>0</v>
      </c>
      <c r="W18" s="23">
        <f>ROUND($R$18*$T$18,2)</f>
        <v>0</v>
      </c>
      <c r="X18" s="23">
        <f>ROUND($W$18+$V$18,2)</f>
        <v>0</v>
      </c>
      <c r="Y18" s="23"/>
      <c r="Z18" s="73"/>
    </row>
    <row r="19" spans="1:26" s="1" customFormat="1" ht="21.95" customHeight="1" outlineLevel="6" x14ac:dyDescent="0.2">
      <c r="A19" s="24"/>
      <c r="B19" s="25" t="s">
        <v>65</v>
      </c>
      <c r="C19" s="26" t="s">
        <v>63</v>
      </c>
      <c r="D19" s="26"/>
      <c r="E19" s="26"/>
      <c r="F19" s="26"/>
      <c r="G19" s="26"/>
      <c r="H19" s="27">
        <v>12.042</v>
      </c>
      <c r="I19" s="27">
        <v>12.042</v>
      </c>
      <c r="J19" s="27">
        <v>12.042</v>
      </c>
      <c r="K19" s="27">
        <v>12.042</v>
      </c>
      <c r="L19" s="27">
        <v>12.042</v>
      </c>
      <c r="M19" s="27">
        <v>12.042</v>
      </c>
      <c r="N19" s="27">
        <v>12.042</v>
      </c>
      <c r="O19" s="27">
        <v>12.042</v>
      </c>
      <c r="P19" s="27">
        <f>$H$19+$I$19+$J$19+$K$19+$L$19+$M$19+$N$19+$O$19</f>
        <v>96.335999999999999</v>
      </c>
      <c r="Q19" s="29">
        <v>1.1000000000000001</v>
      </c>
      <c r="R19" s="28">
        <f>ROUND($P$19*$Q$19,3)</f>
        <v>105.97</v>
      </c>
      <c r="S19" s="63"/>
      <c r="T19" s="64"/>
      <c r="U19" s="31">
        <f>ROUND($T$19+$S$19,2)</f>
        <v>0</v>
      </c>
      <c r="V19" s="28">
        <f>ROUND($P$19*$S$19,2)</f>
        <v>0</v>
      </c>
      <c r="W19" s="28">
        <f>ROUND($R$19*$T$19,2)</f>
        <v>0</v>
      </c>
      <c r="X19" s="28">
        <f>ROUND($W$19+$V$19,2)</f>
        <v>0</v>
      </c>
      <c r="Y19" s="30" t="s">
        <v>66</v>
      </c>
      <c r="Z19" s="74"/>
    </row>
    <row r="20" spans="1:26" s="1" customFormat="1" ht="12" customHeight="1" outlineLevel="4" x14ac:dyDescent="0.2">
      <c r="A20" s="7"/>
      <c r="B20" s="8" t="s">
        <v>67</v>
      </c>
      <c r="C20" s="9"/>
      <c r="D20" s="9"/>
      <c r="E20" s="9"/>
      <c r="F20" s="9"/>
      <c r="G20" s="9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65"/>
      <c r="T20" s="65"/>
      <c r="U20" s="10"/>
      <c r="V20" s="10">
        <f>ROUND($V$22+$V$23+$V$24+$V$26+$V$27+$V$29+$V$30+$V$31+$V$32+$V$33+$V$35+$V$36+$V$37+$V$39+$V$40+$V$42,2)</f>
        <v>0</v>
      </c>
      <c r="W20" s="10">
        <f>ROUND($W$22+$W$23+$W$24+$W$26+$W$27+$W$29+$W$30+$W$31+$W$32+$W$33+$W$35+$W$36+$W$37+$W$39+$W$40+$W$42,2)</f>
        <v>0</v>
      </c>
      <c r="X20" s="10">
        <f>ROUND($X$22+$X$23+$X$24+$X$26+$X$27+$X$29+$X$30+$X$31+$X$32+$X$33+$X$35+$X$36+$X$37+$X$39+$X$40+$X$42,2)</f>
        <v>0</v>
      </c>
      <c r="Y20" s="10"/>
      <c r="Z20" s="65"/>
    </row>
    <row r="21" spans="1:26" s="11" customFormat="1" ht="11.1" customHeight="1" outlineLevel="5" x14ac:dyDescent="0.15">
      <c r="A21" s="12">
        <v>2</v>
      </c>
      <c r="B21" s="13" t="s">
        <v>68</v>
      </c>
      <c r="C21" s="14" t="s">
        <v>63</v>
      </c>
      <c r="D21" s="14"/>
      <c r="E21" s="14"/>
      <c r="F21" s="14"/>
      <c r="G21" s="14"/>
      <c r="H21" s="15">
        <v>14.55</v>
      </c>
      <c r="I21" s="15">
        <v>14.55</v>
      </c>
      <c r="J21" s="15">
        <v>14.55</v>
      </c>
      <c r="K21" s="15">
        <v>14.55</v>
      </c>
      <c r="L21" s="15">
        <v>14.55</v>
      </c>
      <c r="M21" s="15">
        <v>14.55</v>
      </c>
      <c r="N21" s="15">
        <v>14.55</v>
      </c>
      <c r="O21" s="15">
        <v>14.55</v>
      </c>
      <c r="P21" s="15">
        <v>116.4</v>
      </c>
      <c r="Q21" s="16"/>
      <c r="R21" s="16">
        <f>$R$22</f>
        <v>116.4</v>
      </c>
      <c r="S21" s="66"/>
      <c r="T21" s="66"/>
      <c r="U21" s="16">
        <f>ROUND($X$21/$R$21,2)</f>
        <v>0</v>
      </c>
      <c r="V21" s="16">
        <f>ROUND($V$22+$V$23+$V$24,2)</f>
        <v>0</v>
      </c>
      <c r="W21" s="16">
        <f>ROUND($W$22+$W$23+$W$24,2)</f>
        <v>0</v>
      </c>
      <c r="X21" s="16">
        <f>ROUND($X$22+$X$23+$X$24,2)</f>
        <v>0</v>
      </c>
      <c r="Y21" s="17"/>
      <c r="Z21" s="72"/>
    </row>
    <row r="22" spans="1:26" s="18" customFormat="1" ht="11.1" customHeight="1" outlineLevel="6" x14ac:dyDescent="0.2">
      <c r="A22" s="19"/>
      <c r="B22" s="20" t="s">
        <v>29</v>
      </c>
      <c r="C22" s="21" t="s">
        <v>63</v>
      </c>
      <c r="D22" s="21"/>
      <c r="E22" s="21"/>
      <c r="F22" s="21"/>
      <c r="G22" s="21"/>
      <c r="H22" s="22">
        <v>14.55</v>
      </c>
      <c r="I22" s="22">
        <v>14.55</v>
      </c>
      <c r="J22" s="22">
        <v>14.55</v>
      </c>
      <c r="K22" s="22">
        <v>14.55</v>
      </c>
      <c r="L22" s="22">
        <v>14.55</v>
      </c>
      <c r="M22" s="22">
        <v>14.55</v>
      </c>
      <c r="N22" s="22">
        <v>14.55</v>
      </c>
      <c r="O22" s="22">
        <v>14.55</v>
      </c>
      <c r="P22" s="22">
        <f>$H$22+$I$22+$J$22+$K$22+$L$22+$M$22+$N$22+$O$22</f>
        <v>116.39999999999999</v>
      </c>
      <c r="Q22" s="22">
        <v>1</v>
      </c>
      <c r="R22" s="23">
        <f>ROUND($P$22*$Q$22,3)</f>
        <v>116.4</v>
      </c>
      <c r="S22" s="61"/>
      <c r="T22" s="62"/>
      <c r="U22" s="58">
        <f>ROUND($T$22+$S$22,2)</f>
        <v>0</v>
      </c>
      <c r="V22" s="23">
        <f>ROUND($P$22*$S$22,2)</f>
        <v>0</v>
      </c>
      <c r="W22" s="23">
        <f>ROUND($R$22*$T$22,2)</f>
        <v>0</v>
      </c>
      <c r="X22" s="23">
        <f>ROUND($W$22+$V$22,2)</f>
        <v>0</v>
      </c>
      <c r="Y22" s="23"/>
      <c r="Z22" s="73"/>
    </row>
    <row r="23" spans="1:26" s="1" customFormat="1" ht="11.1" customHeight="1" outlineLevel="6" x14ac:dyDescent="0.2">
      <c r="A23" s="24"/>
      <c r="B23" s="25" t="s">
        <v>69</v>
      </c>
      <c r="C23" s="26" t="s">
        <v>70</v>
      </c>
      <c r="D23" s="26"/>
      <c r="E23" s="26"/>
      <c r="F23" s="26"/>
      <c r="G23" s="26"/>
      <c r="H23" s="27">
        <v>18.329999999999998</v>
      </c>
      <c r="I23" s="27">
        <v>18.329999999999998</v>
      </c>
      <c r="J23" s="27">
        <v>18.329999999999998</v>
      </c>
      <c r="K23" s="27">
        <v>18.329999999999998</v>
      </c>
      <c r="L23" s="27">
        <v>18.329999999999998</v>
      </c>
      <c r="M23" s="27">
        <v>18.329999999999998</v>
      </c>
      <c r="N23" s="27">
        <v>18.329999999999998</v>
      </c>
      <c r="O23" s="27">
        <v>18.329999999999998</v>
      </c>
      <c r="P23" s="27">
        <f>$H$23+$I$23+$J$23+$K$23+$L$23+$M$23+$N$23+$O$23</f>
        <v>146.63999999999999</v>
      </c>
      <c r="Q23" s="31">
        <v>1.23</v>
      </c>
      <c r="R23" s="28">
        <f>ROUND($P$23*$Q$23,3)</f>
        <v>180.36699999999999</v>
      </c>
      <c r="S23" s="63"/>
      <c r="T23" s="67"/>
      <c r="U23" s="59">
        <f>ROUND($T$23+$S$23,2)</f>
        <v>0</v>
      </c>
      <c r="V23" s="28">
        <f>ROUND($P$23*$S$23,2)</f>
        <v>0</v>
      </c>
      <c r="W23" s="28">
        <f>ROUND($R$23*$T$23,2)</f>
        <v>0</v>
      </c>
      <c r="X23" s="28">
        <f>ROUND($W$23+$V$23,2)</f>
        <v>0</v>
      </c>
      <c r="Y23" s="30"/>
      <c r="Z23" s="74"/>
    </row>
    <row r="24" spans="1:26" s="1" customFormat="1" ht="11.1" customHeight="1" outlineLevel="6" x14ac:dyDescent="0.2">
      <c r="A24" s="24"/>
      <c r="B24" s="25" t="s">
        <v>71</v>
      </c>
      <c r="C24" s="26" t="s">
        <v>70</v>
      </c>
      <c r="D24" s="26"/>
      <c r="E24" s="26"/>
      <c r="F24" s="26"/>
      <c r="G24" s="26"/>
      <c r="H24" s="27">
        <v>2.0369999999999999</v>
      </c>
      <c r="I24" s="27">
        <v>2.0369999999999999</v>
      </c>
      <c r="J24" s="27">
        <v>2.0369999999999999</v>
      </c>
      <c r="K24" s="27">
        <v>2.0369999999999999</v>
      </c>
      <c r="L24" s="27">
        <v>2.0369999999999999</v>
      </c>
      <c r="M24" s="27">
        <v>2.0369999999999999</v>
      </c>
      <c r="N24" s="27">
        <v>2.0369999999999999</v>
      </c>
      <c r="O24" s="27">
        <v>2.0369999999999999</v>
      </c>
      <c r="P24" s="27">
        <f>$H$24+$I$24+$J$24+$K$24+$L$24+$M$24+$N$24+$O$24</f>
        <v>16.295999999999996</v>
      </c>
      <c r="Q24" s="31">
        <v>1.23</v>
      </c>
      <c r="R24" s="28">
        <f>ROUND($P$24*$Q$24,3)</f>
        <v>20.044</v>
      </c>
      <c r="S24" s="63"/>
      <c r="T24" s="67"/>
      <c r="U24" s="59">
        <f>ROUND($T$24+$S$24,2)</f>
        <v>0</v>
      </c>
      <c r="V24" s="28">
        <f>ROUND($P$24*$S$24,2)</f>
        <v>0</v>
      </c>
      <c r="W24" s="28">
        <f>ROUND($R$24*$T$24,2)</f>
        <v>0</v>
      </c>
      <c r="X24" s="28">
        <f>ROUND($W$24+$V$24,2)</f>
        <v>0</v>
      </c>
      <c r="Y24" s="30"/>
      <c r="Z24" s="74"/>
    </row>
    <row r="25" spans="1:26" s="11" customFormat="1" ht="21.95" customHeight="1" outlineLevel="5" x14ac:dyDescent="0.15">
      <c r="A25" s="12">
        <v>3</v>
      </c>
      <c r="B25" s="13" t="s">
        <v>72</v>
      </c>
      <c r="C25" s="14" t="s">
        <v>73</v>
      </c>
      <c r="D25" s="14"/>
      <c r="E25" s="14"/>
      <c r="F25" s="14"/>
      <c r="G25" s="14"/>
      <c r="H25" s="15">
        <v>136.44</v>
      </c>
      <c r="I25" s="15">
        <v>136.44</v>
      </c>
      <c r="J25" s="15">
        <v>136.44</v>
      </c>
      <c r="K25" s="15">
        <v>136.44</v>
      </c>
      <c r="L25" s="15">
        <v>136.44</v>
      </c>
      <c r="M25" s="15">
        <v>136.44</v>
      </c>
      <c r="N25" s="15">
        <v>136.44</v>
      </c>
      <c r="O25" s="15">
        <v>136.44</v>
      </c>
      <c r="P25" s="32">
        <v>1091.52</v>
      </c>
      <c r="Q25" s="16"/>
      <c r="R25" s="16">
        <f>$R$26</f>
        <v>1091.52</v>
      </c>
      <c r="S25" s="66"/>
      <c r="T25" s="66"/>
      <c r="U25" s="16">
        <f>ROUND($X$25/$R$25,2)</f>
        <v>0</v>
      </c>
      <c r="V25" s="16">
        <f>ROUND($V$26+$V$27,2)</f>
        <v>0</v>
      </c>
      <c r="W25" s="16">
        <f>ROUND($W$26+$W$27,2)</f>
        <v>0</v>
      </c>
      <c r="X25" s="16">
        <f>ROUND($X$26+$X$27,2)</f>
        <v>0</v>
      </c>
      <c r="Y25" s="17"/>
      <c r="Z25" s="72"/>
    </row>
    <row r="26" spans="1:26" s="18" customFormat="1" ht="11.1" customHeight="1" outlineLevel="6" x14ac:dyDescent="0.2">
      <c r="A26" s="19"/>
      <c r="B26" s="20" t="s">
        <v>29</v>
      </c>
      <c r="C26" s="21" t="s">
        <v>73</v>
      </c>
      <c r="D26" s="21"/>
      <c r="E26" s="21"/>
      <c r="F26" s="21"/>
      <c r="G26" s="21"/>
      <c r="H26" s="22">
        <v>136.44</v>
      </c>
      <c r="I26" s="22">
        <v>136.44</v>
      </c>
      <c r="J26" s="22">
        <v>136.44</v>
      </c>
      <c r="K26" s="22">
        <v>136.44</v>
      </c>
      <c r="L26" s="22">
        <v>136.44</v>
      </c>
      <c r="M26" s="22">
        <v>136.44</v>
      </c>
      <c r="N26" s="22">
        <v>136.44</v>
      </c>
      <c r="O26" s="22">
        <v>136.44</v>
      </c>
      <c r="P26" s="22">
        <f>$H$26+$I$26+$J$26+$K$26+$L$26+$M$26+$N$26+$O$26</f>
        <v>1091.5200000000002</v>
      </c>
      <c r="Q26" s="22">
        <v>1</v>
      </c>
      <c r="R26" s="23">
        <f>ROUND($P$26*$Q$26,3)</f>
        <v>1091.52</v>
      </c>
      <c r="S26" s="61"/>
      <c r="T26" s="62"/>
      <c r="U26" s="58">
        <f>ROUND($T$26+$S$26,2)</f>
        <v>0</v>
      </c>
      <c r="V26" s="23">
        <f>ROUND($P$26*$S$26,2)</f>
        <v>0</v>
      </c>
      <c r="W26" s="23">
        <f>ROUND($R$26*$T$26,2)</f>
        <v>0</v>
      </c>
      <c r="X26" s="23">
        <f>ROUND($W$26+$V$26,2)</f>
        <v>0</v>
      </c>
      <c r="Y26" s="23"/>
      <c r="Z26" s="73"/>
    </row>
    <row r="27" spans="1:26" s="1" customFormat="1" ht="11.1" customHeight="1" outlineLevel="6" x14ac:dyDescent="0.2">
      <c r="A27" s="24"/>
      <c r="B27" s="25" t="s">
        <v>74</v>
      </c>
      <c r="C27" s="26" t="s">
        <v>73</v>
      </c>
      <c r="D27" s="26"/>
      <c r="E27" s="26"/>
      <c r="F27" s="26"/>
      <c r="G27" s="26"/>
      <c r="H27" s="27">
        <v>136.44</v>
      </c>
      <c r="I27" s="27">
        <v>136.44</v>
      </c>
      <c r="J27" s="27">
        <v>136.44</v>
      </c>
      <c r="K27" s="27">
        <v>136.44</v>
      </c>
      <c r="L27" s="27">
        <v>136.44</v>
      </c>
      <c r="M27" s="27">
        <v>136.44</v>
      </c>
      <c r="N27" s="27">
        <v>136.44</v>
      </c>
      <c r="O27" s="27">
        <v>136.44</v>
      </c>
      <c r="P27" s="27">
        <f>$H$27+$I$27+$J$27+$K$27+$L$27+$M$27+$N$27+$O$27</f>
        <v>1091.5200000000002</v>
      </c>
      <c r="Q27" s="29">
        <v>1.1000000000000001</v>
      </c>
      <c r="R27" s="28">
        <f>ROUND($P$27*$Q$27,3)</f>
        <v>1200.672</v>
      </c>
      <c r="S27" s="63"/>
      <c r="T27" s="64"/>
      <c r="U27" s="31">
        <f>ROUND($T$27+$S$27,2)</f>
        <v>0</v>
      </c>
      <c r="V27" s="28">
        <f>ROUND($P$27*$S$27,2)</f>
        <v>0</v>
      </c>
      <c r="W27" s="28">
        <f>ROUND($R$27*$T$27,2)</f>
        <v>0</v>
      </c>
      <c r="X27" s="28">
        <f>ROUND($W$27+$V$27,2)</f>
        <v>0</v>
      </c>
      <c r="Y27" s="30"/>
      <c r="Z27" s="74"/>
    </row>
    <row r="28" spans="1:26" s="11" customFormat="1" ht="21.95" customHeight="1" outlineLevel="5" x14ac:dyDescent="0.15">
      <c r="A28" s="12">
        <v>4</v>
      </c>
      <c r="B28" s="13" t="s">
        <v>75</v>
      </c>
      <c r="C28" s="14" t="s">
        <v>63</v>
      </c>
      <c r="D28" s="14"/>
      <c r="E28" s="14"/>
      <c r="F28" s="14"/>
      <c r="G28" s="14"/>
      <c r="H28" s="15">
        <v>24.1</v>
      </c>
      <c r="I28" s="15">
        <v>24.1</v>
      </c>
      <c r="J28" s="15">
        <v>24.1</v>
      </c>
      <c r="K28" s="15">
        <v>24.1</v>
      </c>
      <c r="L28" s="15">
        <v>24.1</v>
      </c>
      <c r="M28" s="15">
        <v>24.1</v>
      </c>
      <c r="N28" s="15">
        <v>24.1</v>
      </c>
      <c r="O28" s="15">
        <v>24.1</v>
      </c>
      <c r="P28" s="15">
        <v>192.8</v>
      </c>
      <c r="Q28" s="16"/>
      <c r="R28" s="16">
        <f>$R$29</f>
        <v>192.8</v>
      </c>
      <c r="S28" s="66"/>
      <c r="T28" s="66"/>
      <c r="U28" s="16">
        <f>ROUND($X$28/$R$28,2)</f>
        <v>0</v>
      </c>
      <c r="V28" s="16">
        <f>ROUND($V$29+$V$30+$V$31+$V$32+$V$33,2)</f>
        <v>0</v>
      </c>
      <c r="W28" s="16">
        <f>ROUND($W$29+$W$30+$W$31+$W$32+$W$33,2)</f>
        <v>0</v>
      </c>
      <c r="X28" s="16">
        <f>ROUND($X$29+$X$30+$X$31+$X$32+$X$33,2)</f>
        <v>0</v>
      </c>
      <c r="Y28" s="17" t="s">
        <v>76</v>
      </c>
      <c r="Z28" s="72"/>
    </row>
    <row r="29" spans="1:26" s="18" customFormat="1" ht="11.1" customHeight="1" outlineLevel="6" x14ac:dyDescent="0.2">
      <c r="A29" s="19"/>
      <c r="B29" s="20" t="s">
        <v>29</v>
      </c>
      <c r="C29" s="21" t="s">
        <v>63</v>
      </c>
      <c r="D29" s="21"/>
      <c r="E29" s="21"/>
      <c r="F29" s="21"/>
      <c r="G29" s="21"/>
      <c r="H29" s="22">
        <v>24.1</v>
      </c>
      <c r="I29" s="22">
        <v>24.1</v>
      </c>
      <c r="J29" s="22">
        <v>24.1</v>
      </c>
      <c r="K29" s="22">
        <v>24.1</v>
      </c>
      <c r="L29" s="22">
        <v>24.1</v>
      </c>
      <c r="M29" s="22">
        <v>24.1</v>
      </c>
      <c r="N29" s="22">
        <v>24.1</v>
      </c>
      <c r="O29" s="22">
        <v>24.1</v>
      </c>
      <c r="P29" s="22">
        <f>$H$29+$I$29+$J$29+$K$29+$L$29+$M$29+$N$29+$O$29</f>
        <v>192.79999999999998</v>
      </c>
      <c r="Q29" s="22">
        <v>1</v>
      </c>
      <c r="R29" s="23">
        <f>ROUND($P$29*$Q$29,3)</f>
        <v>192.8</v>
      </c>
      <c r="S29" s="68"/>
      <c r="T29" s="62"/>
      <c r="U29" s="60">
        <f>ROUND($T$29+$S$29,2)</f>
        <v>0</v>
      </c>
      <c r="V29" s="23">
        <f>ROUND($P$29*$S$29,2)</f>
        <v>0</v>
      </c>
      <c r="W29" s="23">
        <f>ROUND($R$29*$T$29,2)</f>
        <v>0</v>
      </c>
      <c r="X29" s="23">
        <f>ROUND($W$29+$V$29,2)</f>
        <v>0</v>
      </c>
      <c r="Y29" s="23"/>
      <c r="Z29" s="73"/>
    </row>
    <row r="30" spans="1:26" s="1" customFormat="1" ht="33" customHeight="1" outlineLevel="6" x14ac:dyDescent="0.2">
      <c r="A30" s="24"/>
      <c r="B30" s="25" t="s">
        <v>77</v>
      </c>
      <c r="C30" s="26" t="s">
        <v>70</v>
      </c>
      <c r="D30" s="26"/>
      <c r="E30" s="26"/>
      <c r="F30" s="26"/>
      <c r="G30" s="26"/>
      <c r="H30" s="27">
        <v>0.29599999999999999</v>
      </c>
      <c r="I30" s="27">
        <v>0.29599999999999999</v>
      </c>
      <c r="J30" s="27">
        <v>0.29599999999999999</v>
      </c>
      <c r="K30" s="27">
        <v>0.29599999999999999</v>
      </c>
      <c r="L30" s="27">
        <v>0.29599999999999999</v>
      </c>
      <c r="M30" s="27">
        <v>0.29599999999999999</v>
      </c>
      <c r="N30" s="27">
        <v>0.29599999999999999</v>
      </c>
      <c r="O30" s="27">
        <v>0.29599999999999999</v>
      </c>
      <c r="P30" s="27">
        <f>$H$30+$I$30+$J$30+$K$30+$L$30+$M$30+$N$30+$O$30</f>
        <v>2.3679999999999999</v>
      </c>
      <c r="Q30" s="33">
        <v>1</v>
      </c>
      <c r="R30" s="28">
        <f>ROUND($P$30*$Q$30,3)</f>
        <v>2.3679999999999999</v>
      </c>
      <c r="S30" s="63"/>
      <c r="T30" s="67"/>
      <c r="U30" s="59">
        <f>ROUND($T$30+$S$30,2)</f>
        <v>0</v>
      </c>
      <c r="V30" s="28">
        <f>ROUND($P$30*$S$30,2)</f>
        <v>0</v>
      </c>
      <c r="W30" s="28">
        <f>ROUND($R$30*$T$30,2)</f>
        <v>0</v>
      </c>
      <c r="X30" s="28">
        <f>ROUND($W$30+$V$30,2)</f>
        <v>0</v>
      </c>
      <c r="Y30" s="30" t="s">
        <v>78</v>
      </c>
      <c r="Z30" s="74"/>
    </row>
    <row r="31" spans="1:26" s="1" customFormat="1" ht="33" customHeight="1" outlineLevel="6" x14ac:dyDescent="0.2">
      <c r="A31" s="24"/>
      <c r="B31" s="25" t="s">
        <v>79</v>
      </c>
      <c r="C31" s="26" t="s">
        <v>70</v>
      </c>
      <c r="D31" s="26"/>
      <c r="E31" s="26"/>
      <c r="F31" s="26"/>
      <c r="G31" s="26"/>
      <c r="H31" s="27">
        <v>2.0529999999999999</v>
      </c>
      <c r="I31" s="27">
        <v>2.0529999999999999</v>
      </c>
      <c r="J31" s="27">
        <v>2.0529999999999999</v>
      </c>
      <c r="K31" s="27">
        <v>2.0529999999999999</v>
      </c>
      <c r="L31" s="27">
        <v>2.0529999999999999</v>
      </c>
      <c r="M31" s="27">
        <v>2.0529999999999999</v>
      </c>
      <c r="N31" s="27">
        <v>2.0529999999999999</v>
      </c>
      <c r="O31" s="27">
        <v>2.0529999999999999</v>
      </c>
      <c r="P31" s="27">
        <f>$H$31+$I$31+$J$31+$K$31+$L$31+$M$31+$N$31+$O$31</f>
        <v>16.424000000000003</v>
      </c>
      <c r="Q31" s="33">
        <v>1</v>
      </c>
      <c r="R31" s="28">
        <f>ROUND($P$31*$Q$31,3)</f>
        <v>16.423999999999999</v>
      </c>
      <c r="S31" s="63"/>
      <c r="T31" s="67"/>
      <c r="U31" s="59">
        <f>ROUND($T$31+$S$31,2)</f>
        <v>0</v>
      </c>
      <c r="V31" s="28">
        <f>ROUND($P$31*$S$31,2)</f>
        <v>0</v>
      </c>
      <c r="W31" s="28">
        <f>ROUND($R$31*$T$31,2)</f>
        <v>0</v>
      </c>
      <c r="X31" s="28">
        <f>ROUND($W$31+$V$31,2)</f>
        <v>0</v>
      </c>
      <c r="Y31" s="30" t="s">
        <v>78</v>
      </c>
      <c r="Z31" s="74"/>
    </row>
    <row r="32" spans="1:26" s="1" customFormat="1" ht="11.1" customHeight="1" outlineLevel="6" x14ac:dyDescent="0.2">
      <c r="A32" s="24"/>
      <c r="B32" s="25" t="s">
        <v>80</v>
      </c>
      <c r="C32" s="26" t="s">
        <v>63</v>
      </c>
      <c r="D32" s="26"/>
      <c r="E32" s="26"/>
      <c r="F32" s="26"/>
      <c r="G32" s="26"/>
      <c r="H32" s="27">
        <v>24.1</v>
      </c>
      <c r="I32" s="27">
        <v>24.1</v>
      </c>
      <c r="J32" s="27">
        <v>24.1</v>
      </c>
      <c r="K32" s="27">
        <v>24.1</v>
      </c>
      <c r="L32" s="27">
        <v>24.1</v>
      </c>
      <c r="M32" s="27">
        <v>24.1</v>
      </c>
      <c r="N32" s="27">
        <v>24.1</v>
      </c>
      <c r="O32" s="27">
        <v>24.1</v>
      </c>
      <c r="P32" s="27">
        <f>$H$32+$I$32+$J$32+$K$32+$L$32+$M$32+$N$32+$O$32</f>
        <v>192.79999999999998</v>
      </c>
      <c r="Q32" s="31">
        <v>1.02</v>
      </c>
      <c r="R32" s="28">
        <f>ROUND($P$32*$Q$32,3)</f>
        <v>196.65600000000001</v>
      </c>
      <c r="S32" s="63"/>
      <c r="T32" s="67"/>
      <c r="U32" s="59">
        <f>ROUND($T$32+$S$32,2)</f>
        <v>0</v>
      </c>
      <c r="V32" s="28">
        <f>ROUND($P$32*$S$32,2)</f>
        <v>0</v>
      </c>
      <c r="W32" s="28">
        <f>ROUND($R$32*$T$32,2)</f>
        <v>0</v>
      </c>
      <c r="X32" s="28">
        <f>ROUND($W$32+$V$32,2)</f>
        <v>0</v>
      </c>
      <c r="Y32" s="30"/>
      <c r="Z32" s="74"/>
    </row>
    <row r="33" spans="1:26" s="1" customFormat="1" ht="33" customHeight="1" outlineLevel="6" x14ac:dyDescent="0.2">
      <c r="A33" s="24"/>
      <c r="B33" s="25" t="s">
        <v>81</v>
      </c>
      <c r="C33" s="26" t="s">
        <v>70</v>
      </c>
      <c r="D33" s="26"/>
      <c r="E33" s="26"/>
      <c r="F33" s="26"/>
      <c r="G33" s="26"/>
      <c r="H33" s="27">
        <v>0.47599999999999998</v>
      </c>
      <c r="I33" s="27">
        <v>0.47599999999999998</v>
      </c>
      <c r="J33" s="27">
        <v>0.47599999999999998</v>
      </c>
      <c r="K33" s="27">
        <v>0.47599999999999998</v>
      </c>
      <c r="L33" s="27">
        <v>0.47599999999999998</v>
      </c>
      <c r="M33" s="27">
        <v>0.47599999999999998</v>
      </c>
      <c r="N33" s="27">
        <v>0.47599999999999998</v>
      </c>
      <c r="O33" s="27">
        <v>0.47599999999999998</v>
      </c>
      <c r="P33" s="27">
        <f>$H$33+$I$33+$J$33+$K$33+$L$33+$M$33+$N$33+$O$33</f>
        <v>3.8079999999999998</v>
      </c>
      <c r="Q33" s="33">
        <v>1</v>
      </c>
      <c r="R33" s="28">
        <f>ROUND($P$33*$Q$33,3)</f>
        <v>3.8079999999999998</v>
      </c>
      <c r="S33" s="63"/>
      <c r="T33" s="67"/>
      <c r="U33" s="59">
        <f>ROUND($T$33+$S$33,2)</f>
        <v>0</v>
      </c>
      <c r="V33" s="28">
        <f>ROUND($P$33*$S$33,2)</f>
        <v>0</v>
      </c>
      <c r="W33" s="28">
        <f>ROUND($R$33*$T$33,2)</f>
        <v>0</v>
      </c>
      <c r="X33" s="28">
        <f>ROUND($W$33+$V$33,2)</f>
        <v>0</v>
      </c>
      <c r="Y33" s="30" t="s">
        <v>78</v>
      </c>
      <c r="Z33" s="74"/>
    </row>
    <row r="34" spans="1:26" s="11" customFormat="1" ht="11.1" customHeight="1" outlineLevel="5" x14ac:dyDescent="0.15">
      <c r="A34" s="12">
        <v>5</v>
      </c>
      <c r="B34" s="13" t="s">
        <v>82</v>
      </c>
      <c r="C34" s="14" t="s">
        <v>63</v>
      </c>
      <c r="D34" s="14"/>
      <c r="E34" s="14"/>
      <c r="F34" s="14"/>
      <c r="G34" s="14"/>
      <c r="H34" s="15">
        <v>2.08</v>
      </c>
      <c r="I34" s="15">
        <v>2.08</v>
      </c>
      <c r="J34" s="15">
        <v>2.08</v>
      </c>
      <c r="K34" s="15">
        <v>2.08</v>
      </c>
      <c r="L34" s="15">
        <v>2.08</v>
      </c>
      <c r="M34" s="15">
        <v>2.08</v>
      </c>
      <c r="N34" s="15">
        <v>2.08</v>
      </c>
      <c r="O34" s="15">
        <v>2.08</v>
      </c>
      <c r="P34" s="15">
        <v>16.64</v>
      </c>
      <c r="Q34" s="16"/>
      <c r="R34" s="16">
        <f>$R$35</f>
        <v>16.64</v>
      </c>
      <c r="S34" s="66"/>
      <c r="T34" s="66"/>
      <c r="U34" s="16">
        <f>ROUND($X$34/$R$34,2)</f>
        <v>0</v>
      </c>
      <c r="V34" s="16">
        <f>ROUND($V$35+$V$36+$V$37,2)</f>
        <v>0</v>
      </c>
      <c r="W34" s="16">
        <f>ROUND($W$35+$W$36+$W$37,2)</f>
        <v>0</v>
      </c>
      <c r="X34" s="16">
        <f>ROUND($X$35+$X$36+$X$37,2)</f>
        <v>0</v>
      </c>
      <c r="Y34" s="17"/>
      <c r="Z34" s="72"/>
    </row>
    <row r="35" spans="1:26" s="18" customFormat="1" ht="11.1" customHeight="1" outlineLevel="6" x14ac:dyDescent="0.2">
      <c r="A35" s="19"/>
      <c r="B35" s="20" t="s">
        <v>29</v>
      </c>
      <c r="C35" s="21" t="s">
        <v>63</v>
      </c>
      <c r="D35" s="21"/>
      <c r="E35" s="21"/>
      <c r="F35" s="21"/>
      <c r="G35" s="21"/>
      <c r="H35" s="22">
        <v>2.08</v>
      </c>
      <c r="I35" s="22">
        <v>2.08</v>
      </c>
      <c r="J35" s="22">
        <v>2.08</v>
      </c>
      <c r="K35" s="22">
        <v>2.08</v>
      </c>
      <c r="L35" s="22">
        <v>2.08</v>
      </c>
      <c r="M35" s="22">
        <v>2.08</v>
      </c>
      <c r="N35" s="22">
        <v>2.08</v>
      </c>
      <c r="O35" s="22">
        <v>2.08</v>
      </c>
      <c r="P35" s="22">
        <f>$H$35+$I$35+$J$35+$K$35+$L$35+$M$35+$N$35+$O$35</f>
        <v>16.64</v>
      </c>
      <c r="Q35" s="22">
        <v>1</v>
      </c>
      <c r="R35" s="23">
        <f>ROUND($P$35*$Q$35,3)</f>
        <v>16.64</v>
      </c>
      <c r="S35" s="68"/>
      <c r="T35" s="62"/>
      <c r="U35" s="60">
        <f>ROUND($T$35+$S$35,2)</f>
        <v>0</v>
      </c>
      <c r="V35" s="23">
        <f>ROUND($P$35*$S$35,2)</f>
        <v>0</v>
      </c>
      <c r="W35" s="23">
        <f>ROUND($R$35*$T$35,2)</f>
        <v>0</v>
      </c>
      <c r="X35" s="23">
        <f>ROUND($W$35+$V$35,2)</f>
        <v>0</v>
      </c>
      <c r="Y35" s="23"/>
      <c r="Z35" s="73"/>
    </row>
    <row r="36" spans="1:26" s="1" customFormat="1" ht="11.1" customHeight="1" outlineLevel="6" x14ac:dyDescent="0.2">
      <c r="A36" s="24"/>
      <c r="B36" s="25" t="s">
        <v>83</v>
      </c>
      <c r="C36" s="26" t="s">
        <v>84</v>
      </c>
      <c r="D36" s="26"/>
      <c r="E36" s="26"/>
      <c r="F36" s="26"/>
      <c r="G36" s="26"/>
      <c r="H36" s="27">
        <v>2.08</v>
      </c>
      <c r="I36" s="27">
        <v>2.08</v>
      </c>
      <c r="J36" s="27">
        <v>2.08</v>
      </c>
      <c r="K36" s="27">
        <v>2.08</v>
      </c>
      <c r="L36" s="27">
        <v>2.08</v>
      </c>
      <c r="M36" s="27">
        <v>2.08</v>
      </c>
      <c r="N36" s="27">
        <v>2.08</v>
      </c>
      <c r="O36" s="27">
        <v>2.08</v>
      </c>
      <c r="P36" s="27">
        <f>$H$36+$I$36+$J$36+$K$36+$L$36+$M$36+$N$36+$O$36</f>
        <v>16.64</v>
      </c>
      <c r="Q36" s="29">
        <v>0.7</v>
      </c>
      <c r="R36" s="28">
        <f>ROUND($P$36*$Q$36,3)</f>
        <v>11.648</v>
      </c>
      <c r="S36" s="63"/>
      <c r="T36" s="64"/>
      <c r="U36" s="31">
        <f>ROUND($T$36+$S$36,2)</f>
        <v>0</v>
      </c>
      <c r="V36" s="28">
        <f>ROUND($P$36*$S$36,2)</f>
        <v>0</v>
      </c>
      <c r="W36" s="28">
        <f>ROUND($R$36*$T$36,2)</f>
        <v>0</v>
      </c>
      <c r="X36" s="28">
        <f>ROUND($W$36+$V$36,2)</f>
        <v>0</v>
      </c>
      <c r="Y36" s="30"/>
      <c r="Z36" s="74"/>
    </row>
    <row r="37" spans="1:26" s="1" customFormat="1" ht="21.95" customHeight="1" outlineLevel="6" x14ac:dyDescent="0.2">
      <c r="A37" s="24"/>
      <c r="B37" s="25" t="s">
        <v>85</v>
      </c>
      <c r="C37" s="26" t="s">
        <v>63</v>
      </c>
      <c r="D37" s="26"/>
      <c r="E37" s="26"/>
      <c r="F37" s="26"/>
      <c r="G37" s="26"/>
      <c r="H37" s="27">
        <v>2.08</v>
      </c>
      <c r="I37" s="27">
        <v>2.08</v>
      </c>
      <c r="J37" s="27">
        <v>2.08</v>
      </c>
      <c r="K37" s="27">
        <v>2.08</v>
      </c>
      <c r="L37" s="27">
        <v>2.08</v>
      </c>
      <c r="M37" s="27">
        <v>2.08</v>
      </c>
      <c r="N37" s="27">
        <v>2.08</v>
      </c>
      <c r="O37" s="27">
        <v>2.08</v>
      </c>
      <c r="P37" s="27">
        <f>$H$37+$I$37+$J$37+$K$37+$L$37+$M$37+$N$37+$O$37</f>
        <v>16.64</v>
      </c>
      <c r="Q37" s="31">
        <v>1.02</v>
      </c>
      <c r="R37" s="28">
        <f>ROUND($P$37*$Q$37,3)</f>
        <v>16.972999999999999</v>
      </c>
      <c r="S37" s="63"/>
      <c r="T37" s="67"/>
      <c r="U37" s="59">
        <f>ROUND($T$37+$S$37,2)</f>
        <v>0</v>
      </c>
      <c r="V37" s="28">
        <f>ROUND($P$37*$S$37,2)</f>
        <v>0</v>
      </c>
      <c r="W37" s="28">
        <f>ROUND($R$37*$T$37,2)</f>
        <v>0</v>
      </c>
      <c r="X37" s="28">
        <f>ROUND($W$37+$V$37,2)</f>
        <v>0</v>
      </c>
      <c r="Y37" s="30"/>
      <c r="Z37" s="74"/>
    </row>
    <row r="38" spans="1:26" s="11" customFormat="1" ht="11.1" customHeight="1" outlineLevel="5" x14ac:dyDescent="0.15">
      <c r="A38" s="12">
        <v>6</v>
      </c>
      <c r="B38" s="13" t="s">
        <v>86</v>
      </c>
      <c r="C38" s="14" t="s">
        <v>63</v>
      </c>
      <c r="D38" s="14"/>
      <c r="E38" s="14"/>
      <c r="F38" s="14"/>
      <c r="G38" s="14"/>
      <c r="H38" s="15">
        <v>7.91</v>
      </c>
      <c r="I38" s="15">
        <v>7.91</v>
      </c>
      <c r="J38" s="15">
        <v>7.91</v>
      </c>
      <c r="K38" s="15">
        <v>7.91</v>
      </c>
      <c r="L38" s="15">
        <v>7.91</v>
      </c>
      <c r="M38" s="15">
        <v>7.91</v>
      </c>
      <c r="N38" s="15">
        <v>7.91</v>
      </c>
      <c r="O38" s="15">
        <v>13.13</v>
      </c>
      <c r="P38" s="15">
        <v>68.5</v>
      </c>
      <c r="Q38" s="16"/>
      <c r="R38" s="16">
        <f>$R$39</f>
        <v>68.5</v>
      </c>
      <c r="S38" s="66"/>
      <c r="T38" s="66"/>
      <c r="U38" s="16">
        <f>ROUND($X$38/$R$38,2)</f>
        <v>0</v>
      </c>
      <c r="V38" s="16">
        <f>ROUND($V$39+$V$40,2)</f>
        <v>0</v>
      </c>
      <c r="W38" s="16">
        <f>ROUND($W$39+$W$40,2)</f>
        <v>0</v>
      </c>
      <c r="X38" s="16">
        <f>ROUND($X$39+$X$40,2)</f>
        <v>0</v>
      </c>
      <c r="Y38" s="17"/>
      <c r="Z38" s="72"/>
    </row>
    <row r="39" spans="1:26" s="18" customFormat="1" ht="11.1" customHeight="1" outlineLevel="6" x14ac:dyDescent="0.2">
      <c r="A39" s="19"/>
      <c r="B39" s="20" t="s">
        <v>29</v>
      </c>
      <c r="C39" s="21" t="s">
        <v>63</v>
      </c>
      <c r="D39" s="21"/>
      <c r="E39" s="21"/>
      <c r="F39" s="21"/>
      <c r="G39" s="21"/>
      <c r="H39" s="22">
        <v>7.91</v>
      </c>
      <c r="I39" s="22">
        <v>7.91</v>
      </c>
      <c r="J39" s="22">
        <v>7.91</v>
      </c>
      <c r="K39" s="22">
        <v>7.91</v>
      </c>
      <c r="L39" s="22">
        <v>7.91</v>
      </c>
      <c r="M39" s="22">
        <v>7.91</v>
      </c>
      <c r="N39" s="22">
        <v>7.91</v>
      </c>
      <c r="O39" s="22">
        <v>13.13</v>
      </c>
      <c r="P39" s="22">
        <f>$H$39+$I$39+$J$39+$K$39+$L$39+$M$39+$N$39+$O$39</f>
        <v>68.499999999999986</v>
      </c>
      <c r="Q39" s="22">
        <v>1</v>
      </c>
      <c r="R39" s="23">
        <f>ROUND($P$39*$Q$39,3)</f>
        <v>68.5</v>
      </c>
      <c r="S39" s="68"/>
      <c r="T39" s="62"/>
      <c r="U39" s="60">
        <f>ROUND($T$39+$S$39,2)</f>
        <v>0</v>
      </c>
      <c r="V39" s="23">
        <f>ROUND($P$39*$S$39,2)</f>
        <v>0</v>
      </c>
      <c r="W39" s="23">
        <f>ROUND($R$39*$T$39,2)</f>
        <v>0</v>
      </c>
      <c r="X39" s="23">
        <f>ROUND($W$39+$V$39,2)</f>
        <v>0</v>
      </c>
      <c r="Y39" s="23"/>
      <c r="Z39" s="73"/>
    </row>
    <row r="40" spans="1:26" s="1" customFormat="1" ht="21.95" customHeight="1" outlineLevel="6" x14ac:dyDescent="0.2">
      <c r="A40" s="24"/>
      <c r="B40" s="25" t="s">
        <v>85</v>
      </c>
      <c r="C40" s="26" t="s">
        <v>63</v>
      </c>
      <c r="D40" s="26"/>
      <c r="E40" s="26"/>
      <c r="F40" s="26"/>
      <c r="G40" s="26"/>
      <c r="H40" s="27">
        <v>7.91</v>
      </c>
      <c r="I40" s="27">
        <v>7.91</v>
      </c>
      <c r="J40" s="27">
        <v>7.91</v>
      </c>
      <c r="K40" s="27">
        <v>7.91</v>
      </c>
      <c r="L40" s="27">
        <v>7.91</v>
      </c>
      <c r="M40" s="27">
        <v>7.91</v>
      </c>
      <c r="N40" s="27">
        <v>7.91</v>
      </c>
      <c r="O40" s="27">
        <v>13.13</v>
      </c>
      <c r="P40" s="27">
        <f>$H$40+$I$40+$J$40+$K$40+$L$40+$M$40+$N$40+$O$40</f>
        <v>68.499999999999986</v>
      </c>
      <c r="Q40" s="31">
        <v>1.02</v>
      </c>
      <c r="R40" s="28">
        <f>ROUND($P$40*$Q$40,3)</f>
        <v>69.87</v>
      </c>
      <c r="S40" s="63"/>
      <c r="T40" s="67"/>
      <c r="U40" s="59">
        <f>ROUND($T$40+$S$40,2)</f>
        <v>0</v>
      </c>
      <c r="V40" s="28">
        <f>ROUND($P$40*$S$40,2)</f>
        <v>0</v>
      </c>
      <c r="W40" s="28">
        <f>ROUND($R$40*$T$40,2)</f>
        <v>0</v>
      </c>
      <c r="X40" s="28">
        <f>ROUND($W$40+$V$40,2)</f>
        <v>0</v>
      </c>
      <c r="Y40" s="30"/>
      <c r="Z40" s="74"/>
    </row>
    <row r="41" spans="1:26" s="11" customFormat="1" ht="11.1" customHeight="1" outlineLevel="5" x14ac:dyDescent="0.15">
      <c r="A41" s="12">
        <v>7</v>
      </c>
      <c r="B41" s="13" t="s">
        <v>87</v>
      </c>
      <c r="C41" s="14" t="s">
        <v>63</v>
      </c>
      <c r="D41" s="14"/>
      <c r="E41" s="14"/>
      <c r="F41" s="14"/>
      <c r="G41" s="14"/>
      <c r="H41" s="15">
        <v>24.1</v>
      </c>
      <c r="I41" s="15">
        <v>24.1</v>
      </c>
      <c r="J41" s="15">
        <v>24.1</v>
      </c>
      <c r="K41" s="15">
        <v>24.1</v>
      </c>
      <c r="L41" s="15">
        <v>24.1</v>
      </c>
      <c r="M41" s="15">
        <v>24.1</v>
      </c>
      <c r="N41" s="15">
        <v>24.1</v>
      </c>
      <c r="O41" s="15">
        <v>24.1</v>
      </c>
      <c r="P41" s="15">
        <v>192.8</v>
      </c>
      <c r="Q41" s="16"/>
      <c r="R41" s="16">
        <f>$R$42</f>
        <v>192.8</v>
      </c>
      <c r="S41" s="66"/>
      <c r="T41" s="66"/>
      <c r="U41" s="16">
        <f>ROUND($X$41/$R$41,2)</f>
        <v>0</v>
      </c>
      <c r="V41" s="16">
        <f>ROUND($V$42,2)</f>
        <v>0</v>
      </c>
      <c r="W41" s="16">
        <f>ROUND($W$42,2)</f>
        <v>0</v>
      </c>
      <c r="X41" s="16">
        <f>ROUND($X$42,2)</f>
        <v>0</v>
      </c>
      <c r="Y41" s="17"/>
      <c r="Z41" s="72"/>
    </row>
    <row r="42" spans="1:26" s="18" customFormat="1" ht="11.1" customHeight="1" outlineLevel="6" x14ac:dyDescent="0.2">
      <c r="A42" s="19"/>
      <c r="B42" s="20" t="s">
        <v>29</v>
      </c>
      <c r="C42" s="21" t="s">
        <v>63</v>
      </c>
      <c r="D42" s="21"/>
      <c r="E42" s="21"/>
      <c r="F42" s="21"/>
      <c r="G42" s="21"/>
      <c r="H42" s="22">
        <v>24.1</v>
      </c>
      <c r="I42" s="22">
        <v>24.1</v>
      </c>
      <c r="J42" s="22">
        <v>24.1</v>
      </c>
      <c r="K42" s="22">
        <v>24.1</v>
      </c>
      <c r="L42" s="22">
        <v>24.1</v>
      </c>
      <c r="M42" s="22">
        <v>24.1</v>
      </c>
      <c r="N42" s="22">
        <v>24.1</v>
      </c>
      <c r="O42" s="22">
        <v>24.1</v>
      </c>
      <c r="P42" s="22">
        <f>$H$42+$I$42+$J$42+$K$42+$L$42+$M$42+$N$42+$O$42</f>
        <v>192.79999999999998</v>
      </c>
      <c r="Q42" s="22">
        <v>1</v>
      </c>
      <c r="R42" s="23">
        <f>ROUND($P$42*$Q$42,3)</f>
        <v>192.8</v>
      </c>
      <c r="S42" s="68"/>
      <c r="T42" s="62"/>
      <c r="U42" s="60">
        <f>ROUND($T$42+$S$42,2)</f>
        <v>0</v>
      </c>
      <c r="V42" s="23">
        <f>ROUND($P$42*$S$42,2)</f>
        <v>0</v>
      </c>
      <c r="W42" s="23">
        <f>ROUND($R$42*$T$42,2)</f>
        <v>0</v>
      </c>
      <c r="X42" s="23">
        <f>ROUND($W$42+$V$42,2)</f>
        <v>0</v>
      </c>
      <c r="Y42" s="23"/>
      <c r="Z42" s="73"/>
    </row>
    <row r="43" spans="1:26" s="1" customFormat="1" ht="12" customHeight="1" outlineLevel="4" x14ac:dyDescent="0.2">
      <c r="A43" s="7"/>
      <c r="B43" s="8" t="s">
        <v>88</v>
      </c>
      <c r="C43" s="9"/>
      <c r="D43" s="9"/>
      <c r="E43" s="9"/>
      <c r="F43" s="9"/>
      <c r="G43" s="9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65"/>
      <c r="T43" s="65"/>
      <c r="U43" s="10"/>
      <c r="V43" s="10">
        <f>ROUND($V$45+$V$46+$V$47+$V$49+$V$50+$V$51,2)</f>
        <v>0</v>
      </c>
      <c r="W43" s="10">
        <f>ROUND($W$45+$W$46+$W$47+$W$49+$W$50+$W$51,2)</f>
        <v>0</v>
      </c>
      <c r="X43" s="10">
        <f>ROUND($X$45+$X$46+$X$47+$X$49+$X$50+$X$51,2)</f>
        <v>0</v>
      </c>
      <c r="Y43" s="10"/>
      <c r="Z43" s="65"/>
    </row>
    <row r="44" spans="1:26" s="11" customFormat="1" ht="21.95" customHeight="1" outlineLevel="5" x14ac:dyDescent="0.15">
      <c r="A44" s="12">
        <v>8</v>
      </c>
      <c r="B44" s="13" t="s">
        <v>89</v>
      </c>
      <c r="C44" s="14" t="s">
        <v>73</v>
      </c>
      <c r="D44" s="14"/>
      <c r="E44" s="14"/>
      <c r="F44" s="14"/>
      <c r="G44" s="14"/>
      <c r="H44" s="15">
        <v>20.78</v>
      </c>
      <c r="I44" s="15">
        <v>20.78</v>
      </c>
      <c r="J44" s="15">
        <v>20.78</v>
      </c>
      <c r="K44" s="15">
        <v>20.78</v>
      </c>
      <c r="L44" s="15">
        <v>20.78</v>
      </c>
      <c r="M44" s="15">
        <v>20.78</v>
      </c>
      <c r="N44" s="15">
        <v>20.78</v>
      </c>
      <c r="O44" s="15">
        <v>20.78</v>
      </c>
      <c r="P44" s="15">
        <v>166.24</v>
      </c>
      <c r="Q44" s="16"/>
      <c r="R44" s="16">
        <f>$R$45</f>
        <v>166.24</v>
      </c>
      <c r="S44" s="66"/>
      <c r="T44" s="66"/>
      <c r="U44" s="16">
        <f>ROUND($X$44/$R$44,2)</f>
        <v>0</v>
      </c>
      <c r="V44" s="16">
        <f>ROUND($V$45+$V$46+$V$47,2)</f>
        <v>0</v>
      </c>
      <c r="W44" s="16">
        <f>ROUND($W$45+$W$46+$W$47,2)</f>
        <v>0</v>
      </c>
      <c r="X44" s="16">
        <f>ROUND($X$45+$X$46+$X$47,2)</f>
        <v>0</v>
      </c>
      <c r="Y44" s="17" t="s">
        <v>90</v>
      </c>
      <c r="Z44" s="72"/>
    </row>
    <row r="45" spans="1:26" s="18" customFormat="1" ht="11.1" customHeight="1" outlineLevel="6" x14ac:dyDescent="0.2">
      <c r="A45" s="19"/>
      <c r="B45" s="20" t="s">
        <v>29</v>
      </c>
      <c r="C45" s="21" t="s">
        <v>73</v>
      </c>
      <c r="D45" s="21"/>
      <c r="E45" s="21"/>
      <c r="F45" s="21"/>
      <c r="G45" s="21"/>
      <c r="H45" s="22">
        <v>20.78</v>
      </c>
      <c r="I45" s="22">
        <v>20.78</v>
      </c>
      <c r="J45" s="22">
        <v>20.78</v>
      </c>
      <c r="K45" s="22">
        <v>20.78</v>
      </c>
      <c r="L45" s="22">
        <v>20.78</v>
      </c>
      <c r="M45" s="22">
        <v>20.78</v>
      </c>
      <c r="N45" s="22">
        <v>20.78</v>
      </c>
      <c r="O45" s="22">
        <v>20.78</v>
      </c>
      <c r="P45" s="22">
        <f>$H$45+$I$45+$J$45+$K$45+$L$45+$M$45+$N$45+$O$45</f>
        <v>166.24</v>
      </c>
      <c r="Q45" s="22">
        <v>1</v>
      </c>
      <c r="R45" s="23">
        <f>ROUND($P$45*$Q$45,3)</f>
        <v>166.24</v>
      </c>
      <c r="S45" s="61"/>
      <c r="T45" s="62"/>
      <c r="U45" s="58">
        <f>ROUND($T$45+$S$45,2)</f>
        <v>0</v>
      </c>
      <c r="V45" s="23">
        <f>ROUND($P$45*$S$45,2)</f>
        <v>0</v>
      </c>
      <c r="W45" s="23">
        <f>ROUND($R$45*$T$45,2)</f>
        <v>0</v>
      </c>
      <c r="X45" s="23">
        <f>ROUND($W$45+$V$45,2)</f>
        <v>0</v>
      </c>
      <c r="Y45" s="23"/>
      <c r="Z45" s="73"/>
    </row>
    <row r="46" spans="1:26" s="1" customFormat="1" ht="11.1" customHeight="1" outlineLevel="6" x14ac:dyDescent="0.2">
      <c r="A46" s="24"/>
      <c r="B46" s="25" t="s">
        <v>91</v>
      </c>
      <c r="C46" s="26" t="s">
        <v>84</v>
      </c>
      <c r="D46" s="26"/>
      <c r="E46" s="26"/>
      <c r="F46" s="26"/>
      <c r="G46" s="26"/>
      <c r="H46" s="27">
        <v>20.78</v>
      </c>
      <c r="I46" s="27">
        <v>20.78</v>
      </c>
      <c r="J46" s="27">
        <v>20.78</v>
      </c>
      <c r="K46" s="27">
        <v>20.78</v>
      </c>
      <c r="L46" s="27">
        <v>20.78</v>
      </c>
      <c r="M46" s="27">
        <v>20.78</v>
      </c>
      <c r="N46" s="27">
        <v>20.78</v>
      </c>
      <c r="O46" s="27">
        <v>20.78</v>
      </c>
      <c r="P46" s="27">
        <f>$H$46+$I$46+$J$46+$K$46+$L$46+$M$46+$N$46+$O$46</f>
        <v>166.24</v>
      </c>
      <c r="Q46" s="29">
        <v>0.7</v>
      </c>
      <c r="R46" s="28">
        <f>ROUND($P$46*$Q$46,3)</f>
        <v>116.36799999999999</v>
      </c>
      <c r="S46" s="63"/>
      <c r="T46" s="64"/>
      <c r="U46" s="31">
        <f>ROUND($T$46+$S$46,2)</f>
        <v>0</v>
      </c>
      <c r="V46" s="28">
        <f>ROUND($P$46*$S$46,2)</f>
        <v>0</v>
      </c>
      <c r="W46" s="28">
        <f>ROUND($R$46*$T$46,2)</f>
        <v>0</v>
      </c>
      <c r="X46" s="28">
        <f>ROUND($W$46+$V$46,2)</f>
        <v>0</v>
      </c>
      <c r="Y46" s="30" t="s">
        <v>92</v>
      </c>
      <c r="Z46" s="74"/>
    </row>
    <row r="47" spans="1:26" s="1" customFormat="1" ht="11.1" customHeight="1" outlineLevel="6" x14ac:dyDescent="0.2">
      <c r="A47" s="24"/>
      <c r="B47" s="25" t="s">
        <v>93</v>
      </c>
      <c r="C47" s="26" t="s">
        <v>84</v>
      </c>
      <c r="D47" s="26"/>
      <c r="E47" s="26"/>
      <c r="F47" s="26"/>
      <c r="G47" s="26"/>
      <c r="H47" s="27">
        <v>20.78</v>
      </c>
      <c r="I47" s="27">
        <v>20.78</v>
      </c>
      <c r="J47" s="27">
        <v>20.78</v>
      </c>
      <c r="K47" s="27">
        <v>20.78</v>
      </c>
      <c r="L47" s="27">
        <v>20.78</v>
      </c>
      <c r="M47" s="27">
        <v>20.78</v>
      </c>
      <c r="N47" s="27">
        <v>20.78</v>
      </c>
      <c r="O47" s="27">
        <v>20.78</v>
      </c>
      <c r="P47" s="27">
        <f>$H$47+$I$47+$J$47+$K$47+$L$47+$M$47+$N$47+$O$47</f>
        <v>166.24</v>
      </c>
      <c r="Q47" s="31">
        <v>0.28000000000000003</v>
      </c>
      <c r="R47" s="28">
        <f>ROUND($P$47*$Q$47,3)</f>
        <v>46.546999999999997</v>
      </c>
      <c r="S47" s="63"/>
      <c r="T47" s="64"/>
      <c r="U47" s="31">
        <f>ROUND($T$47+$S$47,2)</f>
        <v>0</v>
      </c>
      <c r="V47" s="28">
        <f>ROUND($P$47*$S$47,2)</f>
        <v>0</v>
      </c>
      <c r="W47" s="28">
        <f>ROUND($R$47*$T$47,2)</f>
        <v>0</v>
      </c>
      <c r="X47" s="28">
        <f>ROUND($W$47+$V$47,2)</f>
        <v>0</v>
      </c>
      <c r="Y47" s="30" t="s">
        <v>92</v>
      </c>
      <c r="Z47" s="74"/>
    </row>
    <row r="48" spans="1:26" s="11" customFormat="1" ht="21.95" customHeight="1" outlineLevel="5" x14ac:dyDescent="0.15">
      <c r="A48" s="12">
        <v>9</v>
      </c>
      <c r="B48" s="13" t="s">
        <v>94</v>
      </c>
      <c r="C48" s="14" t="s">
        <v>73</v>
      </c>
      <c r="D48" s="14"/>
      <c r="E48" s="14"/>
      <c r="F48" s="14"/>
      <c r="G48" s="14"/>
      <c r="H48" s="15">
        <v>4.4960000000000004</v>
      </c>
      <c r="I48" s="15">
        <v>4.4960000000000004</v>
      </c>
      <c r="J48" s="15">
        <v>4.4960000000000004</v>
      </c>
      <c r="K48" s="15">
        <v>4.4960000000000004</v>
      </c>
      <c r="L48" s="15">
        <v>4.4960000000000004</v>
      </c>
      <c r="M48" s="15">
        <v>4.4960000000000004</v>
      </c>
      <c r="N48" s="15">
        <v>4.4960000000000004</v>
      </c>
      <c r="O48" s="15">
        <v>4.4960000000000004</v>
      </c>
      <c r="P48" s="15">
        <v>35.968000000000004</v>
      </c>
      <c r="Q48" s="16"/>
      <c r="R48" s="16">
        <f>$R$49</f>
        <v>35.968000000000004</v>
      </c>
      <c r="S48" s="66"/>
      <c r="T48" s="66"/>
      <c r="U48" s="16">
        <f>ROUND($X$48/$R$48,2)</f>
        <v>0</v>
      </c>
      <c r="V48" s="16">
        <f>ROUND($V$49+$V$50+$V$51,2)</f>
        <v>0</v>
      </c>
      <c r="W48" s="16">
        <f>ROUND($W$49+$W$50+$W$51,2)</f>
        <v>0</v>
      </c>
      <c r="X48" s="16">
        <f>ROUND($X$49+$X$50+$X$51,2)</f>
        <v>0</v>
      </c>
      <c r="Y48" s="17"/>
      <c r="Z48" s="72"/>
    </row>
    <row r="49" spans="1:26" s="18" customFormat="1" ht="11.1" customHeight="1" outlineLevel="6" x14ac:dyDescent="0.2">
      <c r="A49" s="19"/>
      <c r="B49" s="20" t="s">
        <v>29</v>
      </c>
      <c r="C49" s="21" t="s">
        <v>73</v>
      </c>
      <c r="D49" s="21"/>
      <c r="E49" s="21"/>
      <c r="F49" s="21"/>
      <c r="G49" s="21"/>
      <c r="H49" s="22">
        <v>4.4960000000000004</v>
      </c>
      <c r="I49" s="22">
        <v>4.4960000000000004</v>
      </c>
      <c r="J49" s="22">
        <v>4.4960000000000004</v>
      </c>
      <c r="K49" s="22">
        <v>4.4960000000000004</v>
      </c>
      <c r="L49" s="22">
        <v>4.4960000000000004</v>
      </c>
      <c r="M49" s="22">
        <v>4.4960000000000004</v>
      </c>
      <c r="N49" s="22">
        <v>4.4960000000000004</v>
      </c>
      <c r="O49" s="22">
        <v>4.4960000000000004</v>
      </c>
      <c r="P49" s="22">
        <f>$H$49+$I$49+$J$49+$K$49+$L$49+$M$49+$N$49+$O$49</f>
        <v>35.968000000000011</v>
      </c>
      <c r="Q49" s="22">
        <v>1</v>
      </c>
      <c r="R49" s="23">
        <f>ROUND($P$49*$Q$49,3)</f>
        <v>35.968000000000004</v>
      </c>
      <c r="S49" s="61"/>
      <c r="T49" s="62"/>
      <c r="U49" s="58">
        <f>ROUND($T$49+$S$49,2)</f>
        <v>0</v>
      </c>
      <c r="V49" s="23">
        <f>ROUND($P$49*$S$49,2)</f>
        <v>0</v>
      </c>
      <c r="W49" s="23">
        <f>ROUND($R$49*$T$49,2)</f>
        <v>0</v>
      </c>
      <c r="X49" s="23">
        <f>ROUND($W$49+$V$49,2)</f>
        <v>0</v>
      </c>
      <c r="Y49" s="23"/>
      <c r="Z49" s="73"/>
    </row>
    <row r="50" spans="1:26" s="1" customFormat="1" ht="11.1" customHeight="1" outlineLevel="6" x14ac:dyDescent="0.2">
      <c r="A50" s="24"/>
      <c r="B50" s="25" t="s">
        <v>95</v>
      </c>
      <c r="C50" s="26" t="s">
        <v>84</v>
      </c>
      <c r="D50" s="26"/>
      <c r="E50" s="26"/>
      <c r="F50" s="26"/>
      <c r="G50" s="26"/>
      <c r="H50" s="27">
        <v>4.4960000000000004</v>
      </c>
      <c r="I50" s="27">
        <v>4.4960000000000004</v>
      </c>
      <c r="J50" s="27">
        <v>4.4960000000000004</v>
      </c>
      <c r="K50" s="27">
        <v>4.4960000000000004</v>
      </c>
      <c r="L50" s="27">
        <v>4.4960000000000004</v>
      </c>
      <c r="M50" s="27">
        <v>4.4960000000000004</v>
      </c>
      <c r="N50" s="27">
        <v>4.4960000000000004</v>
      </c>
      <c r="O50" s="27">
        <v>4.4960000000000004</v>
      </c>
      <c r="P50" s="27">
        <f>$H$50+$I$50+$J$50+$K$50+$L$50+$M$50+$N$50+$O$50</f>
        <v>35.968000000000011</v>
      </c>
      <c r="Q50" s="31">
        <v>0.28000000000000003</v>
      </c>
      <c r="R50" s="28">
        <f>ROUND($P$50*$Q$50,3)</f>
        <v>10.071</v>
      </c>
      <c r="S50" s="63"/>
      <c r="T50" s="64"/>
      <c r="U50" s="31">
        <f>ROUND($T$50+$S$50,2)</f>
        <v>0</v>
      </c>
      <c r="V50" s="28">
        <f>ROUND($P$50*$S$50,2)</f>
        <v>0</v>
      </c>
      <c r="W50" s="28">
        <f>ROUND($R$50*$T$50,2)</f>
        <v>0</v>
      </c>
      <c r="X50" s="28">
        <f>ROUND($W$50+$V$50,2)</f>
        <v>0</v>
      </c>
      <c r="Y50" s="30"/>
      <c r="Z50" s="74"/>
    </row>
    <row r="51" spans="1:26" s="1" customFormat="1" ht="11.1" customHeight="1" outlineLevel="6" x14ac:dyDescent="0.2">
      <c r="A51" s="24"/>
      <c r="B51" s="25" t="s">
        <v>96</v>
      </c>
      <c r="C51" s="26" t="s">
        <v>73</v>
      </c>
      <c r="D51" s="26"/>
      <c r="E51" s="26"/>
      <c r="F51" s="26"/>
      <c r="G51" s="26"/>
      <c r="H51" s="27">
        <v>4.4960000000000004</v>
      </c>
      <c r="I51" s="27">
        <v>4.4960000000000004</v>
      </c>
      <c r="J51" s="27">
        <v>4.4960000000000004</v>
      </c>
      <c r="K51" s="27">
        <v>4.4960000000000004</v>
      </c>
      <c r="L51" s="27">
        <v>4.4960000000000004</v>
      </c>
      <c r="M51" s="27">
        <v>4.4960000000000004</v>
      </c>
      <c r="N51" s="27">
        <v>4.4960000000000004</v>
      </c>
      <c r="O51" s="27">
        <v>4.4960000000000004</v>
      </c>
      <c r="P51" s="27">
        <f>$H$51+$I$51+$J$51+$K$51+$L$51+$M$51+$N$51+$O$51</f>
        <v>35.968000000000011</v>
      </c>
      <c r="Q51" s="31">
        <v>1.1499999999999999</v>
      </c>
      <c r="R51" s="28">
        <f>ROUND($P$51*$Q$51,3)</f>
        <v>41.363</v>
      </c>
      <c r="S51" s="63"/>
      <c r="T51" s="64"/>
      <c r="U51" s="31">
        <f>ROUND($T$51+$S$51,2)</f>
        <v>0</v>
      </c>
      <c r="V51" s="28">
        <f>ROUND($P$51*$S$51,2)</f>
        <v>0</v>
      </c>
      <c r="W51" s="28">
        <f>ROUND($R$51*$T$51,2)</f>
        <v>0</v>
      </c>
      <c r="X51" s="28">
        <f>ROUND($W$51+$V$51,2)</f>
        <v>0</v>
      </c>
      <c r="Y51" s="30"/>
      <c r="Z51" s="74"/>
    </row>
    <row r="52" spans="1:26" s="1" customFormat="1" ht="12" customHeight="1" outlineLevel="2" x14ac:dyDescent="0.2">
      <c r="A52" s="7"/>
      <c r="B52" s="8" t="s">
        <v>97</v>
      </c>
      <c r="C52" s="9"/>
      <c r="D52" s="9"/>
      <c r="E52" s="9"/>
      <c r="F52" s="9"/>
      <c r="G52" s="9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65"/>
      <c r="T52" s="65"/>
      <c r="U52" s="10"/>
      <c r="V52" s="10">
        <f>ROUND($V$57+$V$59+$V$60+$V$62+$V$63+$V$66+$V$67+$V$69+$V$70+$V$75+$V$76+$V$77+$V$78+$V$79+$V$80+$V$81+$V$82+$V$84+$V$85+$V$86+$V$88+$V$89+$V$92+$V$94+$V$95+$V$97+$V$98,2)</f>
        <v>0</v>
      </c>
      <c r="W52" s="10">
        <f>ROUND($W$57+$W$59+$W$60+$W$62+$W$63+$W$66+$W$67+$W$69+$W$70+$W$75+$W$76+$W$77+$W$78+$W$79+$W$80+$W$81+$W$82+$W$84+$W$85+$W$86+$W$88+$W$89+$W$92+$W$94+$W$95+$W$97+$W$98,2)</f>
        <v>0</v>
      </c>
      <c r="X52" s="10">
        <f>ROUND($X$57+$X$59+$X$60+$X$62+$X$63+$X$66+$X$67+$X$69+$X$70+$X$75+$X$76+$X$77+$X$78+$X$79+$X$80+$X$81+$X$82+$X$84+$X$85+$X$86+$X$88+$X$89+$X$92+$X$94+$X$95+$X$97+$X$98,2)</f>
        <v>0</v>
      </c>
      <c r="Y52" s="10"/>
      <c r="Z52" s="65"/>
    </row>
    <row r="53" spans="1:26" s="1" customFormat="1" ht="12" customHeight="1" outlineLevel="3" x14ac:dyDescent="0.2">
      <c r="A53" s="7"/>
      <c r="B53" s="8" t="s">
        <v>98</v>
      </c>
      <c r="C53" s="9"/>
      <c r="D53" s="9"/>
      <c r="E53" s="9"/>
      <c r="F53" s="9"/>
      <c r="G53" s="9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65"/>
      <c r="T53" s="65"/>
      <c r="U53" s="10"/>
      <c r="V53" s="10">
        <f>ROUND($V$57+$V$59+$V$60+$V$62+$V$63+$V$66+$V$67+$V$69+$V$70,2)</f>
        <v>0</v>
      </c>
      <c r="W53" s="10">
        <f>ROUND($W$57+$W$59+$W$60+$W$62+$W$63+$W$66+$W$67+$W$69+$W$70,2)</f>
        <v>0</v>
      </c>
      <c r="X53" s="10">
        <f>ROUND($X$57+$X$59+$X$60+$X$62+$X$63+$X$66+$X$67+$X$69+$X$70,2)</f>
        <v>0</v>
      </c>
      <c r="Y53" s="10"/>
      <c r="Z53" s="65"/>
    </row>
    <row r="54" spans="1:26" s="1" customFormat="1" ht="12" customHeight="1" outlineLevel="4" x14ac:dyDescent="0.2">
      <c r="A54" s="7"/>
      <c r="B54" s="8" t="s">
        <v>99</v>
      </c>
      <c r="C54" s="9"/>
      <c r="D54" s="9"/>
      <c r="E54" s="9"/>
      <c r="F54" s="9"/>
      <c r="G54" s="9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65"/>
      <c r="T54" s="65"/>
      <c r="U54" s="10"/>
      <c r="V54" s="10">
        <f>ROUND($V$57+$V$59+$V$60+$V$62+$V$63+$V$66+$V$67+$V$69+$V$70,2)</f>
        <v>0</v>
      </c>
      <c r="W54" s="10">
        <f>ROUND($W$57+$W$59+$W$60+$W$62+$W$63+$W$66+$W$67+$W$69+$W$70,2)</f>
        <v>0</v>
      </c>
      <c r="X54" s="10">
        <f>ROUND($X$57+$X$59+$X$60+$X$62+$X$63+$X$66+$X$67+$X$69+$X$70,2)</f>
        <v>0</v>
      </c>
      <c r="Y54" s="10"/>
      <c r="Z54" s="65"/>
    </row>
    <row r="55" spans="1:26" s="1" customFormat="1" ht="12" customHeight="1" outlineLevel="5" x14ac:dyDescent="0.2">
      <c r="A55" s="7"/>
      <c r="B55" s="8" t="s">
        <v>100</v>
      </c>
      <c r="C55" s="9"/>
      <c r="D55" s="9"/>
      <c r="E55" s="9"/>
      <c r="F55" s="9"/>
      <c r="G55" s="9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65"/>
      <c r="T55" s="65"/>
      <c r="U55" s="10"/>
      <c r="V55" s="10">
        <f>ROUND($V$57+$V$59+$V$60+$V$62+$V$63,2)</f>
        <v>0</v>
      </c>
      <c r="W55" s="10">
        <f>ROUND($W$57+$W$59+$W$60+$W$62+$W$63,2)</f>
        <v>0</v>
      </c>
      <c r="X55" s="10">
        <f>ROUND($X$57+$X$59+$X$60+$X$62+$X$63,2)</f>
        <v>0</v>
      </c>
      <c r="Y55" s="10"/>
      <c r="Z55" s="65"/>
    </row>
    <row r="56" spans="1:26" s="11" customFormat="1" ht="21.95" customHeight="1" outlineLevel="6" x14ac:dyDescent="0.15">
      <c r="A56" s="12">
        <v>10</v>
      </c>
      <c r="B56" s="13" t="s">
        <v>101</v>
      </c>
      <c r="C56" s="14" t="s">
        <v>63</v>
      </c>
      <c r="D56" s="14"/>
      <c r="E56" s="14"/>
      <c r="F56" s="14"/>
      <c r="G56" s="14"/>
      <c r="H56" s="15">
        <v>13.965</v>
      </c>
      <c r="I56" s="15">
        <v>13.965</v>
      </c>
      <c r="J56" s="15">
        <v>13.965</v>
      </c>
      <c r="K56" s="15">
        <v>13.965</v>
      </c>
      <c r="L56" s="15">
        <v>13.965</v>
      </c>
      <c r="M56" s="15">
        <v>13.965</v>
      </c>
      <c r="N56" s="15">
        <v>13.965</v>
      </c>
      <c r="O56" s="15">
        <v>13.965</v>
      </c>
      <c r="P56" s="15">
        <v>111.72</v>
      </c>
      <c r="Q56" s="16"/>
      <c r="R56" s="16">
        <f>$R$57</f>
        <v>111.72</v>
      </c>
      <c r="S56" s="66"/>
      <c r="T56" s="66"/>
      <c r="U56" s="16">
        <f>ROUND($X$56/$R$56,2)</f>
        <v>0</v>
      </c>
      <c r="V56" s="16">
        <f>ROUND($V$57,2)</f>
        <v>0</v>
      </c>
      <c r="W56" s="16">
        <f>ROUND($W$57,2)</f>
        <v>0</v>
      </c>
      <c r="X56" s="16">
        <f>ROUND($X$57,2)</f>
        <v>0</v>
      </c>
      <c r="Y56" s="17" t="s">
        <v>102</v>
      </c>
      <c r="Z56" s="72"/>
    </row>
    <row r="57" spans="1:26" s="18" customFormat="1" ht="11.1" customHeight="1" outlineLevel="7" x14ac:dyDescent="0.2">
      <c r="A57" s="19"/>
      <c r="B57" s="20" t="s">
        <v>29</v>
      </c>
      <c r="C57" s="21" t="s">
        <v>63</v>
      </c>
      <c r="D57" s="21"/>
      <c r="E57" s="21"/>
      <c r="F57" s="21"/>
      <c r="G57" s="21"/>
      <c r="H57" s="22">
        <v>13.965</v>
      </c>
      <c r="I57" s="22">
        <v>13.965</v>
      </c>
      <c r="J57" s="22">
        <v>13.965</v>
      </c>
      <c r="K57" s="22">
        <v>13.965</v>
      </c>
      <c r="L57" s="22">
        <v>13.965</v>
      </c>
      <c r="M57" s="22">
        <v>13.965</v>
      </c>
      <c r="N57" s="22">
        <v>13.965</v>
      </c>
      <c r="O57" s="22">
        <v>13.965</v>
      </c>
      <c r="P57" s="22">
        <f>$H$57+$I$57+$J$57+$K$57+$L$57+$M$57+$N$57+$O$57</f>
        <v>111.72000000000001</v>
      </c>
      <c r="Q57" s="22">
        <v>1</v>
      </c>
      <c r="R57" s="23">
        <f>ROUND($P$57*$Q$57,3)</f>
        <v>111.72</v>
      </c>
      <c r="S57" s="61"/>
      <c r="T57" s="62"/>
      <c r="U57" s="58">
        <f>ROUND($T$57+$S$57,2)</f>
        <v>0</v>
      </c>
      <c r="V57" s="23">
        <f>ROUND($P$57*$S$57,2)</f>
        <v>0</v>
      </c>
      <c r="W57" s="23">
        <f>ROUND($R$57*$T$57,2)</f>
        <v>0</v>
      </c>
      <c r="X57" s="23">
        <f>ROUND($W$57+$V$57,2)</f>
        <v>0</v>
      </c>
      <c r="Y57" s="23"/>
      <c r="Z57" s="73"/>
    </row>
    <row r="58" spans="1:26" s="11" customFormat="1" ht="21.95" customHeight="1" outlineLevel="6" x14ac:dyDescent="0.15">
      <c r="A58" s="12">
        <v>11</v>
      </c>
      <c r="B58" s="13" t="s">
        <v>103</v>
      </c>
      <c r="C58" s="14" t="s">
        <v>63</v>
      </c>
      <c r="D58" s="14"/>
      <c r="E58" s="14"/>
      <c r="F58" s="14"/>
      <c r="G58" s="14"/>
      <c r="H58" s="15">
        <v>0.56999999999999995</v>
      </c>
      <c r="I58" s="15">
        <v>0.56999999999999995</v>
      </c>
      <c r="J58" s="15">
        <v>0.56999999999999995</v>
      </c>
      <c r="K58" s="15">
        <v>0.56999999999999995</v>
      </c>
      <c r="L58" s="15">
        <v>0.56999999999999995</v>
      </c>
      <c r="M58" s="15">
        <v>0.56999999999999995</v>
      </c>
      <c r="N58" s="15">
        <v>0.56999999999999995</v>
      </c>
      <c r="O58" s="15">
        <v>0.56999999999999995</v>
      </c>
      <c r="P58" s="15">
        <v>4.5599999999999996</v>
      </c>
      <c r="Q58" s="16"/>
      <c r="R58" s="16">
        <f>$R$59</f>
        <v>4.5599999999999996</v>
      </c>
      <c r="S58" s="66"/>
      <c r="T58" s="66"/>
      <c r="U58" s="16">
        <f>ROUND($X$58/$R$58,2)</f>
        <v>0</v>
      </c>
      <c r="V58" s="16">
        <f>ROUND($V$59+$V$60,2)</f>
        <v>0</v>
      </c>
      <c r="W58" s="16">
        <f>ROUND($W$59+$W$60,2)</f>
        <v>0</v>
      </c>
      <c r="X58" s="16">
        <f>ROUND($X$59+$X$60,2)</f>
        <v>0</v>
      </c>
      <c r="Y58" s="17" t="s">
        <v>102</v>
      </c>
      <c r="Z58" s="72"/>
    </row>
    <row r="59" spans="1:26" s="18" customFormat="1" ht="11.1" customHeight="1" outlineLevel="7" x14ac:dyDescent="0.2">
      <c r="A59" s="19"/>
      <c r="B59" s="20" t="s">
        <v>29</v>
      </c>
      <c r="C59" s="21" t="s">
        <v>63</v>
      </c>
      <c r="D59" s="21"/>
      <c r="E59" s="21"/>
      <c r="F59" s="21"/>
      <c r="G59" s="21"/>
      <c r="H59" s="22">
        <v>0.56999999999999995</v>
      </c>
      <c r="I59" s="22">
        <v>0.56999999999999995</v>
      </c>
      <c r="J59" s="22">
        <v>0.56999999999999995</v>
      </c>
      <c r="K59" s="22">
        <v>0.56999999999999995</v>
      </c>
      <c r="L59" s="22">
        <v>0.56999999999999995</v>
      </c>
      <c r="M59" s="22">
        <v>0.56999999999999995</v>
      </c>
      <c r="N59" s="22">
        <v>0.56999999999999995</v>
      </c>
      <c r="O59" s="22">
        <v>0.56999999999999995</v>
      </c>
      <c r="P59" s="22">
        <f>$H$59+$I$59+$J$59+$K$59+$L$59+$M$59+$N$59+$O$59</f>
        <v>4.5599999999999996</v>
      </c>
      <c r="Q59" s="22">
        <v>1</v>
      </c>
      <c r="R59" s="23">
        <f>ROUND($P$59*$Q$59,3)</f>
        <v>4.5599999999999996</v>
      </c>
      <c r="S59" s="61"/>
      <c r="T59" s="62"/>
      <c r="U59" s="58">
        <f>ROUND($T$59+$S$59,2)</f>
        <v>0</v>
      </c>
      <c r="V59" s="23">
        <f>ROUND($P$59*$S$59,2)</f>
        <v>0</v>
      </c>
      <c r="W59" s="23">
        <f>ROUND($R$59*$T$59,2)</f>
        <v>0</v>
      </c>
      <c r="X59" s="23">
        <f>ROUND($W$59+$V$59,2)</f>
        <v>0</v>
      </c>
      <c r="Y59" s="23"/>
      <c r="Z59" s="73"/>
    </row>
    <row r="60" spans="1:26" s="1" customFormat="1" ht="21.95" customHeight="1" outlineLevel="7" x14ac:dyDescent="0.2">
      <c r="A60" s="24"/>
      <c r="B60" s="25" t="s">
        <v>65</v>
      </c>
      <c r="C60" s="26" t="s">
        <v>63</v>
      </c>
      <c r="D60" s="26"/>
      <c r="E60" s="26"/>
      <c r="F60" s="26"/>
      <c r="G60" s="26"/>
      <c r="H60" s="27">
        <v>0.56999999999999995</v>
      </c>
      <c r="I60" s="27">
        <v>0.56999999999999995</v>
      </c>
      <c r="J60" s="27">
        <v>0.56999999999999995</v>
      </c>
      <c r="K60" s="27">
        <v>0.56999999999999995</v>
      </c>
      <c r="L60" s="27">
        <v>0.56999999999999995</v>
      </c>
      <c r="M60" s="27">
        <v>0.56999999999999995</v>
      </c>
      <c r="N60" s="27">
        <v>0.56999999999999995</v>
      </c>
      <c r="O60" s="27">
        <v>0.56999999999999995</v>
      </c>
      <c r="P60" s="27">
        <f>$H$60+$I$60+$J$60+$K$60+$L$60+$M$60+$N$60+$O$60</f>
        <v>4.5599999999999996</v>
      </c>
      <c r="Q60" s="29">
        <v>1.1000000000000001</v>
      </c>
      <c r="R60" s="28">
        <f>ROUND($P$60*$Q$60,3)</f>
        <v>5.016</v>
      </c>
      <c r="S60" s="63"/>
      <c r="T60" s="64"/>
      <c r="U60" s="31">
        <f>ROUND($T$60+$S$60,2)</f>
        <v>0</v>
      </c>
      <c r="V60" s="28">
        <f>ROUND($P$60*$S$60,2)</f>
        <v>0</v>
      </c>
      <c r="W60" s="28">
        <f>ROUND($R$60*$T$60,2)</f>
        <v>0</v>
      </c>
      <c r="X60" s="28">
        <f>ROUND($W$60+$V$60,2)</f>
        <v>0</v>
      </c>
      <c r="Y60" s="30" t="s">
        <v>66</v>
      </c>
      <c r="Z60" s="74"/>
    </row>
    <row r="61" spans="1:26" s="11" customFormat="1" ht="21.95" customHeight="1" outlineLevel="6" x14ac:dyDescent="0.15">
      <c r="A61" s="12">
        <v>12</v>
      </c>
      <c r="B61" s="13" t="s">
        <v>104</v>
      </c>
      <c r="C61" s="14" t="s">
        <v>63</v>
      </c>
      <c r="D61" s="14"/>
      <c r="E61" s="14"/>
      <c r="F61" s="14"/>
      <c r="G61" s="14"/>
      <c r="H61" s="15">
        <v>13.03</v>
      </c>
      <c r="I61" s="15">
        <v>13.03</v>
      </c>
      <c r="J61" s="15">
        <v>13.03</v>
      </c>
      <c r="K61" s="15">
        <v>13.03</v>
      </c>
      <c r="L61" s="15">
        <v>13.03</v>
      </c>
      <c r="M61" s="15">
        <v>13.03</v>
      </c>
      <c r="N61" s="15">
        <v>13.03</v>
      </c>
      <c r="O61" s="15">
        <v>13.03</v>
      </c>
      <c r="P61" s="15">
        <v>104.24</v>
      </c>
      <c r="Q61" s="16"/>
      <c r="R61" s="16">
        <f>$R$62</f>
        <v>104.24</v>
      </c>
      <c r="S61" s="66"/>
      <c r="T61" s="66"/>
      <c r="U61" s="16">
        <f>ROUND($X$61/$R$61,2)</f>
        <v>0</v>
      </c>
      <c r="V61" s="16">
        <f>ROUND($V$62+$V$63,2)</f>
        <v>0</v>
      </c>
      <c r="W61" s="16">
        <f>ROUND($W$62+$W$63,2)</f>
        <v>0</v>
      </c>
      <c r="X61" s="16">
        <f>ROUND($X$62+$X$63,2)</f>
        <v>0</v>
      </c>
      <c r="Y61" s="17" t="s">
        <v>102</v>
      </c>
      <c r="Z61" s="72"/>
    </row>
    <row r="62" spans="1:26" s="18" customFormat="1" ht="11.1" customHeight="1" outlineLevel="7" x14ac:dyDescent="0.2">
      <c r="A62" s="19"/>
      <c r="B62" s="20" t="s">
        <v>29</v>
      </c>
      <c r="C62" s="21" t="s">
        <v>63</v>
      </c>
      <c r="D62" s="21"/>
      <c r="E62" s="21"/>
      <c r="F62" s="21"/>
      <c r="G62" s="21"/>
      <c r="H62" s="22">
        <v>13.03</v>
      </c>
      <c r="I62" s="22">
        <v>13.03</v>
      </c>
      <c r="J62" s="22">
        <v>13.03</v>
      </c>
      <c r="K62" s="22">
        <v>13.03</v>
      </c>
      <c r="L62" s="22">
        <v>13.03</v>
      </c>
      <c r="M62" s="22">
        <v>13.03</v>
      </c>
      <c r="N62" s="22">
        <v>13.03</v>
      </c>
      <c r="O62" s="22">
        <v>13.03</v>
      </c>
      <c r="P62" s="22">
        <f>$H$62+$I$62+$J$62+$K$62+$L$62+$M$62+$N$62+$O$62</f>
        <v>104.24</v>
      </c>
      <c r="Q62" s="22">
        <v>1</v>
      </c>
      <c r="R62" s="23">
        <f>ROUND($P$62*$Q$62,3)</f>
        <v>104.24</v>
      </c>
      <c r="S62" s="61"/>
      <c r="T62" s="62"/>
      <c r="U62" s="58">
        <f>ROUND($T$62+$S$62,2)</f>
        <v>0</v>
      </c>
      <c r="V62" s="23">
        <f>ROUND($P$62*$S$62,2)</f>
        <v>0</v>
      </c>
      <c r="W62" s="23">
        <f>ROUND($R$62*$T$62,2)</f>
        <v>0</v>
      </c>
      <c r="X62" s="23">
        <f>ROUND($W$62+$V$62,2)</f>
        <v>0</v>
      </c>
      <c r="Y62" s="23"/>
      <c r="Z62" s="73"/>
    </row>
    <row r="63" spans="1:26" s="1" customFormat="1" ht="21.95" customHeight="1" outlineLevel="7" x14ac:dyDescent="0.2">
      <c r="A63" s="24"/>
      <c r="B63" s="25" t="s">
        <v>65</v>
      </c>
      <c r="C63" s="26" t="s">
        <v>63</v>
      </c>
      <c r="D63" s="26"/>
      <c r="E63" s="26"/>
      <c r="F63" s="26"/>
      <c r="G63" s="26"/>
      <c r="H63" s="27">
        <v>13.03</v>
      </c>
      <c r="I63" s="27">
        <v>13.03</v>
      </c>
      <c r="J63" s="27">
        <v>13.03</v>
      </c>
      <c r="K63" s="27">
        <v>13.03</v>
      </c>
      <c r="L63" s="27">
        <v>13.03</v>
      </c>
      <c r="M63" s="27">
        <v>13.03</v>
      </c>
      <c r="N63" s="27">
        <v>13.03</v>
      </c>
      <c r="O63" s="27">
        <v>13.03</v>
      </c>
      <c r="P63" s="27">
        <f>$H$63+$I$63+$J$63+$K$63+$L$63+$M$63+$N$63+$O$63</f>
        <v>104.24</v>
      </c>
      <c r="Q63" s="29">
        <v>1.1000000000000001</v>
      </c>
      <c r="R63" s="28">
        <f>ROUND($P$63*$Q$63,3)</f>
        <v>114.664</v>
      </c>
      <c r="S63" s="63"/>
      <c r="T63" s="64"/>
      <c r="U63" s="31">
        <f>ROUND($T$63+$S$63,2)</f>
        <v>0</v>
      </c>
      <c r="V63" s="28">
        <f>ROUND($P$63*$S$63,2)</f>
        <v>0</v>
      </c>
      <c r="W63" s="28">
        <f>ROUND($R$63*$T$63,2)</f>
        <v>0</v>
      </c>
      <c r="X63" s="28">
        <f>ROUND($W$63+$V$63,2)</f>
        <v>0</v>
      </c>
      <c r="Y63" s="30" t="s">
        <v>66</v>
      </c>
      <c r="Z63" s="74"/>
    </row>
    <row r="64" spans="1:26" s="1" customFormat="1" ht="12" customHeight="1" outlineLevel="5" x14ac:dyDescent="0.2">
      <c r="A64" s="7"/>
      <c r="B64" s="8" t="s">
        <v>105</v>
      </c>
      <c r="C64" s="9"/>
      <c r="D64" s="9"/>
      <c r="E64" s="9"/>
      <c r="F64" s="9"/>
      <c r="G64" s="9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65"/>
      <c r="T64" s="65"/>
      <c r="U64" s="10"/>
      <c r="V64" s="10">
        <f>ROUND($V$66+$V$67+$V$69+$V$70,2)</f>
        <v>0</v>
      </c>
      <c r="W64" s="10">
        <f>ROUND($W$66+$W$67+$W$69+$W$70,2)</f>
        <v>0</v>
      </c>
      <c r="X64" s="10">
        <f>ROUND($X$66+$X$67+$X$69+$X$70,2)</f>
        <v>0</v>
      </c>
      <c r="Y64" s="10"/>
      <c r="Z64" s="65"/>
    </row>
    <row r="65" spans="1:26" s="11" customFormat="1" ht="11.1" customHeight="1" outlineLevel="6" x14ac:dyDescent="0.15">
      <c r="A65" s="12">
        <v>13</v>
      </c>
      <c r="B65" s="13" t="s">
        <v>106</v>
      </c>
      <c r="C65" s="14" t="s">
        <v>107</v>
      </c>
      <c r="D65" s="14"/>
      <c r="E65" s="14"/>
      <c r="F65" s="14"/>
      <c r="G65" s="14"/>
      <c r="H65" s="15">
        <v>10</v>
      </c>
      <c r="I65" s="15">
        <v>10</v>
      </c>
      <c r="J65" s="15">
        <v>10</v>
      </c>
      <c r="K65" s="15">
        <v>10</v>
      </c>
      <c r="L65" s="15">
        <v>10</v>
      </c>
      <c r="M65" s="15">
        <v>10</v>
      </c>
      <c r="N65" s="15">
        <v>10</v>
      </c>
      <c r="O65" s="15">
        <v>10</v>
      </c>
      <c r="P65" s="15">
        <v>80</v>
      </c>
      <c r="Q65" s="16"/>
      <c r="R65" s="16">
        <f>$R$66</f>
        <v>80</v>
      </c>
      <c r="S65" s="66"/>
      <c r="T65" s="66"/>
      <c r="U65" s="16">
        <f>ROUND($X$65/$R$65,2)</f>
        <v>0</v>
      </c>
      <c r="V65" s="16">
        <f>ROUND($V$66+$V$67,2)</f>
        <v>0</v>
      </c>
      <c r="W65" s="16">
        <f>ROUND($W$66+$W$67,2)</f>
        <v>0</v>
      </c>
      <c r="X65" s="16">
        <f>ROUND($X$66+$X$67,2)</f>
        <v>0</v>
      </c>
      <c r="Y65" s="17"/>
      <c r="Z65" s="72"/>
    </row>
    <row r="66" spans="1:26" s="18" customFormat="1" ht="11.1" customHeight="1" outlineLevel="7" x14ac:dyDescent="0.2">
      <c r="A66" s="19"/>
      <c r="B66" s="20" t="s">
        <v>29</v>
      </c>
      <c r="C66" s="21" t="s">
        <v>107</v>
      </c>
      <c r="D66" s="21"/>
      <c r="E66" s="21"/>
      <c r="F66" s="21"/>
      <c r="G66" s="21"/>
      <c r="H66" s="22">
        <v>10</v>
      </c>
      <c r="I66" s="22">
        <v>10</v>
      </c>
      <c r="J66" s="22">
        <v>10</v>
      </c>
      <c r="K66" s="22">
        <v>10</v>
      </c>
      <c r="L66" s="22">
        <v>10</v>
      </c>
      <c r="M66" s="22">
        <v>10</v>
      </c>
      <c r="N66" s="22">
        <v>10</v>
      </c>
      <c r="O66" s="22">
        <v>10</v>
      </c>
      <c r="P66" s="22">
        <f>$H$66+$I$66+$J$66+$K$66+$L$66+$M$66+$N$66+$O$66</f>
        <v>80</v>
      </c>
      <c r="Q66" s="22">
        <v>1</v>
      </c>
      <c r="R66" s="23">
        <f>ROUND($P$66*$Q$66,3)</f>
        <v>80</v>
      </c>
      <c r="S66" s="68"/>
      <c r="T66" s="62"/>
      <c r="U66" s="60">
        <f>ROUND($T$66+$S$66,2)</f>
        <v>0</v>
      </c>
      <c r="V66" s="23">
        <f>ROUND($P$66*$S$66,2)</f>
        <v>0</v>
      </c>
      <c r="W66" s="23">
        <f>ROUND($R$66*$T$66,2)</f>
        <v>0</v>
      </c>
      <c r="X66" s="23">
        <f>ROUND($W$66+$V$66,2)</f>
        <v>0</v>
      </c>
      <c r="Y66" s="23"/>
      <c r="Z66" s="73"/>
    </row>
    <row r="67" spans="1:26" s="1" customFormat="1" ht="11.1" customHeight="1" outlineLevel="7" x14ac:dyDescent="0.2">
      <c r="A67" s="24"/>
      <c r="B67" s="25" t="s">
        <v>108</v>
      </c>
      <c r="C67" s="26" t="s">
        <v>107</v>
      </c>
      <c r="D67" s="26"/>
      <c r="E67" s="26"/>
      <c r="F67" s="26"/>
      <c r="G67" s="26"/>
      <c r="H67" s="27">
        <v>10</v>
      </c>
      <c r="I67" s="27">
        <v>10</v>
      </c>
      <c r="J67" s="27">
        <v>10</v>
      </c>
      <c r="K67" s="27">
        <v>10</v>
      </c>
      <c r="L67" s="27">
        <v>10</v>
      </c>
      <c r="M67" s="27">
        <v>10</v>
      </c>
      <c r="N67" s="27">
        <v>10</v>
      </c>
      <c r="O67" s="27">
        <v>10</v>
      </c>
      <c r="P67" s="27">
        <f>$H$67+$I$67+$J$67+$K$67+$L$67+$M$67+$N$67+$O$67</f>
        <v>80</v>
      </c>
      <c r="Q67" s="31">
        <v>1.02</v>
      </c>
      <c r="R67" s="28">
        <f>ROUND($P$67*$Q$67,3)</f>
        <v>81.599999999999994</v>
      </c>
      <c r="S67" s="63"/>
      <c r="T67" s="64"/>
      <c r="U67" s="31">
        <f>ROUND($T$67+$S$67,2)</f>
        <v>0</v>
      </c>
      <c r="V67" s="28">
        <f>ROUND($P$67*$S$67,2)</f>
        <v>0</v>
      </c>
      <c r="W67" s="28">
        <f>ROUND($R$67*$T$67,2)</f>
        <v>0</v>
      </c>
      <c r="X67" s="28">
        <f>ROUND($W$67+$V$67,2)</f>
        <v>0</v>
      </c>
      <c r="Y67" s="30"/>
      <c r="Z67" s="74"/>
    </row>
    <row r="68" spans="1:26" s="11" customFormat="1" ht="21.95" customHeight="1" outlineLevel="6" x14ac:dyDescent="0.15">
      <c r="A68" s="12">
        <v>14</v>
      </c>
      <c r="B68" s="13" t="s">
        <v>109</v>
      </c>
      <c r="C68" s="14" t="s">
        <v>107</v>
      </c>
      <c r="D68" s="14"/>
      <c r="E68" s="14"/>
      <c r="F68" s="14"/>
      <c r="G68" s="14"/>
      <c r="H68" s="15">
        <v>8</v>
      </c>
      <c r="I68" s="15">
        <v>8</v>
      </c>
      <c r="J68" s="15">
        <v>8</v>
      </c>
      <c r="K68" s="15">
        <v>8</v>
      </c>
      <c r="L68" s="15">
        <v>8</v>
      </c>
      <c r="M68" s="15">
        <v>8</v>
      </c>
      <c r="N68" s="15">
        <v>8</v>
      </c>
      <c r="O68" s="15">
        <v>8</v>
      </c>
      <c r="P68" s="15">
        <v>64</v>
      </c>
      <c r="Q68" s="16"/>
      <c r="R68" s="16">
        <f>$R$69</f>
        <v>64</v>
      </c>
      <c r="S68" s="66"/>
      <c r="T68" s="66"/>
      <c r="U68" s="16">
        <f>ROUND($X$68/$R$68,2)</f>
        <v>0</v>
      </c>
      <c r="V68" s="16">
        <f>ROUND($V$69+$V$70,2)</f>
        <v>0</v>
      </c>
      <c r="W68" s="16">
        <f>ROUND($W$69+$W$70,2)</f>
        <v>0</v>
      </c>
      <c r="X68" s="16">
        <f>ROUND($X$69+$X$70,2)</f>
        <v>0</v>
      </c>
      <c r="Y68" s="17" t="s">
        <v>110</v>
      </c>
      <c r="Z68" s="72"/>
    </row>
    <row r="69" spans="1:26" s="18" customFormat="1" ht="11.1" customHeight="1" outlineLevel="7" x14ac:dyDescent="0.2">
      <c r="A69" s="19"/>
      <c r="B69" s="20" t="s">
        <v>29</v>
      </c>
      <c r="C69" s="21" t="s">
        <v>107</v>
      </c>
      <c r="D69" s="21"/>
      <c r="E69" s="21"/>
      <c r="F69" s="21"/>
      <c r="G69" s="21"/>
      <c r="H69" s="22">
        <v>8</v>
      </c>
      <c r="I69" s="22">
        <v>8</v>
      </c>
      <c r="J69" s="22">
        <v>8</v>
      </c>
      <c r="K69" s="22">
        <v>8</v>
      </c>
      <c r="L69" s="22">
        <v>8</v>
      </c>
      <c r="M69" s="22">
        <v>8</v>
      </c>
      <c r="N69" s="22">
        <v>8</v>
      </c>
      <c r="O69" s="22">
        <v>8</v>
      </c>
      <c r="P69" s="22">
        <f>$H$69+$I$69+$J$69+$K$69+$L$69+$M$69+$N$69+$O$69</f>
        <v>64</v>
      </c>
      <c r="Q69" s="22">
        <v>1</v>
      </c>
      <c r="R69" s="23">
        <f>ROUND($P$69*$Q$69,3)</f>
        <v>64</v>
      </c>
      <c r="S69" s="61"/>
      <c r="T69" s="62"/>
      <c r="U69" s="58">
        <f>ROUND($T$69+$S$69,2)</f>
        <v>0</v>
      </c>
      <c r="V69" s="23">
        <f>ROUND($P$69*$S$69,2)</f>
        <v>0</v>
      </c>
      <c r="W69" s="23">
        <f>ROUND($R$69*$T$69,2)</f>
        <v>0</v>
      </c>
      <c r="X69" s="23">
        <f>ROUND($W$69+$V$69,2)</f>
        <v>0</v>
      </c>
      <c r="Y69" s="23"/>
      <c r="Z69" s="73"/>
    </row>
    <row r="70" spans="1:26" s="1" customFormat="1" ht="21.95" customHeight="1" outlineLevel="7" x14ac:dyDescent="0.2">
      <c r="A70" s="24"/>
      <c r="B70" s="25" t="s">
        <v>111</v>
      </c>
      <c r="C70" s="26" t="s">
        <v>107</v>
      </c>
      <c r="D70" s="26"/>
      <c r="E70" s="26"/>
      <c r="F70" s="26"/>
      <c r="G70" s="26"/>
      <c r="H70" s="27">
        <v>8</v>
      </c>
      <c r="I70" s="27">
        <v>8</v>
      </c>
      <c r="J70" s="27">
        <v>8</v>
      </c>
      <c r="K70" s="27">
        <v>8</v>
      </c>
      <c r="L70" s="27">
        <v>8</v>
      </c>
      <c r="M70" s="27">
        <v>8</v>
      </c>
      <c r="N70" s="27">
        <v>8</v>
      </c>
      <c r="O70" s="27">
        <v>8</v>
      </c>
      <c r="P70" s="27">
        <f>$H$70+$I$70+$J$70+$K$70+$L$70+$M$70+$N$70+$O$70</f>
        <v>64</v>
      </c>
      <c r="Q70" s="33">
        <v>1</v>
      </c>
      <c r="R70" s="28">
        <f>ROUND($P$70*$Q$70,3)</f>
        <v>64</v>
      </c>
      <c r="S70" s="63"/>
      <c r="T70" s="64"/>
      <c r="U70" s="31">
        <f>ROUND($T$70+$S$70,2)</f>
        <v>0</v>
      </c>
      <c r="V70" s="28">
        <f>ROUND($P$70*$S$70,2)</f>
        <v>0</v>
      </c>
      <c r="W70" s="28">
        <f>ROUND($R$70*$T$70,2)</f>
        <v>0</v>
      </c>
      <c r="X70" s="28">
        <f>ROUND($W$70+$V$70,2)</f>
        <v>0</v>
      </c>
      <c r="Y70" s="30" t="s">
        <v>112</v>
      </c>
      <c r="Z70" s="74"/>
    </row>
    <row r="71" spans="1:26" s="1" customFormat="1" ht="12" customHeight="1" outlineLevel="3" x14ac:dyDescent="0.2">
      <c r="A71" s="7"/>
      <c r="B71" s="8" t="s">
        <v>113</v>
      </c>
      <c r="C71" s="9"/>
      <c r="D71" s="9"/>
      <c r="E71" s="9"/>
      <c r="F71" s="9"/>
      <c r="G71" s="9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65"/>
      <c r="T71" s="65"/>
      <c r="U71" s="10"/>
      <c r="V71" s="10">
        <f>ROUND($V$75+$V$76+$V$77+$V$78+$V$79+$V$80+$V$81+$V$82+$V$84+$V$85+$V$86+$V$88+$V$89+$V$92+$V$94+$V$95+$V$97+$V$98,2)</f>
        <v>0</v>
      </c>
      <c r="W71" s="10">
        <f>ROUND($W$75+$W$76+$W$77+$W$78+$W$79+$W$80+$W$81+$W$82+$W$84+$W$85+$W$86+$W$88+$W$89+$W$92+$W$94+$W$95+$W$97+$W$98,2)</f>
        <v>0</v>
      </c>
      <c r="X71" s="10">
        <f>ROUND($X$75+$X$76+$X$77+$X$78+$X$79+$X$80+$X$81+$X$82+$X$84+$X$85+$X$86+$X$88+$X$89+$X$92+$X$94+$X$95+$X$97+$X$98,2)</f>
        <v>0</v>
      </c>
      <c r="Y71" s="10"/>
      <c r="Z71" s="65"/>
    </row>
    <row r="72" spans="1:26" s="1" customFormat="1" ht="12" customHeight="1" outlineLevel="4" x14ac:dyDescent="0.2">
      <c r="A72" s="7"/>
      <c r="B72" s="8" t="s">
        <v>114</v>
      </c>
      <c r="C72" s="9"/>
      <c r="D72" s="9"/>
      <c r="E72" s="9"/>
      <c r="F72" s="9"/>
      <c r="G72" s="9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65"/>
      <c r="T72" s="65"/>
      <c r="U72" s="10"/>
      <c r="V72" s="10">
        <f>ROUND($V$75+$V$76+$V$77+$V$78+$V$79+$V$80+$V$81+$V$82+$V$84+$V$85+$V$86+$V$88+$V$89+$V$92+$V$94+$V$95+$V$97+$V$98,2)</f>
        <v>0</v>
      </c>
      <c r="W72" s="10">
        <f>ROUND($W$75+$W$76+$W$77+$W$78+$W$79+$W$80+$W$81+$W$82+$W$84+$W$85+$W$86+$W$88+$W$89+$W$92+$W$94+$W$95+$W$97+$W$98,2)</f>
        <v>0</v>
      </c>
      <c r="X72" s="10">
        <f>ROUND($X$75+$X$76+$X$77+$X$78+$X$79+$X$80+$X$81+$X$82+$X$84+$X$85+$X$86+$X$88+$X$89+$X$92+$X$94+$X$95+$X$97+$X$98,2)</f>
        <v>0</v>
      </c>
      <c r="Y72" s="10"/>
      <c r="Z72" s="65"/>
    </row>
    <row r="73" spans="1:26" s="1" customFormat="1" ht="12" customHeight="1" outlineLevel="5" x14ac:dyDescent="0.2">
      <c r="A73" s="7"/>
      <c r="B73" s="8" t="s">
        <v>115</v>
      </c>
      <c r="C73" s="9"/>
      <c r="D73" s="9"/>
      <c r="E73" s="9"/>
      <c r="F73" s="9"/>
      <c r="G73" s="9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65"/>
      <c r="T73" s="65"/>
      <c r="U73" s="10"/>
      <c r="V73" s="10">
        <f>ROUND($V$75+$V$76+$V$77+$V$78+$V$79+$V$80+$V$81+$V$82+$V$84+$V$85+$V$86+$V$88+$V$89,2)</f>
        <v>0</v>
      </c>
      <c r="W73" s="10">
        <f>ROUND($W$75+$W$76+$W$77+$W$78+$W$79+$W$80+$W$81+$W$82+$W$84+$W$85+$W$86+$W$88+$W$89,2)</f>
        <v>0</v>
      </c>
      <c r="X73" s="10">
        <f>ROUND($X$75+$X$76+$X$77+$X$78+$X$79+$X$80+$X$81+$X$82+$X$84+$X$85+$X$86+$X$88+$X$89,2)</f>
        <v>0</v>
      </c>
      <c r="Y73" s="10"/>
      <c r="Z73" s="65"/>
    </row>
    <row r="74" spans="1:26" s="11" customFormat="1" ht="11.1" customHeight="1" outlineLevel="6" x14ac:dyDescent="0.15">
      <c r="A74" s="12">
        <v>15</v>
      </c>
      <c r="B74" s="13" t="s">
        <v>116</v>
      </c>
      <c r="C74" s="14" t="s">
        <v>107</v>
      </c>
      <c r="D74" s="14"/>
      <c r="E74" s="14"/>
      <c r="F74" s="14"/>
      <c r="G74" s="14"/>
      <c r="H74" s="15">
        <v>28</v>
      </c>
      <c r="I74" s="15">
        <v>28</v>
      </c>
      <c r="J74" s="15">
        <v>28</v>
      </c>
      <c r="K74" s="15">
        <v>28</v>
      </c>
      <c r="L74" s="15">
        <v>28</v>
      </c>
      <c r="M74" s="15">
        <v>28</v>
      </c>
      <c r="N74" s="15">
        <v>28</v>
      </c>
      <c r="O74" s="15">
        <v>28</v>
      </c>
      <c r="P74" s="15">
        <v>224</v>
      </c>
      <c r="Q74" s="16"/>
      <c r="R74" s="16">
        <f>$R$75</f>
        <v>224</v>
      </c>
      <c r="S74" s="66"/>
      <c r="T74" s="66"/>
      <c r="U74" s="16">
        <f>ROUND($X$74/$R$74,2)</f>
        <v>0</v>
      </c>
      <c r="V74" s="16">
        <f>ROUND($V$75+$V$76+$V$77+$V$78+$V$79+$V$80+$V$81+$V$82,2)</f>
        <v>0</v>
      </c>
      <c r="W74" s="16">
        <f>ROUND($W$75+$W$76+$W$77+$W$78+$W$79+$W$80+$W$81+$W$82,2)</f>
        <v>0</v>
      </c>
      <c r="X74" s="16">
        <f>ROUND($X$75+$X$76+$X$77+$X$78+$X$79+$X$80+$X$81+$X$82,2)</f>
        <v>0</v>
      </c>
      <c r="Y74" s="17"/>
      <c r="Z74" s="72"/>
    </row>
    <row r="75" spans="1:26" s="18" customFormat="1" ht="11.1" customHeight="1" outlineLevel="7" x14ac:dyDescent="0.2">
      <c r="A75" s="19"/>
      <c r="B75" s="20" t="s">
        <v>29</v>
      </c>
      <c r="C75" s="21" t="s">
        <v>107</v>
      </c>
      <c r="D75" s="21"/>
      <c r="E75" s="21"/>
      <c r="F75" s="21"/>
      <c r="G75" s="21"/>
      <c r="H75" s="22">
        <v>28</v>
      </c>
      <c r="I75" s="22">
        <v>28</v>
      </c>
      <c r="J75" s="22">
        <v>28</v>
      </c>
      <c r="K75" s="22">
        <v>28</v>
      </c>
      <c r="L75" s="22">
        <v>28</v>
      </c>
      <c r="M75" s="22">
        <v>28</v>
      </c>
      <c r="N75" s="22">
        <v>28</v>
      </c>
      <c r="O75" s="22">
        <v>28</v>
      </c>
      <c r="P75" s="22">
        <f>$H$75+$I$75+$J$75+$K$75+$L$75+$M$75+$N$75+$O$75</f>
        <v>224</v>
      </c>
      <c r="Q75" s="22">
        <v>1</v>
      </c>
      <c r="R75" s="23">
        <f>ROUND($P$75*$Q$75,3)</f>
        <v>224</v>
      </c>
      <c r="S75" s="68"/>
      <c r="T75" s="62"/>
      <c r="U75" s="60">
        <f>ROUND($T$75+$S$75,2)</f>
        <v>0</v>
      </c>
      <c r="V75" s="23">
        <f>ROUND($P$75*$S$75,2)</f>
        <v>0</v>
      </c>
      <c r="W75" s="23">
        <f>ROUND($R$75*$T$75,2)</f>
        <v>0</v>
      </c>
      <c r="X75" s="23">
        <f>ROUND($W$75+$V$75,2)</f>
        <v>0</v>
      </c>
      <c r="Y75" s="23"/>
      <c r="Z75" s="73"/>
    </row>
    <row r="76" spans="1:26" s="1" customFormat="1" ht="33" customHeight="1" outlineLevel="7" x14ac:dyDescent="0.2">
      <c r="A76" s="24"/>
      <c r="B76" s="25" t="s">
        <v>117</v>
      </c>
      <c r="C76" s="26" t="s">
        <v>107</v>
      </c>
      <c r="D76" s="26"/>
      <c r="E76" s="26"/>
      <c r="F76" s="26"/>
      <c r="G76" s="26"/>
      <c r="H76" s="27">
        <v>5</v>
      </c>
      <c r="I76" s="27">
        <v>5</v>
      </c>
      <c r="J76" s="27">
        <v>5</v>
      </c>
      <c r="K76" s="27">
        <v>5</v>
      </c>
      <c r="L76" s="27">
        <v>5</v>
      </c>
      <c r="M76" s="27">
        <v>5</v>
      </c>
      <c r="N76" s="27">
        <v>5</v>
      </c>
      <c r="O76" s="27">
        <v>5</v>
      </c>
      <c r="P76" s="27">
        <f>$H$76+$I$76+$J$76+$K$76+$L$76+$M$76+$N$76+$O$76</f>
        <v>40</v>
      </c>
      <c r="Q76" s="33">
        <v>1</v>
      </c>
      <c r="R76" s="28">
        <f>ROUND($P$76*$Q$76,3)</f>
        <v>40</v>
      </c>
      <c r="S76" s="63"/>
      <c r="T76" s="64"/>
      <c r="U76" s="31">
        <f>ROUND($T$76+$S$76,2)</f>
        <v>0</v>
      </c>
      <c r="V76" s="28">
        <f>ROUND($P$76*$S$76,2)</f>
        <v>0</v>
      </c>
      <c r="W76" s="28">
        <f>ROUND($R$76*$T$76,2)</f>
        <v>0</v>
      </c>
      <c r="X76" s="28">
        <f>ROUND($W$76+$V$76,2)</f>
        <v>0</v>
      </c>
      <c r="Y76" s="30" t="s">
        <v>118</v>
      </c>
      <c r="Z76" s="74"/>
    </row>
    <row r="77" spans="1:26" s="1" customFormat="1" ht="33" customHeight="1" outlineLevel="7" x14ac:dyDescent="0.2">
      <c r="A77" s="24"/>
      <c r="B77" s="25" t="s">
        <v>119</v>
      </c>
      <c r="C77" s="26" t="s">
        <v>107</v>
      </c>
      <c r="D77" s="26"/>
      <c r="E77" s="26"/>
      <c r="F77" s="26"/>
      <c r="G77" s="26"/>
      <c r="H77" s="27">
        <v>23</v>
      </c>
      <c r="I77" s="27">
        <v>23</v>
      </c>
      <c r="J77" s="27">
        <v>23</v>
      </c>
      <c r="K77" s="27">
        <v>23</v>
      </c>
      <c r="L77" s="27">
        <v>23</v>
      </c>
      <c r="M77" s="27">
        <v>23</v>
      </c>
      <c r="N77" s="27">
        <v>23</v>
      </c>
      <c r="O77" s="27">
        <v>23</v>
      </c>
      <c r="P77" s="27">
        <f>$H$77+$I$77+$J$77+$K$77+$L$77+$M$77+$N$77+$O$77</f>
        <v>184</v>
      </c>
      <c r="Q77" s="33">
        <v>1</v>
      </c>
      <c r="R77" s="28">
        <f>ROUND($P$77*$Q$77,3)</f>
        <v>184</v>
      </c>
      <c r="S77" s="63"/>
      <c r="T77" s="64"/>
      <c r="U77" s="31">
        <f>ROUND($T$77+$S$77,2)</f>
        <v>0</v>
      </c>
      <c r="V77" s="28">
        <f>ROUND($P$77*$S$77,2)</f>
        <v>0</v>
      </c>
      <c r="W77" s="28">
        <f>ROUND($R$77*$T$77,2)</f>
        <v>0</v>
      </c>
      <c r="X77" s="28">
        <f>ROUND($W$77+$V$77,2)</f>
        <v>0</v>
      </c>
      <c r="Y77" s="30" t="s">
        <v>118</v>
      </c>
      <c r="Z77" s="74"/>
    </row>
    <row r="78" spans="1:26" s="1" customFormat="1" ht="21.95" customHeight="1" outlineLevel="7" x14ac:dyDescent="0.2">
      <c r="A78" s="24"/>
      <c r="B78" s="25" t="s">
        <v>120</v>
      </c>
      <c r="C78" s="26" t="s">
        <v>121</v>
      </c>
      <c r="D78" s="26"/>
      <c r="E78" s="26"/>
      <c r="F78" s="26"/>
      <c r="G78" s="26"/>
      <c r="H78" s="27">
        <v>1</v>
      </c>
      <c r="I78" s="27">
        <v>1</v>
      </c>
      <c r="J78" s="27">
        <v>1</v>
      </c>
      <c r="K78" s="27">
        <v>1</v>
      </c>
      <c r="L78" s="27">
        <v>1</v>
      </c>
      <c r="M78" s="27">
        <v>1</v>
      </c>
      <c r="N78" s="27">
        <v>1</v>
      </c>
      <c r="O78" s="27">
        <v>1</v>
      </c>
      <c r="P78" s="27">
        <f>$H$78+$I$78+$J$78+$K$78+$L$78+$M$78+$N$78+$O$78</f>
        <v>8</v>
      </c>
      <c r="Q78" s="33">
        <v>1</v>
      </c>
      <c r="R78" s="28">
        <f>ROUND($P$78*$Q$78,3)</f>
        <v>8</v>
      </c>
      <c r="S78" s="63"/>
      <c r="T78" s="64"/>
      <c r="U78" s="31">
        <f>ROUND($T$78+$S$78,2)</f>
        <v>0</v>
      </c>
      <c r="V78" s="28">
        <f>ROUND($P$78*$S$78,2)</f>
        <v>0</v>
      </c>
      <c r="W78" s="28">
        <f>ROUND($R$78*$T$78,2)</f>
        <v>0</v>
      </c>
      <c r="X78" s="28">
        <f>ROUND($W$78+$V$78,2)</f>
        <v>0</v>
      </c>
      <c r="Y78" s="30" t="s">
        <v>122</v>
      </c>
      <c r="Z78" s="74"/>
    </row>
    <row r="79" spans="1:26" s="1" customFormat="1" ht="11.1" customHeight="1" outlineLevel="7" x14ac:dyDescent="0.2">
      <c r="A79" s="24"/>
      <c r="B79" s="25" t="s">
        <v>123</v>
      </c>
      <c r="C79" s="26" t="s">
        <v>121</v>
      </c>
      <c r="D79" s="26"/>
      <c r="E79" s="26"/>
      <c r="F79" s="26"/>
      <c r="G79" s="26"/>
      <c r="H79" s="27">
        <v>5</v>
      </c>
      <c r="I79" s="27">
        <v>5</v>
      </c>
      <c r="J79" s="27">
        <v>5</v>
      </c>
      <c r="K79" s="27">
        <v>5</v>
      </c>
      <c r="L79" s="27">
        <v>5</v>
      </c>
      <c r="M79" s="27">
        <v>5</v>
      </c>
      <c r="N79" s="27">
        <v>5</v>
      </c>
      <c r="O79" s="27">
        <v>5</v>
      </c>
      <c r="P79" s="27">
        <f>$H$79+$I$79+$J$79+$K$79+$L$79+$M$79+$N$79+$O$79</f>
        <v>40</v>
      </c>
      <c r="Q79" s="33">
        <v>1</v>
      </c>
      <c r="R79" s="28">
        <f>ROUND($P$79*$Q$79,3)</f>
        <v>40</v>
      </c>
      <c r="S79" s="63"/>
      <c r="T79" s="64"/>
      <c r="U79" s="31">
        <f>ROUND($T$79+$S$79,2)</f>
        <v>0</v>
      </c>
      <c r="V79" s="28">
        <f>ROUND($P$79*$S$79,2)</f>
        <v>0</v>
      </c>
      <c r="W79" s="28">
        <f>ROUND($R$79*$T$79,2)</f>
        <v>0</v>
      </c>
      <c r="X79" s="28">
        <f>ROUND($W$79+$V$79,2)</f>
        <v>0</v>
      </c>
      <c r="Y79" s="30" t="s">
        <v>122</v>
      </c>
      <c r="Z79" s="74"/>
    </row>
    <row r="80" spans="1:26" s="1" customFormat="1" ht="11.1" customHeight="1" outlineLevel="7" x14ac:dyDescent="0.2">
      <c r="A80" s="24"/>
      <c r="B80" s="25" t="s">
        <v>124</v>
      </c>
      <c r="C80" s="26" t="s">
        <v>121</v>
      </c>
      <c r="D80" s="26"/>
      <c r="E80" s="26"/>
      <c r="F80" s="26"/>
      <c r="G80" s="26"/>
      <c r="H80" s="27">
        <v>16</v>
      </c>
      <c r="I80" s="27">
        <v>16</v>
      </c>
      <c r="J80" s="27">
        <v>16</v>
      </c>
      <c r="K80" s="27">
        <v>16</v>
      </c>
      <c r="L80" s="27">
        <v>16</v>
      </c>
      <c r="M80" s="27">
        <v>16</v>
      </c>
      <c r="N80" s="27">
        <v>16</v>
      </c>
      <c r="O80" s="27">
        <v>16</v>
      </c>
      <c r="P80" s="27">
        <f>$H$80+$I$80+$J$80+$K$80+$L$80+$M$80+$N$80+$O$80</f>
        <v>128</v>
      </c>
      <c r="Q80" s="33">
        <v>1</v>
      </c>
      <c r="R80" s="28">
        <f>ROUND($P$80*$Q$80,3)</f>
        <v>128</v>
      </c>
      <c r="S80" s="63"/>
      <c r="T80" s="64"/>
      <c r="U80" s="31">
        <f>ROUND($T$80+$S$80,2)</f>
        <v>0</v>
      </c>
      <c r="V80" s="28">
        <f>ROUND($P$80*$S$80,2)</f>
        <v>0</v>
      </c>
      <c r="W80" s="28">
        <f>ROUND($R$80*$T$80,2)</f>
        <v>0</v>
      </c>
      <c r="X80" s="28">
        <f>ROUND($W$80+$V$80,2)</f>
        <v>0</v>
      </c>
      <c r="Y80" s="30" t="s">
        <v>122</v>
      </c>
      <c r="Z80" s="74"/>
    </row>
    <row r="81" spans="1:26" s="1" customFormat="1" ht="11.1" customHeight="1" outlineLevel="7" x14ac:dyDescent="0.2">
      <c r="A81" s="24"/>
      <c r="B81" s="25" t="s">
        <v>125</v>
      </c>
      <c r="C81" s="26" t="s">
        <v>121</v>
      </c>
      <c r="D81" s="26"/>
      <c r="E81" s="26"/>
      <c r="F81" s="26"/>
      <c r="G81" s="26"/>
      <c r="H81" s="27">
        <v>7</v>
      </c>
      <c r="I81" s="27">
        <v>7</v>
      </c>
      <c r="J81" s="27">
        <v>7</v>
      </c>
      <c r="K81" s="27">
        <v>7</v>
      </c>
      <c r="L81" s="27">
        <v>7</v>
      </c>
      <c r="M81" s="27">
        <v>7</v>
      </c>
      <c r="N81" s="27">
        <v>7</v>
      </c>
      <c r="O81" s="27">
        <v>7</v>
      </c>
      <c r="P81" s="27">
        <f>$H$81+$I$81+$J$81+$K$81+$L$81+$M$81+$N$81+$O$81</f>
        <v>56</v>
      </c>
      <c r="Q81" s="33">
        <v>1</v>
      </c>
      <c r="R81" s="28">
        <f>ROUND($P$81*$Q$81,3)</f>
        <v>56</v>
      </c>
      <c r="S81" s="63"/>
      <c r="T81" s="64"/>
      <c r="U81" s="31">
        <f>ROUND($T$81+$S$81,2)</f>
        <v>0</v>
      </c>
      <c r="V81" s="28">
        <f>ROUND($P$81*$S$81,2)</f>
        <v>0</v>
      </c>
      <c r="W81" s="28">
        <f>ROUND($R$81*$T$81,2)</f>
        <v>0</v>
      </c>
      <c r="X81" s="28">
        <f>ROUND($W$81+$V$81,2)</f>
        <v>0</v>
      </c>
      <c r="Y81" s="30" t="s">
        <v>122</v>
      </c>
      <c r="Z81" s="74"/>
    </row>
    <row r="82" spans="1:26" s="1" customFormat="1" ht="11.1" customHeight="1" outlineLevel="7" x14ac:dyDescent="0.2">
      <c r="A82" s="24"/>
      <c r="B82" s="25" t="s">
        <v>126</v>
      </c>
      <c r="C82" s="26" t="s">
        <v>121</v>
      </c>
      <c r="D82" s="26"/>
      <c r="E82" s="26"/>
      <c r="F82" s="26"/>
      <c r="G82" s="26"/>
      <c r="H82" s="27">
        <v>1</v>
      </c>
      <c r="I82" s="27">
        <v>1</v>
      </c>
      <c r="J82" s="27">
        <v>1</v>
      </c>
      <c r="K82" s="27">
        <v>1</v>
      </c>
      <c r="L82" s="27">
        <v>1</v>
      </c>
      <c r="M82" s="27">
        <v>1</v>
      </c>
      <c r="N82" s="27">
        <v>1</v>
      </c>
      <c r="O82" s="27">
        <v>1</v>
      </c>
      <c r="P82" s="27">
        <f>$H$82+$I$82+$J$82+$K$82+$L$82+$M$82+$N$82+$O$82</f>
        <v>8</v>
      </c>
      <c r="Q82" s="33">
        <v>1</v>
      </c>
      <c r="R82" s="28">
        <f>ROUND($P$82*$Q$82,3)</f>
        <v>8</v>
      </c>
      <c r="S82" s="63"/>
      <c r="T82" s="64"/>
      <c r="U82" s="31">
        <f>ROUND($T$82+$S$82,2)</f>
        <v>0</v>
      </c>
      <c r="V82" s="28">
        <f>ROUND($P$82*$S$82,2)</f>
        <v>0</v>
      </c>
      <c r="W82" s="28">
        <f>ROUND($R$82*$T$82,2)</f>
        <v>0</v>
      </c>
      <c r="X82" s="28">
        <f>ROUND($W$82+$V$82,2)</f>
        <v>0</v>
      </c>
      <c r="Y82" s="30"/>
      <c r="Z82" s="74"/>
    </row>
    <row r="83" spans="1:26" s="11" customFormat="1" ht="21.95" customHeight="1" outlineLevel="6" x14ac:dyDescent="0.15">
      <c r="A83" s="12">
        <v>16</v>
      </c>
      <c r="B83" s="13" t="s">
        <v>127</v>
      </c>
      <c r="C83" s="14" t="s">
        <v>107</v>
      </c>
      <c r="D83" s="14"/>
      <c r="E83" s="14"/>
      <c r="F83" s="14"/>
      <c r="G83" s="14"/>
      <c r="H83" s="15">
        <v>20.6</v>
      </c>
      <c r="I83" s="15">
        <v>20.6</v>
      </c>
      <c r="J83" s="15">
        <v>20.6</v>
      </c>
      <c r="K83" s="15">
        <v>20.6</v>
      </c>
      <c r="L83" s="15">
        <v>20.6</v>
      </c>
      <c r="M83" s="15">
        <v>20.6</v>
      </c>
      <c r="N83" s="15">
        <v>20.6</v>
      </c>
      <c r="O83" s="15">
        <v>20.6</v>
      </c>
      <c r="P83" s="15">
        <v>164.8</v>
      </c>
      <c r="Q83" s="16"/>
      <c r="R83" s="16">
        <f>$R$84</f>
        <v>164.8</v>
      </c>
      <c r="S83" s="66"/>
      <c r="T83" s="66"/>
      <c r="U83" s="16">
        <f>ROUND($X$83/$R$83,2)</f>
        <v>0</v>
      </c>
      <c r="V83" s="16">
        <f>ROUND($V$84+$V$85+$V$86,2)</f>
        <v>0</v>
      </c>
      <c r="W83" s="16">
        <f>ROUND($W$84+$W$85+$W$86,2)</f>
        <v>0</v>
      </c>
      <c r="X83" s="16">
        <f>ROUND($X$84+$X$85+$X$86,2)</f>
        <v>0</v>
      </c>
      <c r="Y83" s="17" t="s">
        <v>110</v>
      </c>
      <c r="Z83" s="72"/>
    </row>
    <row r="84" spans="1:26" s="18" customFormat="1" ht="11.1" customHeight="1" outlineLevel="7" x14ac:dyDescent="0.2">
      <c r="A84" s="19"/>
      <c r="B84" s="20" t="s">
        <v>29</v>
      </c>
      <c r="C84" s="21" t="s">
        <v>107</v>
      </c>
      <c r="D84" s="21"/>
      <c r="E84" s="21"/>
      <c r="F84" s="21"/>
      <c r="G84" s="21"/>
      <c r="H84" s="22">
        <v>20.6</v>
      </c>
      <c r="I84" s="22">
        <v>20.6</v>
      </c>
      <c r="J84" s="22">
        <v>20.6</v>
      </c>
      <c r="K84" s="22">
        <v>20.6</v>
      </c>
      <c r="L84" s="22">
        <v>20.6</v>
      </c>
      <c r="M84" s="22">
        <v>20.6</v>
      </c>
      <c r="N84" s="22">
        <v>20.6</v>
      </c>
      <c r="O84" s="22">
        <v>20.6</v>
      </c>
      <c r="P84" s="22">
        <f>$H$84+$I$84+$J$84+$K$84+$L$84+$M$84+$N$84+$O$84</f>
        <v>164.79999999999998</v>
      </c>
      <c r="Q84" s="22">
        <v>1</v>
      </c>
      <c r="R84" s="23">
        <f>ROUND($P$84*$Q$84,3)</f>
        <v>164.8</v>
      </c>
      <c r="S84" s="61"/>
      <c r="T84" s="62"/>
      <c r="U84" s="58">
        <f>ROUND($T$84+$S$84,2)</f>
        <v>0</v>
      </c>
      <c r="V84" s="23">
        <f>ROUND($P$84*$S$84,2)</f>
        <v>0</v>
      </c>
      <c r="W84" s="23">
        <f>ROUND($R$84*$T$84,2)</f>
        <v>0</v>
      </c>
      <c r="X84" s="23">
        <f>ROUND($W$84+$V$84,2)</f>
        <v>0</v>
      </c>
      <c r="Y84" s="23"/>
      <c r="Z84" s="73"/>
    </row>
    <row r="85" spans="1:26" s="1" customFormat="1" ht="21.95" customHeight="1" outlineLevel="7" x14ac:dyDescent="0.2">
      <c r="A85" s="24"/>
      <c r="B85" s="25" t="s">
        <v>128</v>
      </c>
      <c r="C85" s="26" t="s">
        <v>107</v>
      </c>
      <c r="D85" s="26"/>
      <c r="E85" s="26"/>
      <c r="F85" s="26"/>
      <c r="G85" s="26"/>
      <c r="H85" s="27">
        <v>4</v>
      </c>
      <c r="I85" s="27">
        <v>4</v>
      </c>
      <c r="J85" s="27">
        <v>4</v>
      </c>
      <c r="K85" s="27">
        <v>4</v>
      </c>
      <c r="L85" s="27">
        <v>4</v>
      </c>
      <c r="M85" s="27">
        <v>4</v>
      </c>
      <c r="N85" s="27">
        <v>4</v>
      </c>
      <c r="O85" s="27">
        <v>4</v>
      </c>
      <c r="P85" s="27">
        <f>$H$85+$I$85+$J$85+$K$85+$L$85+$M$85+$N$85+$O$85</f>
        <v>32</v>
      </c>
      <c r="Q85" s="33">
        <v>1</v>
      </c>
      <c r="R85" s="28">
        <f>ROUND($P$85*$Q$85,3)</f>
        <v>32</v>
      </c>
      <c r="S85" s="63"/>
      <c r="T85" s="64"/>
      <c r="U85" s="31">
        <f>ROUND($T$85+$S$85,2)</f>
        <v>0</v>
      </c>
      <c r="V85" s="28">
        <f>ROUND($P$85*$S$85,2)</f>
        <v>0</v>
      </c>
      <c r="W85" s="28">
        <f>ROUND($R$85*$T$85,2)</f>
        <v>0</v>
      </c>
      <c r="X85" s="28">
        <f>ROUND($W$85+$V$85,2)</f>
        <v>0</v>
      </c>
      <c r="Y85" s="30" t="s">
        <v>112</v>
      </c>
      <c r="Z85" s="74"/>
    </row>
    <row r="86" spans="1:26" s="1" customFormat="1" ht="21.95" customHeight="1" outlineLevel="7" x14ac:dyDescent="0.2">
      <c r="A86" s="24"/>
      <c r="B86" s="25" t="s">
        <v>129</v>
      </c>
      <c r="C86" s="26" t="s">
        <v>107</v>
      </c>
      <c r="D86" s="26"/>
      <c r="E86" s="26"/>
      <c r="F86" s="26"/>
      <c r="G86" s="26"/>
      <c r="H86" s="27">
        <v>16.600000000000001</v>
      </c>
      <c r="I86" s="27">
        <v>16.600000000000001</v>
      </c>
      <c r="J86" s="27">
        <v>16.600000000000001</v>
      </c>
      <c r="K86" s="27">
        <v>16.600000000000001</v>
      </c>
      <c r="L86" s="27">
        <v>16.600000000000001</v>
      </c>
      <c r="M86" s="27">
        <v>16.600000000000001</v>
      </c>
      <c r="N86" s="27">
        <v>16.600000000000001</v>
      </c>
      <c r="O86" s="27">
        <v>16.600000000000001</v>
      </c>
      <c r="P86" s="27">
        <f>$H$86+$I$86+$J$86+$K$86+$L$86+$M$86+$N$86+$O$86</f>
        <v>132.79999999999998</v>
      </c>
      <c r="Q86" s="33">
        <v>1</v>
      </c>
      <c r="R86" s="28">
        <f>ROUND($P$86*$Q$86,3)</f>
        <v>132.80000000000001</v>
      </c>
      <c r="S86" s="63"/>
      <c r="T86" s="64"/>
      <c r="U86" s="31">
        <f>ROUND($T$86+$S$86,2)</f>
        <v>0</v>
      </c>
      <c r="V86" s="28">
        <f>ROUND($P$86*$S$86,2)</f>
        <v>0</v>
      </c>
      <c r="W86" s="28">
        <f>ROUND($R$86*$T$86,2)</f>
        <v>0</v>
      </c>
      <c r="X86" s="28">
        <f>ROUND($W$86+$V$86,2)</f>
        <v>0</v>
      </c>
      <c r="Y86" s="30" t="s">
        <v>112</v>
      </c>
      <c r="Z86" s="74"/>
    </row>
    <row r="87" spans="1:26" s="11" customFormat="1" ht="11.1" customHeight="1" outlineLevel="6" x14ac:dyDescent="0.15">
      <c r="A87" s="12">
        <v>17</v>
      </c>
      <c r="B87" s="13" t="s">
        <v>130</v>
      </c>
      <c r="C87" s="14" t="s">
        <v>107</v>
      </c>
      <c r="D87" s="14"/>
      <c r="E87" s="14"/>
      <c r="F87" s="14"/>
      <c r="G87" s="14"/>
      <c r="H87" s="15">
        <v>4</v>
      </c>
      <c r="I87" s="15">
        <v>4</v>
      </c>
      <c r="J87" s="15">
        <v>4</v>
      </c>
      <c r="K87" s="15">
        <v>4</v>
      </c>
      <c r="L87" s="15">
        <v>4</v>
      </c>
      <c r="M87" s="15">
        <v>4</v>
      </c>
      <c r="N87" s="15">
        <v>4</v>
      </c>
      <c r="O87" s="15">
        <v>4</v>
      </c>
      <c r="P87" s="15">
        <v>32</v>
      </c>
      <c r="Q87" s="16"/>
      <c r="R87" s="16">
        <f>$R$88</f>
        <v>32</v>
      </c>
      <c r="S87" s="66"/>
      <c r="T87" s="66"/>
      <c r="U87" s="16">
        <f>ROUND($X$87/$R$87,2)</f>
        <v>0</v>
      </c>
      <c r="V87" s="16">
        <f>ROUND($V$88+$V$89,2)</f>
        <v>0</v>
      </c>
      <c r="W87" s="16">
        <f>ROUND($W$88+$W$89,2)</f>
        <v>0</v>
      </c>
      <c r="X87" s="16">
        <f>ROUND($X$88+$X$89,2)</f>
        <v>0</v>
      </c>
      <c r="Y87" s="17"/>
      <c r="Z87" s="72"/>
    </row>
    <row r="88" spans="1:26" s="18" customFormat="1" ht="11.1" customHeight="1" outlineLevel="7" x14ac:dyDescent="0.2">
      <c r="A88" s="19"/>
      <c r="B88" s="20" t="s">
        <v>29</v>
      </c>
      <c r="C88" s="21" t="s">
        <v>107</v>
      </c>
      <c r="D88" s="21"/>
      <c r="E88" s="21"/>
      <c r="F88" s="21"/>
      <c r="G88" s="21"/>
      <c r="H88" s="22">
        <v>4</v>
      </c>
      <c r="I88" s="22">
        <v>4</v>
      </c>
      <c r="J88" s="22">
        <v>4</v>
      </c>
      <c r="K88" s="22">
        <v>4</v>
      </c>
      <c r="L88" s="22">
        <v>4</v>
      </c>
      <c r="M88" s="22">
        <v>4</v>
      </c>
      <c r="N88" s="22">
        <v>4</v>
      </c>
      <c r="O88" s="22">
        <v>4</v>
      </c>
      <c r="P88" s="22">
        <f>$H$88+$I$88+$J$88+$K$88+$L$88+$M$88+$N$88+$O$88</f>
        <v>32</v>
      </c>
      <c r="Q88" s="22">
        <v>1</v>
      </c>
      <c r="R88" s="23">
        <f>ROUND($P$88*$Q$88,3)</f>
        <v>32</v>
      </c>
      <c r="S88" s="68"/>
      <c r="T88" s="62"/>
      <c r="U88" s="60">
        <f>ROUND($T$88+$S$88,2)</f>
        <v>0</v>
      </c>
      <c r="V88" s="23">
        <f>ROUND($P$88*$S$88,2)</f>
        <v>0</v>
      </c>
      <c r="W88" s="23">
        <f>ROUND($R$88*$T$88,2)</f>
        <v>0</v>
      </c>
      <c r="X88" s="23">
        <f>ROUND($W$88+$V$88,2)</f>
        <v>0</v>
      </c>
      <c r="Y88" s="23"/>
      <c r="Z88" s="73"/>
    </row>
    <row r="89" spans="1:26" s="1" customFormat="1" ht="11.1" customHeight="1" outlineLevel="7" x14ac:dyDescent="0.2">
      <c r="A89" s="24"/>
      <c r="B89" s="25" t="s">
        <v>131</v>
      </c>
      <c r="C89" s="26" t="s">
        <v>107</v>
      </c>
      <c r="D89" s="26"/>
      <c r="E89" s="26"/>
      <c r="F89" s="26"/>
      <c r="G89" s="26"/>
      <c r="H89" s="27">
        <v>4</v>
      </c>
      <c r="I89" s="27">
        <v>4</v>
      </c>
      <c r="J89" s="27">
        <v>4</v>
      </c>
      <c r="K89" s="27">
        <v>4</v>
      </c>
      <c r="L89" s="27">
        <v>4</v>
      </c>
      <c r="M89" s="27">
        <v>4</v>
      </c>
      <c r="N89" s="27">
        <v>4</v>
      </c>
      <c r="O89" s="27">
        <v>4</v>
      </c>
      <c r="P89" s="27">
        <f>$H$89+$I$89+$J$89+$K$89+$L$89+$M$89+$N$89+$O$89</f>
        <v>32</v>
      </c>
      <c r="Q89" s="33">
        <v>1</v>
      </c>
      <c r="R89" s="28">
        <f>ROUND($P$89*$Q$89,3)</f>
        <v>32</v>
      </c>
      <c r="S89" s="63"/>
      <c r="T89" s="64"/>
      <c r="U89" s="31">
        <f>ROUND($T$89+$S$89,2)</f>
        <v>0</v>
      </c>
      <c r="V89" s="28">
        <f>ROUND($P$89*$S$89,2)</f>
        <v>0</v>
      </c>
      <c r="W89" s="28">
        <f>ROUND($R$89*$T$89,2)</f>
        <v>0</v>
      </c>
      <c r="X89" s="28">
        <f>ROUND($W$89+$V$89,2)</f>
        <v>0</v>
      </c>
      <c r="Y89" s="30"/>
      <c r="Z89" s="74"/>
    </row>
    <row r="90" spans="1:26" s="1" customFormat="1" ht="12" customHeight="1" outlineLevel="5" x14ac:dyDescent="0.2">
      <c r="A90" s="7"/>
      <c r="B90" s="8" t="s">
        <v>132</v>
      </c>
      <c r="C90" s="9"/>
      <c r="D90" s="9"/>
      <c r="E90" s="9"/>
      <c r="F90" s="9"/>
      <c r="G90" s="9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65"/>
      <c r="T90" s="65"/>
      <c r="U90" s="10"/>
      <c r="V90" s="10">
        <f>ROUND($V$92+$V$94+$V$95+$V$97+$V$98,2)</f>
        <v>0</v>
      </c>
      <c r="W90" s="10">
        <f>ROUND($W$92+$W$94+$W$95+$W$97+$W$98,2)</f>
        <v>0</v>
      </c>
      <c r="X90" s="10">
        <f>ROUND($X$92+$X$94+$X$95+$X$97+$X$98,2)</f>
        <v>0</v>
      </c>
      <c r="Y90" s="10"/>
      <c r="Z90" s="65"/>
    </row>
    <row r="91" spans="1:26" s="11" customFormat="1" ht="21.95" customHeight="1" outlineLevel="6" x14ac:dyDescent="0.15">
      <c r="A91" s="12">
        <v>18</v>
      </c>
      <c r="B91" s="13" t="s">
        <v>101</v>
      </c>
      <c r="C91" s="14" t="s">
        <v>63</v>
      </c>
      <c r="D91" s="14"/>
      <c r="E91" s="14"/>
      <c r="F91" s="14"/>
      <c r="G91" s="14"/>
      <c r="H91" s="15">
        <v>5.3650000000000002</v>
      </c>
      <c r="I91" s="15">
        <v>5.3650000000000002</v>
      </c>
      <c r="J91" s="15">
        <v>5.3650000000000002</v>
      </c>
      <c r="K91" s="15">
        <v>5.3650000000000002</v>
      </c>
      <c r="L91" s="15">
        <v>5.3650000000000002</v>
      </c>
      <c r="M91" s="15">
        <v>5.3650000000000002</v>
      </c>
      <c r="N91" s="15">
        <v>5.3650000000000002</v>
      </c>
      <c r="O91" s="15">
        <v>5.3650000000000002</v>
      </c>
      <c r="P91" s="15">
        <v>42.92</v>
      </c>
      <c r="Q91" s="16"/>
      <c r="R91" s="16">
        <f>$R$92</f>
        <v>42.92</v>
      </c>
      <c r="S91" s="66"/>
      <c r="T91" s="66"/>
      <c r="U91" s="16">
        <f>ROUND($X$91/$R$91,2)</f>
        <v>0</v>
      </c>
      <c r="V91" s="16">
        <f>ROUND($V$92,2)</f>
        <v>0</v>
      </c>
      <c r="W91" s="16">
        <f>ROUND($W$92,2)</f>
        <v>0</v>
      </c>
      <c r="X91" s="16">
        <f>ROUND($X$92,2)</f>
        <v>0</v>
      </c>
      <c r="Y91" s="17" t="s">
        <v>102</v>
      </c>
      <c r="Z91" s="72"/>
    </row>
    <row r="92" spans="1:26" s="18" customFormat="1" ht="11.1" customHeight="1" outlineLevel="7" x14ac:dyDescent="0.2">
      <c r="A92" s="19"/>
      <c r="B92" s="20" t="s">
        <v>29</v>
      </c>
      <c r="C92" s="21" t="s">
        <v>63</v>
      </c>
      <c r="D92" s="21"/>
      <c r="E92" s="21"/>
      <c r="F92" s="21"/>
      <c r="G92" s="21"/>
      <c r="H92" s="22">
        <v>5.3650000000000002</v>
      </c>
      <c r="I92" s="22">
        <v>5.3650000000000002</v>
      </c>
      <c r="J92" s="22">
        <v>5.3650000000000002</v>
      </c>
      <c r="K92" s="22">
        <v>5.3650000000000002</v>
      </c>
      <c r="L92" s="22">
        <v>5.3650000000000002</v>
      </c>
      <c r="M92" s="22">
        <v>5.3650000000000002</v>
      </c>
      <c r="N92" s="22">
        <v>5.3650000000000002</v>
      </c>
      <c r="O92" s="22">
        <v>5.3650000000000002</v>
      </c>
      <c r="P92" s="22">
        <f>$H$92+$I$92+$J$92+$K$92+$L$92+$M$92+$N$92+$O$92</f>
        <v>42.920000000000009</v>
      </c>
      <c r="Q92" s="22">
        <v>1</v>
      </c>
      <c r="R92" s="23">
        <f>ROUND($P$92*$Q$92,3)</f>
        <v>42.92</v>
      </c>
      <c r="S92" s="61"/>
      <c r="T92" s="62"/>
      <c r="U92" s="58">
        <f>ROUND($T$92+$S$92,2)</f>
        <v>0</v>
      </c>
      <c r="V92" s="23">
        <f>ROUND($P$92*$S$92,2)</f>
        <v>0</v>
      </c>
      <c r="W92" s="23">
        <f>ROUND($R$92*$T$92,2)</f>
        <v>0</v>
      </c>
      <c r="X92" s="23">
        <f>ROUND($W$92+$V$92,2)</f>
        <v>0</v>
      </c>
      <c r="Y92" s="23"/>
      <c r="Z92" s="73"/>
    </row>
    <row r="93" spans="1:26" s="11" customFormat="1" ht="32.1" customHeight="1" outlineLevel="6" x14ac:dyDescent="0.15">
      <c r="A93" s="12">
        <v>19</v>
      </c>
      <c r="B93" s="13" t="s">
        <v>104</v>
      </c>
      <c r="C93" s="14" t="s">
        <v>63</v>
      </c>
      <c r="D93" s="14"/>
      <c r="E93" s="14"/>
      <c r="F93" s="14"/>
      <c r="G93" s="14"/>
      <c r="H93" s="15">
        <v>2.2669999999999999</v>
      </c>
      <c r="I93" s="15">
        <v>2.2669999999999999</v>
      </c>
      <c r="J93" s="15">
        <v>2.2669999999999999</v>
      </c>
      <c r="K93" s="15">
        <v>2.2669999999999999</v>
      </c>
      <c r="L93" s="15">
        <v>2.2669999999999999</v>
      </c>
      <c r="M93" s="15">
        <v>2.2669999999999999</v>
      </c>
      <c r="N93" s="15">
        <v>2.2669999999999999</v>
      </c>
      <c r="O93" s="15">
        <v>2.2669999999999999</v>
      </c>
      <c r="P93" s="15">
        <v>18.135999999999999</v>
      </c>
      <c r="Q93" s="16"/>
      <c r="R93" s="16">
        <f>$R$94</f>
        <v>18.135999999999999</v>
      </c>
      <c r="S93" s="66"/>
      <c r="T93" s="66"/>
      <c r="U93" s="16">
        <f>ROUND($X$93/$R$93,2)</f>
        <v>0</v>
      </c>
      <c r="V93" s="16">
        <f>ROUND($V$94+$V$95,2)</f>
        <v>0</v>
      </c>
      <c r="W93" s="16">
        <f>ROUND($W$94+$W$95,2)</f>
        <v>0</v>
      </c>
      <c r="X93" s="16">
        <f>ROUND($X$94+$X$95,2)</f>
        <v>0</v>
      </c>
      <c r="Y93" s="17" t="s">
        <v>64</v>
      </c>
      <c r="Z93" s="72"/>
    </row>
    <row r="94" spans="1:26" s="18" customFormat="1" ht="11.1" customHeight="1" outlineLevel="7" x14ac:dyDescent="0.2">
      <c r="A94" s="19"/>
      <c r="B94" s="20" t="s">
        <v>29</v>
      </c>
      <c r="C94" s="21" t="s">
        <v>63</v>
      </c>
      <c r="D94" s="21"/>
      <c r="E94" s="21"/>
      <c r="F94" s="21"/>
      <c r="G94" s="21"/>
      <c r="H94" s="22">
        <v>2.2669999999999999</v>
      </c>
      <c r="I94" s="22">
        <v>2.2669999999999999</v>
      </c>
      <c r="J94" s="22">
        <v>2.2669999999999999</v>
      </c>
      <c r="K94" s="22">
        <v>2.2669999999999999</v>
      </c>
      <c r="L94" s="22">
        <v>2.2669999999999999</v>
      </c>
      <c r="M94" s="22">
        <v>2.2669999999999999</v>
      </c>
      <c r="N94" s="22">
        <v>2.2669999999999999</v>
      </c>
      <c r="O94" s="22">
        <v>2.2669999999999999</v>
      </c>
      <c r="P94" s="22">
        <f>$H$94+$I$94+$J$94+$K$94+$L$94+$M$94+$N$94+$O$94</f>
        <v>18.135999999999999</v>
      </c>
      <c r="Q94" s="22">
        <v>1</v>
      </c>
      <c r="R94" s="23">
        <f>ROUND($P$94*$Q$94,3)</f>
        <v>18.135999999999999</v>
      </c>
      <c r="S94" s="61"/>
      <c r="T94" s="62"/>
      <c r="U94" s="58">
        <f>ROUND($T$94+$S$94,2)</f>
        <v>0</v>
      </c>
      <c r="V94" s="23">
        <f>ROUND($P$94*$S$94,2)</f>
        <v>0</v>
      </c>
      <c r="W94" s="23">
        <f>ROUND($R$94*$T$94,2)</f>
        <v>0</v>
      </c>
      <c r="X94" s="23">
        <f>ROUND($W$94+$V$94,2)</f>
        <v>0</v>
      </c>
      <c r="Y94" s="23"/>
      <c r="Z94" s="73"/>
    </row>
    <row r="95" spans="1:26" s="1" customFormat="1" ht="21.95" customHeight="1" outlineLevel="7" x14ac:dyDescent="0.2">
      <c r="A95" s="24"/>
      <c r="B95" s="25" t="s">
        <v>65</v>
      </c>
      <c r="C95" s="26" t="s">
        <v>63</v>
      </c>
      <c r="D95" s="26"/>
      <c r="E95" s="26"/>
      <c r="F95" s="26"/>
      <c r="G95" s="26"/>
      <c r="H95" s="27">
        <v>2.2669999999999999</v>
      </c>
      <c r="I95" s="27">
        <v>2.2669999999999999</v>
      </c>
      <c r="J95" s="27">
        <v>2.2669999999999999</v>
      </c>
      <c r="K95" s="27">
        <v>2.2669999999999999</v>
      </c>
      <c r="L95" s="27">
        <v>2.2669999999999999</v>
      </c>
      <c r="M95" s="27">
        <v>2.2669999999999999</v>
      </c>
      <c r="N95" s="27">
        <v>2.2669999999999999</v>
      </c>
      <c r="O95" s="27">
        <v>2.2669999999999999</v>
      </c>
      <c r="P95" s="27">
        <f>$H$95+$I$95+$J$95+$K$95+$L$95+$M$95+$N$95+$O$95</f>
        <v>18.135999999999999</v>
      </c>
      <c r="Q95" s="29">
        <v>1.1000000000000001</v>
      </c>
      <c r="R95" s="28">
        <f>ROUND($P$95*$Q$95,3)</f>
        <v>19.95</v>
      </c>
      <c r="S95" s="63"/>
      <c r="T95" s="64"/>
      <c r="U95" s="31">
        <f>ROUND($T$95+$S$95,2)</f>
        <v>0</v>
      </c>
      <c r="V95" s="28">
        <f>ROUND($P$95*$S$95,2)</f>
        <v>0</v>
      </c>
      <c r="W95" s="28">
        <f>ROUND($R$95*$T$95,2)</f>
        <v>0</v>
      </c>
      <c r="X95" s="28">
        <f>ROUND($W$95+$V$95,2)</f>
        <v>0</v>
      </c>
      <c r="Y95" s="30" t="s">
        <v>66</v>
      </c>
      <c r="Z95" s="74"/>
    </row>
    <row r="96" spans="1:26" s="11" customFormat="1" ht="21.95" customHeight="1" outlineLevel="6" x14ac:dyDescent="0.15">
      <c r="A96" s="12">
        <v>20</v>
      </c>
      <c r="B96" s="13" t="s">
        <v>133</v>
      </c>
      <c r="C96" s="14" t="s">
        <v>63</v>
      </c>
      <c r="D96" s="14"/>
      <c r="E96" s="14"/>
      <c r="F96" s="14"/>
      <c r="G96" s="14"/>
      <c r="H96" s="15">
        <v>0.89</v>
      </c>
      <c r="I96" s="15">
        <v>0.89</v>
      </c>
      <c r="J96" s="15">
        <v>0.89</v>
      </c>
      <c r="K96" s="15">
        <v>0.89</v>
      </c>
      <c r="L96" s="15">
        <v>0.89</v>
      </c>
      <c r="M96" s="15">
        <v>0.89</v>
      </c>
      <c r="N96" s="15">
        <v>0.89</v>
      </c>
      <c r="O96" s="15">
        <v>0.89</v>
      </c>
      <c r="P96" s="15">
        <v>7.12</v>
      </c>
      <c r="Q96" s="16"/>
      <c r="R96" s="16">
        <f>$R$97</f>
        <v>7.12</v>
      </c>
      <c r="S96" s="66"/>
      <c r="T96" s="66"/>
      <c r="U96" s="16">
        <f>ROUND($X$96/$R$96,2)</f>
        <v>0</v>
      </c>
      <c r="V96" s="16">
        <f>ROUND($V$97+$V$98,2)</f>
        <v>0</v>
      </c>
      <c r="W96" s="16">
        <f>ROUND($W$97+$W$98,2)</f>
        <v>0</v>
      </c>
      <c r="X96" s="16">
        <f>ROUND($X$97+$X$98,2)</f>
        <v>0</v>
      </c>
      <c r="Y96" s="17" t="s">
        <v>102</v>
      </c>
      <c r="Z96" s="72"/>
    </row>
    <row r="97" spans="1:26" s="18" customFormat="1" ht="11.1" customHeight="1" outlineLevel="7" x14ac:dyDescent="0.2">
      <c r="A97" s="19"/>
      <c r="B97" s="20" t="s">
        <v>29</v>
      </c>
      <c r="C97" s="21" t="s">
        <v>63</v>
      </c>
      <c r="D97" s="21"/>
      <c r="E97" s="21"/>
      <c r="F97" s="21"/>
      <c r="G97" s="21"/>
      <c r="H97" s="22">
        <v>0.89</v>
      </c>
      <c r="I97" s="22">
        <v>0.89</v>
      </c>
      <c r="J97" s="22">
        <v>0.89</v>
      </c>
      <c r="K97" s="22">
        <v>0.89</v>
      </c>
      <c r="L97" s="22">
        <v>0.89</v>
      </c>
      <c r="M97" s="22">
        <v>0.89</v>
      </c>
      <c r="N97" s="22">
        <v>0.89</v>
      </c>
      <c r="O97" s="22">
        <v>0.89</v>
      </c>
      <c r="P97" s="22">
        <f>$H$97+$I$97+$J$97+$K$97+$L$97+$M$97+$N$97+$O$97</f>
        <v>7.1199999999999992</v>
      </c>
      <c r="Q97" s="22">
        <v>1</v>
      </c>
      <c r="R97" s="23">
        <f>ROUND($P$97*$Q$97,3)</f>
        <v>7.12</v>
      </c>
      <c r="S97" s="61"/>
      <c r="T97" s="62"/>
      <c r="U97" s="58">
        <f>ROUND($T$97+$S$97,2)</f>
        <v>0</v>
      </c>
      <c r="V97" s="23">
        <f>ROUND($P$97*$S$97,2)</f>
        <v>0</v>
      </c>
      <c r="W97" s="23">
        <f>ROUND($R$97*$T$97,2)</f>
        <v>0</v>
      </c>
      <c r="X97" s="23">
        <f>ROUND($W$97+$V$97,2)</f>
        <v>0</v>
      </c>
      <c r="Y97" s="23"/>
      <c r="Z97" s="73"/>
    </row>
    <row r="98" spans="1:26" s="1" customFormat="1" ht="21.95" customHeight="1" outlineLevel="7" x14ac:dyDescent="0.2">
      <c r="A98" s="24"/>
      <c r="B98" s="25" t="s">
        <v>65</v>
      </c>
      <c r="C98" s="26" t="s">
        <v>63</v>
      </c>
      <c r="D98" s="26"/>
      <c r="E98" s="26"/>
      <c r="F98" s="26"/>
      <c r="G98" s="26"/>
      <c r="H98" s="27">
        <v>0.89</v>
      </c>
      <c r="I98" s="27">
        <v>0.89</v>
      </c>
      <c r="J98" s="27">
        <v>0.89</v>
      </c>
      <c r="K98" s="27">
        <v>0.89</v>
      </c>
      <c r="L98" s="27">
        <v>0.89</v>
      </c>
      <c r="M98" s="27">
        <v>0.89</v>
      </c>
      <c r="N98" s="27">
        <v>0.89</v>
      </c>
      <c r="O98" s="27">
        <v>0.89</v>
      </c>
      <c r="P98" s="27">
        <f>$H$98+$I$98+$J$98+$K$98+$L$98+$M$98+$N$98+$O$98</f>
        <v>7.1199999999999992</v>
      </c>
      <c r="Q98" s="29">
        <v>1.1000000000000001</v>
      </c>
      <c r="R98" s="28">
        <f>ROUND($P$98*$Q$98,3)</f>
        <v>7.8319999999999999</v>
      </c>
      <c r="S98" s="63"/>
      <c r="T98" s="64"/>
      <c r="U98" s="31">
        <f>ROUND($T$98+$S$98,2)</f>
        <v>0</v>
      </c>
      <c r="V98" s="28">
        <f>ROUND($P$98*$S$98,2)</f>
        <v>0</v>
      </c>
      <c r="W98" s="28">
        <f>ROUND($R$98*$T$98,2)</f>
        <v>0</v>
      </c>
      <c r="X98" s="28">
        <f>ROUND($W$98+$V$98,2)</f>
        <v>0</v>
      </c>
      <c r="Y98" s="30" t="s">
        <v>66</v>
      </c>
      <c r="Z98" s="74"/>
    </row>
    <row r="99" spans="1:26" s="4" customFormat="1" ht="12" customHeight="1" x14ac:dyDescent="0.2">
      <c r="A99" s="34"/>
      <c r="B99" s="35" t="s">
        <v>134</v>
      </c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69"/>
      <c r="T99" s="69"/>
      <c r="U99" s="36"/>
      <c r="V99" s="37"/>
      <c r="W99" s="37"/>
      <c r="X99" s="37">
        <f>ROUND($X$13,2)</f>
        <v>0</v>
      </c>
      <c r="Y99" s="37"/>
      <c r="Z99" s="75"/>
    </row>
    <row r="100" spans="1:26" s="1" customFormat="1" ht="11.1" customHeight="1" x14ac:dyDescent="0.2">
      <c r="A100" s="38"/>
      <c r="B100" s="39" t="s">
        <v>135</v>
      </c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70"/>
      <c r="T100" s="70"/>
      <c r="U100" s="40"/>
      <c r="V100" s="40"/>
      <c r="X100" s="28"/>
      <c r="Y100" s="28"/>
      <c r="Z100" s="76"/>
    </row>
    <row r="101" spans="1:26" s="18" customFormat="1" ht="11.1" customHeight="1" x14ac:dyDescent="0.2">
      <c r="A101" s="41"/>
      <c r="B101" s="42" t="s">
        <v>136</v>
      </c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71"/>
      <c r="T101" s="71"/>
      <c r="U101" s="43"/>
      <c r="V101" s="43"/>
      <c r="W101" s="43"/>
      <c r="X101" s="44">
        <f>ROUND($W$13,2)</f>
        <v>0</v>
      </c>
      <c r="Y101" s="45"/>
      <c r="Z101" s="73"/>
    </row>
    <row r="102" spans="1:26" s="18" customFormat="1" ht="11.1" customHeight="1" x14ac:dyDescent="0.2">
      <c r="A102" s="41"/>
      <c r="B102" s="42" t="s">
        <v>137</v>
      </c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71"/>
      <c r="T102" s="71"/>
      <c r="U102" s="43"/>
      <c r="V102" s="43"/>
      <c r="W102" s="43"/>
      <c r="X102" s="46">
        <f>ROUND($V$13,2)</f>
        <v>0</v>
      </c>
      <c r="Y102" s="23"/>
      <c r="Z102" s="73"/>
    </row>
    <row r="103" spans="1:26" s="18" customFormat="1" ht="11.1" customHeight="1" x14ac:dyDescent="0.2">
      <c r="A103" s="41"/>
      <c r="B103" s="42" t="s">
        <v>138</v>
      </c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71"/>
      <c r="T103" s="71"/>
      <c r="U103" s="43"/>
      <c r="V103" s="43"/>
      <c r="W103" s="43"/>
      <c r="X103" s="46">
        <f>ROUND(($X$99)*0.166666666666666,2)</f>
        <v>0</v>
      </c>
      <c r="Y103" s="23"/>
      <c r="Z103" s="73"/>
    </row>
    <row r="104" spans="1:26" s="1" customFormat="1" ht="44.1" customHeight="1" x14ac:dyDescent="0.2">
      <c r="A104" s="40"/>
      <c r="B104" s="47" t="s">
        <v>139</v>
      </c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70"/>
      <c r="T104" s="70"/>
      <c r="U104" s="40"/>
      <c r="V104" s="43">
        <f>ROUND($V$105+$V$106+$V$107+$V$108+$V$109+$V$110+$V$111+$V$112+$V$113+$V$114+$V$115+$V$116,2)</f>
        <v>0</v>
      </c>
      <c r="W104" s="43">
        <f>ROUND($W$105+$W$106+$W$107+$W$108+$W$109+$W$110+$W$111+$W$112+$W$113+$W$114+$W$115+$W$116,2)</f>
        <v>0</v>
      </c>
      <c r="X104" s="43">
        <f>ROUND($X$105+$X$106+$X$107+$X$108+$X$109+$X$110+$X$111+$X$112+$X$113+$X$114+$X$115+$X$116,2)</f>
        <v>0</v>
      </c>
      <c r="Y104" s="40"/>
      <c r="Z104" s="70"/>
    </row>
    <row r="105" spans="1:26" s="1" customFormat="1" ht="11.1" customHeight="1" x14ac:dyDescent="0.2">
      <c r="A105" s="63"/>
      <c r="B105" s="63"/>
      <c r="C105" s="63"/>
      <c r="D105" s="70"/>
      <c r="E105" s="70"/>
      <c r="F105" s="70"/>
      <c r="G105" s="70"/>
      <c r="H105" s="63"/>
      <c r="I105" s="63"/>
      <c r="J105" s="63"/>
      <c r="K105" s="63"/>
      <c r="L105" s="63"/>
      <c r="M105" s="63"/>
      <c r="N105" s="63"/>
      <c r="O105" s="63"/>
      <c r="P105" s="76">
        <f>$F$105+$G$105+$H$105+$I$105+$J$105+$K$105+$L$105+$M$105+$N$105+$O$105</f>
        <v>0</v>
      </c>
      <c r="Q105" s="77">
        <v>1</v>
      </c>
      <c r="R105" s="76">
        <f>ROUND($P$105*$Q$105,3)</f>
        <v>0</v>
      </c>
      <c r="S105" s="63"/>
      <c r="T105" s="63"/>
      <c r="U105" s="76">
        <f>ROUND($T$105+$S$105,2)</f>
        <v>0</v>
      </c>
      <c r="V105" s="76">
        <f>ROUND($P$105*$S$105,2)</f>
        <v>0</v>
      </c>
      <c r="W105" s="76">
        <f>ROUND($R$105*$T$105,2)</f>
        <v>0</v>
      </c>
      <c r="X105" s="76">
        <f>ROUND($W$105+$V$105,2)</f>
        <v>0</v>
      </c>
      <c r="Y105" s="70"/>
      <c r="Z105" s="63"/>
    </row>
    <row r="106" spans="1:26" s="1" customFormat="1" ht="11.1" customHeight="1" x14ac:dyDescent="0.2">
      <c r="A106" s="63"/>
      <c r="B106" s="63"/>
      <c r="C106" s="63"/>
      <c r="D106" s="70"/>
      <c r="E106" s="70"/>
      <c r="F106" s="70"/>
      <c r="G106" s="70"/>
      <c r="H106" s="63"/>
      <c r="I106" s="63"/>
      <c r="J106" s="63"/>
      <c r="K106" s="63"/>
      <c r="L106" s="63"/>
      <c r="M106" s="63"/>
      <c r="N106" s="63"/>
      <c r="O106" s="63"/>
      <c r="P106" s="76">
        <f>$F$106+$G$106+$H$106+$I$106+$J$106+$K$106+$L$106+$M$106+$N$106+$O$106</f>
        <v>0</v>
      </c>
      <c r="Q106" s="77">
        <v>1</v>
      </c>
      <c r="R106" s="76">
        <f>ROUND($P$106*$Q$106,3)</f>
        <v>0</v>
      </c>
      <c r="S106" s="63"/>
      <c r="T106" s="63"/>
      <c r="U106" s="76">
        <f>ROUND($T$106+$S$106,2)</f>
        <v>0</v>
      </c>
      <c r="V106" s="76">
        <f>ROUND($P$106*$S$106,2)</f>
        <v>0</v>
      </c>
      <c r="W106" s="76">
        <f>ROUND($R$106*$T$106,2)</f>
        <v>0</v>
      </c>
      <c r="X106" s="76">
        <f>ROUND($W$106+$V$106,2)</f>
        <v>0</v>
      </c>
      <c r="Y106" s="70"/>
      <c r="Z106" s="63"/>
    </row>
    <row r="107" spans="1:26" s="1" customFormat="1" ht="11.1" customHeight="1" x14ac:dyDescent="0.2">
      <c r="A107" s="63"/>
      <c r="B107" s="63"/>
      <c r="C107" s="63"/>
      <c r="D107" s="70"/>
      <c r="E107" s="70"/>
      <c r="F107" s="70"/>
      <c r="G107" s="70"/>
      <c r="H107" s="63"/>
      <c r="I107" s="63"/>
      <c r="J107" s="63"/>
      <c r="K107" s="63"/>
      <c r="L107" s="63"/>
      <c r="M107" s="63"/>
      <c r="N107" s="63"/>
      <c r="O107" s="63"/>
      <c r="P107" s="76">
        <f>$F$107+$G$107+$H$107+$I$107+$J$107+$K$107+$L$107+$M$107+$N$107+$O$107</f>
        <v>0</v>
      </c>
      <c r="Q107" s="77">
        <v>1</v>
      </c>
      <c r="R107" s="76">
        <f>ROUND($P$107*$Q$107,3)</f>
        <v>0</v>
      </c>
      <c r="S107" s="63"/>
      <c r="T107" s="63"/>
      <c r="U107" s="76">
        <f>ROUND($T$107+$S$107,2)</f>
        <v>0</v>
      </c>
      <c r="V107" s="76">
        <f>ROUND($P$107*$S$107,2)</f>
        <v>0</v>
      </c>
      <c r="W107" s="76">
        <f>ROUND($R$107*$T$107,2)</f>
        <v>0</v>
      </c>
      <c r="X107" s="76">
        <f>ROUND($W$107+$V$107,2)</f>
        <v>0</v>
      </c>
      <c r="Y107" s="70"/>
      <c r="Z107" s="63"/>
    </row>
    <row r="108" spans="1:26" s="1" customFormat="1" ht="11.1" customHeight="1" x14ac:dyDescent="0.2">
      <c r="A108" s="63"/>
      <c r="B108" s="63"/>
      <c r="C108" s="63"/>
      <c r="D108" s="70"/>
      <c r="E108" s="70"/>
      <c r="F108" s="70"/>
      <c r="G108" s="70"/>
      <c r="H108" s="63"/>
      <c r="I108" s="63"/>
      <c r="J108" s="63"/>
      <c r="K108" s="63"/>
      <c r="L108" s="63"/>
      <c r="M108" s="63"/>
      <c r="N108" s="63"/>
      <c r="O108" s="63"/>
      <c r="P108" s="76">
        <f>$F$108+$G$108+$H$108+$I$108+$J$108+$K$108+$L$108+$M$108+$N$108+$O$108</f>
        <v>0</v>
      </c>
      <c r="Q108" s="77">
        <v>1</v>
      </c>
      <c r="R108" s="76">
        <f>ROUND($P$108*$Q$108,3)</f>
        <v>0</v>
      </c>
      <c r="S108" s="63"/>
      <c r="T108" s="63"/>
      <c r="U108" s="76">
        <f>ROUND($T$108+$S$108,2)</f>
        <v>0</v>
      </c>
      <c r="V108" s="76">
        <f>ROUND($P$108*$S$108,2)</f>
        <v>0</v>
      </c>
      <c r="W108" s="76">
        <f>ROUND($R$108*$T$108,2)</f>
        <v>0</v>
      </c>
      <c r="X108" s="76">
        <f>ROUND($W$108+$V$108,2)</f>
        <v>0</v>
      </c>
      <c r="Y108" s="70"/>
      <c r="Z108" s="63"/>
    </row>
    <row r="109" spans="1:26" s="1" customFormat="1" ht="11.1" customHeight="1" x14ac:dyDescent="0.2">
      <c r="A109" s="63"/>
      <c r="B109" s="63"/>
      <c r="C109" s="63"/>
      <c r="D109" s="70"/>
      <c r="E109" s="70"/>
      <c r="F109" s="70"/>
      <c r="G109" s="70"/>
      <c r="H109" s="63"/>
      <c r="I109" s="63"/>
      <c r="J109" s="63"/>
      <c r="K109" s="63"/>
      <c r="L109" s="63"/>
      <c r="M109" s="63"/>
      <c r="N109" s="63"/>
      <c r="O109" s="63"/>
      <c r="P109" s="76">
        <f>$F$109+$G$109+$H$109+$I$109+$J$109+$K$109+$L$109+$M$109+$N$109+$O$109</f>
        <v>0</v>
      </c>
      <c r="Q109" s="77">
        <v>1</v>
      </c>
      <c r="R109" s="76">
        <f>ROUND($P$109*$Q$109,3)</f>
        <v>0</v>
      </c>
      <c r="S109" s="63"/>
      <c r="T109" s="63"/>
      <c r="U109" s="76">
        <f>ROUND($T$109+$S$109,2)</f>
        <v>0</v>
      </c>
      <c r="V109" s="76">
        <f>ROUND($P$109*$S$109,2)</f>
        <v>0</v>
      </c>
      <c r="W109" s="76">
        <f>ROUND($R$109*$T$109,2)</f>
        <v>0</v>
      </c>
      <c r="X109" s="76">
        <f>ROUND($W$109+$V$109,2)</f>
        <v>0</v>
      </c>
      <c r="Y109" s="70"/>
      <c r="Z109" s="63"/>
    </row>
    <row r="110" spans="1:26" s="1" customFormat="1" ht="11.1" customHeight="1" x14ac:dyDescent="0.2">
      <c r="A110" s="63"/>
      <c r="B110" s="63"/>
      <c r="C110" s="63"/>
      <c r="D110" s="70"/>
      <c r="E110" s="70"/>
      <c r="F110" s="70"/>
      <c r="G110" s="70"/>
      <c r="H110" s="63"/>
      <c r="I110" s="63"/>
      <c r="J110" s="63"/>
      <c r="K110" s="63"/>
      <c r="L110" s="63"/>
      <c r="M110" s="63"/>
      <c r="N110" s="63"/>
      <c r="O110" s="63"/>
      <c r="P110" s="76">
        <f>$F$110+$G$110+$H$110+$I$110+$J$110+$K$110+$L$110+$M$110+$N$110+$O$110</f>
        <v>0</v>
      </c>
      <c r="Q110" s="77">
        <v>1</v>
      </c>
      <c r="R110" s="76">
        <f>ROUND($P$110*$Q$110,3)</f>
        <v>0</v>
      </c>
      <c r="S110" s="63"/>
      <c r="T110" s="63"/>
      <c r="U110" s="76">
        <f>ROUND($T$110+$S$110,2)</f>
        <v>0</v>
      </c>
      <c r="V110" s="76">
        <f>ROUND($P$110*$S$110,2)</f>
        <v>0</v>
      </c>
      <c r="W110" s="76">
        <f>ROUND($R$110*$T$110,2)</f>
        <v>0</v>
      </c>
      <c r="X110" s="76">
        <f>ROUND($W$110+$V$110,2)</f>
        <v>0</v>
      </c>
      <c r="Y110" s="70"/>
      <c r="Z110" s="63"/>
    </row>
    <row r="111" spans="1:26" s="1" customFormat="1" ht="11.1" customHeight="1" x14ac:dyDescent="0.2">
      <c r="A111" s="63"/>
      <c r="B111" s="63"/>
      <c r="C111" s="63"/>
      <c r="D111" s="70"/>
      <c r="E111" s="70"/>
      <c r="F111" s="70"/>
      <c r="G111" s="70"/>
      <c r="H111" s="63"/>
      <c r="I111" s="63"/>
      <c r="J111" s="63"/>
      <c r="K111" s="63"/>
      <c r="L111" s="63"/>
      <c r="M111" s="63"/>
      <c r="N111" s="63"/>
      <c r="O111" s="63"/>
      <c r="P111" s="76">
        <f>$F$111+$G$111+$H$111+$I$111+$J$111+$K$111+$L$111+$M$111+$N$111+$O$111</f>
        <v>0</v>
      </c>
      <c r="Q111" s="77">
        <v>1</v>
      </c>
      <c r="R111" s="76">
        <f>ROUND($P$111*$Q$111,3)</f>
        <v>0</v>
      </c>
      <c r="S111" s="63"/>
      <c r="T111" s="63"/>
      <c r="U111" s="76">
        <f>ROUND($T$111+$S$111,2)</f>
        <v>0</v>
      </c>
      <c r="V111" s="76">
        <f>ROUND($P$111*$S$111,2)</f>
        <v>0</v>
      </c>
      <c r="W111" s="76">
        <f>ROUND($R$111*$T$111,2)</f>
        <v>0</v>
      </c>
      <c r="X111" s="76">
        <f>ROUND($W$111+$V$111,2)</f>
        <v>0</v>
      </c>
      <c r="Y111" s="70"/>
      <c r="Z111" s="63"/>
    </row>
    <row r="112" spans="1:26" s="1" customFormat="1" ht="11.1" customHeight="1" x14ac:dyDescent="0.2">
      <c r="A112" s="63"/>
      <c r="B112" s="63"/>
      <c r="C112" s="63"/>
      <c r="D112" s="70"/>
      <c r="E112" s="70"/>
      <c r="F112" s="70"/>
      <c r="G112" s="70"/>
      <c r="H112" s="63"/>
      <c r="I112" s="63"/>
      <c r="J112" s="63"/>
      <c r="K112" s="63"/>
      <c r="L112" s="63"/>
      <c r="M112" s="63"/>
      <c r="N112" s="63"/>
      <c r="O112" s="63"/>
      <c r="P112" s="76">
        <f>$F$112+$G$112+$H$112+$I$112+$J$112+$K$112+$L$112+$M$112+$N$112+$O$112</f>
        <v>0</v>
      </c>
      <c r="Q112" s="77">
        <v>1</v>
      </c>
      <c r="R112" s="76">
        <f>ROUND($P$112*$Q$112,3)</f>
        <v>0</v>
      </c>
      <c r="S112" s="63"/>
      <c r="T112" s="63"/>
      <c r="U112" s="76">
        <f>ROUND($T$112+$S$112,2)</f>
        <v>0</v>
      </c>
      <c r="V112" s="76">
        <f>ROUND($P$112*$S$112,2)</f>
        <v>0</v>
      </c>
      <c r="W112" s="76">
        <f>ROUND($R$112*$T$112,2)</f>
        <v>0</v>
      </c>
      <c r="X112" s="76">
        <f>ROUND($W$112+$V$112,2)</f>
        <v>0</v>
      </c>
      <c r="Y112" s="70"/>
      <c r="Z112" s="63"/>
    </row>
    <row r="113" spans="1:26" s="1" customFormat="1" ht="11.1" customHeight="1" x14ac:dyDescent="0.2">
      <c r="A113" s="63"/>
      <c r="B113" s="63"/>
      <c r="C113" s="63"/>
      <c r="D113" s="70"/>
      <c r="E113" s="70"/>
      <c r="F113" s="70"/>
      <c r="G113" s="70"/>
      <c r="H113" s="63"/>
      <c r="I113" s="63"/>
      <c r="J113" s="63"/>
      <c r="K113" s="63"/>
      <c r="L113" s="63"/>
      <c r="M113" s="63"/>
      <c r="N113" s="63"/>
      <c r="O113" s="63"/>
      <c r="P113" s="76">
        <f>$F$113+$G$113+$H$113+$I$113+$J$113+$K$113+$L$113+$M$113+$N$113+$O$113</f>
        <v>0</v>
      </c>
      <c r="Q113" s="77">
        <v>1</v>
      </c>
      <c r="R113" s="76">
        <f>ROUND($P$113*$Q$113,3)</f>
        <v>0</v>
      </c>
      <c r="S113" s="63"/>
      <c r="T113" s="63"/>
      <c r="U113" s="76">
        <f>ROUND($T$113+$S$113,2)</f>
        <v>0</v>
      </c>
      <c r="V113" s="76">
        <f>ROUND($P$113*$S$113,2)</f>
        <v>0</v>
      </c>
      <c r="W113" s="76">
        <f>ROUND($R$113*$T$113,2)</f>
        <v>0</v>
      </c>
      <c r="X113" s="76">
        <f>ROUND($W$113+$V$113,2)</f>
        <v>0</v>
      </c>
      <c r="Y113" s="70"/>
      <c r="Z113" s="63"/>
    </row>
    <row r="114" spans="1:26" s="1" customFormat="1" ht="11.1" customHeight="1" x14ac:dyDescent="0.2">
      <c r="A114" s="63"/>
      <c r="B114" s="63"/>
      <c r="C114" s="63"/>
      <c r="D114" s="70"/>
      <c r="E114" s="70"/>
      <c r="F114" s="70"/>
      <c r="G114" s="70"/>
      <c r="H114" s="63"/>
      <c r="I114" s="63"/>
      <c r="J114" s="63"/>
      <c r="K114" s="63"/>
      <c r="L114" s="63"/>
      <c r="M114" s="63"/>
      <c r="N114" s="63"/>
      <c r="O114" s="63"/>
      <c r="P114" s="76">
        <f>$F$114+$G$114+$H$114+$I$114+$J$114+$K$114+$L$114+$M$114+$N$114+$O$114</f>
        <v>0</v>
      </c>
      <c r="Q114" s="77">
        <v>1</v>
      </c>
      <c r="R114" s="76">
        <f>ROUND($P$114*$Q$114,3)</f>
        <v>0</v>
      </c>
      <c r="S114" s="63"/>
      <c r="T114" s="63"/>
      <c r="U114" s="76">
        <f>ROUND($T$114+$S$114,2)</f>
        <v>0</v>
      </c>
      <c r="V114" s="76">
        <f>ROUND($P$114*$S$114,2)</f>
        <v>0</v>
      </c>
      <c r="W114" s="76">
        <f>ROUND($R$114*$T$114,2)</f>
        <v>0</v>
      </c>
      <c r="X114" s="76">
        <f>ROUND($W$114+$V$114,2)</f>
        <v>0</v>
      </c>
      <c r="Y114" s="70"/>
      <c r="Z114" s="63"/>
    </row>
    <row r="115" spans="1:26" s="1" customFormat="1" ht="11.1" customHeight="1" x14ac:dyDescent="0.2">
      <c r="A115" s="63"/>
      <c r="B115" s="63"/>
      <c r="C115" s="63"/>
      <c r="D115" s="70"/>
      <c r="E115" s="70"/>
      <c r="F115" s="70"/>
      <c r="G115" s="70"/>
      <c r="H115" s="63"/>
      <c r="I115" s="63"/>
      <c r="J115" s="63"/>
      <c r="K115" s="63"/>
      <c r="L115" s="63"/>
      <c r="M115" s="63"/>
      <c r="N115" s="63"/>
      <c r="O115" s="63"/>
      <c r="P115" s="76">
        <f>$F$115+$G$115+$H$115+$I$115+$J$115+$K$115+$L$115+$M$115+$N$115+$O$115</f>
        <v>0</v>
      </c>
      <c r="Q115" s="77">
        <v>1</v>
      </c>
      <c r="R115" s="76">
        <f>ROUND($P$115*$Q$115,3)</f>
        <v>0</v>
      </c>
      <c r="S115" s="63"/>
      <c r="T115" s="63"/>
      <c r="U115" s="76">
        <f>ROUND($T$115+$S$115,2)</f>
        <v>0</v>
      </c>
      <c r="V115" s="76">
        <f>ROUND($P$115*$S$115,2)</f>
        <v>0</v>
      </c>
      <c r="W115" s="76">
        <f>ROUND($R$115*$T$115,2)</f>
        <v>0</v>
      </c>
      <c r="X115" s="76">
        <f>ROUND($W$115+$V$115,2)</f>
        <v>0</v>
      </c>
      <c r="Y115" s="70"/>
      <c r="Z115" s="63"/>
    </row>
    <row r="116" spans="1:26" s="1" customFormat="1" ht="11.1" customHeight="1" x14ac:dyDescent="0.2">
      <c r="A116" s="63"/>
      <c r="B116" s="63"/>
      <c r="C116" s="63"/>
      <c r="D116" s="70"/>
      <c r="E116" s="70"/>
      <c r="F116" s="70"/>
      <c r="G116" s="70"/>
      <c r="H116" s="63"/>
      <c r="I116" s="63"/>
      <c r="J116" s="63"/>
      <c r="K116" s="63"/>
      <c r="L116" s="63"/>
      <c r="M116" s="63"/>
      <c r="N116" s="63"/>
      <c r="O116" s="63"/>
      <c r="P116" s="76">
        <f>$F$116+$G$116+$H$116+$I$116+$J$116+$K$116+$L$116+$M$116+$N$116+$O$116</f>
        <v>0</v>
      </c>
      <c r="Q116" s="77">
        <v>1</v>
      </c>
      <c r="R116" s="76">
        <f>ROUND($P$116*$Q$116,3)</f>
        <v>0</v>
      </c>
      <c r="S116" s="63"/>
      <c r="T116" s="63"/>
      <c r="U116" s="76">
        <f>ROUND($T$116+$S$116,2)</f>
        <v>0</v>
      </c>
      <c r="V116" s="76">
        <f>ROUND($P$116*$S$116,2)</f>
        <v>0</v>
      </c>
      <c r="W116" s="76">
        <f>ROUND($R$116*$T$116,2)</f>
        <v>0</v>
      </c>
      <c r="X116" s="76">
        <f>ROUND($W$116+$V$116,2)</f>
        <v>0</v>
      </c>
      <c r="Y116" s="70"/>
      <c r="Z116" s="63"/>
    </row>
    <row r="117" spans="1:26" s="1" customFormat="1" ht="11.1" customHeight="1" x14ac:dyDescent="0.2"/>
    <row r="118" spans="1:26" s="1" customFormat="1" ht="11.1" customHeight="1" x14ac:dyDescent="0.2">
      <c r="A118" s="18" t="s">
        <v>140</v>
      </c>
    </row>
    <row r="119" spans="1:26" s="1" customFormat="1" ht="11.1" customHeight="1" x14ac:dyDescent="0.2"/>
    <row r="120" spans="1:26" s="1" customFormat="1" ht="11.1" customHeight="1" x14ac:dyDescent="0.2">
      <c r="A120" s="48"/>
      <c r="B120" s="1" t="s">
        <v>141</v>
      </c>
    </row>
    <row r="121" spans="1:26" s="1" customFormat="1" ht="11.1" customHeight="1" x14ac:dyDescent="0.2">
      <c r="A121" s="1" t="s">
        <v>142</v>
      </c>
    </row>
  </sheetData>
  <sheetProtection algorithmName="SHA-512" hashValue="pm72aHxO3C9B2Lyt1PoOrhs7XaO9Nrhjd4K64VARx9wXFpDtuANJb6YvJTTbUeRUgfc0BDw4ERGi2bVV7oY5cg==" saltValue="OVZHJudrYYS08MgJncjf1A==" spinCount="100000" sheet="1" objects="1" scenarios="1" selectLockedCells="1"/>
  <mergeCells count="19">
    <mergeCell ref="V10:W10"/>
    <mergeCell ref="X10:X11"/>
    <mergeCell ref="Y10:Y11"/>
    <mergeCell ref="Z10:Z11"/>
    <mergeCell ref="H10:O10"/>
    <mergeCell ref="P10:P11"/>
    <mergeCell ref="Q10:Q11"/>
    <mergeCell ref="R10:R11"/>
    <mergeCell ref="S10:U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2025-02-06T03:45:37Z</dcterms:modified>
</cp:coreProperties>
</file>