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6. Экодолье\16. кв.33\МК\Претенденту\"/>
    </mc:Choice>
  </mc:AlternateContent>
  <xr:revisionPtr revIDLastSave="0" documentId="13_ncr:1_{8A788661-C278-4CEE-817C-A323E69F25D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29" i="1" l="1"/>
  <c r="O229" i="1"/>
  <c r="T229" i="1" s="1"/>
  <c r="M229" i="1"/>
  <c r="S229" i="1" s="1"/>
  <c r="R228" i="1"/>
  <c r="M228" i="1"/>
  <c r="R227" i="1"/>
  <c r="O227" i="1"/>
  <c r="T227" i="1" s="1"/>
  <c r="M227" i="1"/>
  <c r="S227" i="1" s="1"/>
  <c r="R226" i="1"/>
  <c r="M226" i="1"/>
  <c r="R225" i="1"/>
  <c r="O225" i="1"/>
  <c r="T225" i="1" s="1"/>
  <c r="U225" i="1" s="1"/>
  <c r="M225" i="1"/>
  <c r="S225" i="1" s="1"/>
  <c r="R224" i="1"/>
  <c r="M224" i="1"/>
  <c r="R223" i="1"/>
  <c r="O223" i="1"/>
  <c r="T223" i="1" s="1"/>
  <c r="M223" i="1"/>
  <c r="S223" i="1" s="1"/>
  <c r="R222" i="1"/>
  <c r="M222" i="1"/>
  <c r="R221" i="1"/>
  <c r="O221" i="1"/>
  <c r="T221" i="1" s="1"/>
  <c r="M221" i="1"/>
  <c r="S221" i="1" s="1"/>
  <c r="R220" i="1"/>
  <c r="M220" i="1"/>
  <c r="R219" i="1"/>
  <c r="O219" i="1"/>
  <c r="T219" i="1" s="1"/>
  <c r="M219" i="1"/>
  <c r="S219" i="1" s="1"/>
  <c r="R218" i="1"/>
  <c r="M218" i="1"/>
  <c r="R211" i="1"/>
  <c r="O211" i="1"/>
  <c r="T211" i="1" s="1"/>
  <c r="U211" i="1" s="1"/>
  <c r="M211" i="1"/>
  <c r="S211" i="1" s="1"/>
  <c r="S210" i="1"/>
  <c r="S209" i="1" s="1"/>
  <c r="R210" i="1"/>
  <c r="O210" i="1"/>
  <c r="T210" i="1" s="1"/>
  <c r="M210" i="1"/>
  <c r="O209" i="1"/>
  <c r="R208" i="1"/>
  <c r="O208" i="1"/>
  <c r="T208" i="1" s="1"/>
  <c r="M208" i="1"/>
  <c r="S208" i="1" s="1"/>
  <c r="R207" i="1"/>
  <c r="M207" i="1"/>
  <c r="R206" i="1"/>
  <c r="O206" i="1"/>
  <c r="T206" i="1" s="1"/>
  <c r="M206" i="1"/>
  <c r="S206" i="1" s="1"/>
  <c r="R204" i="1"/>
  <c r="O204" i="1"/>
  <c r="T204" i="1" s="1"/>
  <c r="U204" i="1" s="1"/>
  <c r="M204" i="1"/>
  <c r="S204" i="1" s="1"/>
  <c r="S203" i="1"/>
  <c r="R203" i="1"/>
  <c r="O203" i="1"/>
  <c r="T203" i="1" s="1"/>
  <c r="U203" i="1" s="1"/>
  <c r="M203" i="1"/>
  <c r="R202" i="1"/>
  <c r="O202" i="1"/>
  <c r="T202" i="1" s="1"/>
  <c r="M202" i="1"/>
  <c r="S202" i="1" s="1"/>
  <c r="S201" i="1"/>
  <c r="R201" i="1"/>
  <c r="O201" i="1"/>
  <c r="T201" i="1" s="1"/>
  <c r="U201" i="1" s="1"/>
  <c r="M201" i="1"/>
  <c r="R200" i="1"/>
  <c r="O200" i="1"/>
  <c r="T200" i="1" s="1"/>
  <c r="M200" i="1"/>
  <c r="S200" i="1" s="1"/>
  <c r="S199" i="1"/>
  <c r="S197" i="1" s="1"/>
  <c r="R199" i="1"/>
  <c r="O199" i="1"/>
  <c r="T199" i="1" s="1"/>
  <c r="M199" i="1"/>
  <c r="R198" i="1"/>
  <c r="O198" i="1"/>
  <c r="M198" i="1"/>
  <c r="S198" i="1" s="1"/>
  <c r="S195" i="1"/>
  <c r="R195" i="1"/>
  <c r="O195" i="1"/>
  <c r="T195" i="1" s="1"/>
  <c r="M195" i="1"/>
  <c r="U194" i="1"/>
  <c r="R194" i="1"/>
  <c r="O194" i="1"/>
  <c r="T194" i="1" s="1"/>
  <c r="M194" i="1"/>
  <c r="S194" i="1" s="1"/>
  <c r="S193" i="1"/>
  <c r="R193" i="1"/>
  <c r="O193" i="1"/>
  <c r="T193" i="1" s="1"/>
  <c r="M193" i="1"/>
  <c r="U192" i="1"/>
  <c r="R192" i="1"/>
  <c r="O192" i="1"/>
  <c r="T192" i="1" s="1"/>
  <c r="M192" i="1"/>
  <c r="S192" i="1" s="1"/>
  <c r="S191" i="1"/>
  <c r="R191" i="1"/>
  <c r="O191" i="1"/>
  <c r="T191" i="1" s="1"/>
  <c r="M191" i="1"/>
  <c r="U190" i="1"/>
  <c r="R190" i="1"/>
  <c r="O190" i="1"/>
  <c r="T190" i="1" s="1"/>
  <c r="M190" i="1"/>
  <c r="S190" i="1" s="1"/>
  <c r="S189" i="1"/>
  <c r="S187" i="1" s="1"/>
  <c r="R189" i="1"/>
  <c r="O189" i="1"/>
  <c r="T189" i="1" s="1"/>
  <c r="M189" i="1"/>
  <c r="R188" i="1"/>
  <c r="O188" i="1"/>
  <c r="M188" i="1"/>
  <c r="S188" i="1" s="1"/>
  <c r="R186" i="1"/>
  <c r="M186" i="1"/>
  <c r="R185" i="1"/>
  <c r="O185" i="1"/>
  <c r="T185" i="1" s="1"/>
  <c r="M185" i="1"/>
  <c r="S185" i="1" s="1"/>
  <c r="R184" i="1"/>
  <c r="M184" i="1"/>
  <c r="R183" i="1"/>
  <c r="O183" i="1"/>
  <c r="T183" i="1" s="1"/>
  <c r="M183" i="1"/>
  <c r="S183" i="1" s="1"/>
  <c r="R182" i="1"/>
  <c r="M182" i="1"/>
  <c r="S180" i="1"/>
  <c r="R180" i="1"/>
  <c r="O180" i="1"/>
  <c r="T180" i="1" s="1"/>
  <c r="M180" i="1"/>
  <c r="R179" i="1"/>
  <c r="O179" i="1"/>
  <c r="T179" i="1" s="1"/>
  <c r="U179" i="1" s="1"/>
  <c r="M179" i="1"/>
  <c r="S179" i="1" s="1"/>
  <c r="S178" i="1"/>
  <c r="R178" i="1"/>
  <c r="O178" i="1"/>
  <c r="T178" i="1" s="1"/>
  <c r="M178" i="1"/>
  <c r="O177" i="1"/>
  <c r="R175" i="1"/>
  <c r="M175" i="1"/>
  <c r="S175" i="1" s="1"/>
  <c r="S174" i="1"/>
  <c r="R174" i="1"/>
  <c r="O174" i="1"/>
  <c r="T174" i="1" s="1"/>
  <c r="M174" i="1"/>
  <c r="O173" i="1"/>
  <c r="R172" i="1"/>
  <c r="O172" i="1"/>
  <c r="T172" i="1" s="1"/>
  <c r="U172" i="1" s="1"/>
  <c r="M172" i="1"/>
  <c r="S172" i="1" s="1"/>
  <c r="T171" i="1"/>
  <c r="R171" i="1"/>
  <c r="M171" i="1"/>
  <c r="O171" i="1" s="1"/>
  <c r="R170" i="1"/>
  <c r="O170" i="1"/>
  <c r="T170" i="1" s="1"/>
  <c r="M170" i="1"/>
  <c r="S170" i="1" s="1"/>
  <c r="T169" i="1"/>
  <c r="R169" i="1"/>
  <c r="M169" i="1"/>
  <c r="O169" i="1" s="1"/>
  <c r="R168" i="1"/>
  <c r="O168" i="1"/>
  <c r="T168" i="1" s="1"/>
  <c r="U168" i="1" s="1"/>
  <c r="M168" i="1"/>
  <c r="S168" i="1" s="1"/>
  <c r="T167" i="1"/>
  <c r="R167" i="1"/>
  <c r="M167" i="1"/>
  <c r="O167" i="1" s="1"/>
  <c r="O166" i="1"/>
  <c r="S165" i="1"/>
  <c r="R165" i="1"/>
  <c r="O165" i="1"/>
  <c r="T165" i="1" s="1"/>
  <c r="U165" i="1" s="1"/>
  <c r="M165" i="1"/>
  <c r="R164" i="1"/>
  <c r="M164" i="1"/>
  <c r="S163" i="1"/>
  <c r="R163" i="1"/>
  <c r="O163" i="1"/>
  <c r="M163" i="1"/>
  <c r="S160" i="1"/>
  <c r="R160" i="1"/>
  <c r="O160" i="1"/>
  <c r="T160" i="1" s="1"/>
  <c r="U160" i="1" s="1"/>
  <c r="M160" i="1"/>
  <c r="S159" i="1"/>
  <c r="R159" i="1"/>
  <c r="O159" i="1"/>
  <c r="T159" i="1" s="1"/>
  <c r="U159" i="1" s="1"/>
  <c r="U158" i="1" s="1"/>
  <c r="R158" i="1" s="1"/>
  <c r="M159" i="1"/>
  <c r="O158" i="1"/>
  <c r="T157" i="1"/>
  <c r="R157" i="1"/>
  <c r="O157" i="1"/>
  <c r="M157" i="1"/>
  <c r="S157" i="1" s="1"/>
  <c r="T156" i="1"/>
  <c r="U156" i="1" s="1"/>
  <c r="S156" i="1"/>
  <c r="R156" i="1"/>
  <c r="M156" i="1"/>
  <c r="O156" i="1" s="1"/>
  <c r="R155" i="1"/>
  <c r="M155" i="1"/>
  <c r="R154" i="1"/>
  <c r="M154" i="1"/>
  <c r="R153" i="1"/>
  <c r="O153" i="1"/>
  <c r="T153" i="1" s="1"/>
  <c r="M153" i="1"/>
  <c r="S153" i="1" s="1"/>
  <c r="T152" i="1"/>
  <c r="R152" i="1"/>
  <c r="M152" i="1"/>
  <c r="O152" i="1" s="1"/>
  <c r="R151" i="1"/>
  <c r="M151" i="1"/>
  <c r="S151" i="1" s="1"/>
  <c r="S149" i="1"/>
  <c r="R149" i="1"/>
  <c r="O149" i="1"/>
  <c r="T149" i="1" s="1"/>
  <c r="M149" i="1"/>
  <c r="S148" i="1"/>
  <c r="R148" i="1"/>
  <c r="O148" i="1"/>
  <c r="T148" i="1" s="1"/>
  <c r="U148" i="1" s="1"/>
  <c r="M148" i="1"/>
  <c r="R147" i="1"/>
  <c r="M147" i="1"/>
  <c r="O147" i="1" s="1"/>
  <c r="S144" i="1"/>
  <c r="R144" i="1"/>
  <c r="O144" i="1"/>
  <c r="T144" i="1" s="1"/>
  <c r="M144" i="1"/>
  <c r="S143" i="1"/>
  <c r="R143" i="1"/>
  <c r="O143" i="1"/>
  <c r="T143" i="1" s="1"/>
  <c r="M143" i="1"/>
  <c r="S142" i="1"/>
  <c r="S141" i="1" s="1"/>
  <c r="R142" i="1"/>
  <c r="O142" i="1"/>
  <c r="M142" i="1"/>
  <c r="R140" i="1"/>
  <c r="M140" i="1"/>
  <c r="R139" i="1"/>
  <c r="M139" i="1"/>
  <c r="O139" i="1" s="1"/>
  <c r="T139" i="1" s="1"/>
  <c r="R138" i="1"/>
  <c r="M138" i="1"/>
  <c r="R137" i="1"/>
  <c r="M137" i="1"/>
  <c r="O137" i="1" s="1"/>
  <c r="S135" i="1"/>
  <c r="R135" i="1"/>
  <c r="O135" i="1"/>
  <c r="T135" i="1" s="1"/>
  <c r="U135" i="1" s="1"/>
  <c r="M135" i="1"/>
  <c r="S134" i="1"/>
  <c r="R134" i="1"/>
  <c r="O134" i="1"/>
  <c r="T134" i="1" s="1"/>
  <c r="M134" i="1"/>
  <c r="S133" i="1"/>
  <c r="R133" i="1"/>
  <c r="O133" i="1"/>
  <c r="T133" i="1" s="1"/>
  <c r="U133" i="1" s="1"/>
  <c r="M133" i="1"/>
  <c r="S132" i="1"/>
  <c r="R132" i="1"/>
  <c r="O132" i="1"/>
  <c r="T132" i="1" s="1"/>
  <c r="M132" i="1"/>
  <c r="S131" i="1"/>
  <c r="U131" i="1" s="1"/>
  <c r="R131" i="1"/>
  <c r="O131" i="1"/>
  <c r="T131" i="1" s="1"/>
  <c r="M131" i="1"/>
  <c r="S130" i="1"/>
  <c r="R130" i="1"/>
  <c r="O130" i="1"/>
  <c r="T130" i="1" s="1"/>
  <c r="M130" i="1"/>
  <c r="S129" i="1"/>
  <c r="R129" i="1"/>
  <c r="O129" i="1"/>
  <c r="T129" i="1" s="1"/>
  <c r="M129" i="1"/>
  <c r="S128" i="1"/>
  <c r="R128" i="1"/>
  <c r="O128" i="1"/>
  <c r="T128" i="1" s="1"/>
  <c r="M128" i="1"/>
  <c r="S127" i="1"/>
  <c r="U127" i="1" s="1"/>
  <c r="R127" i="1"/>
  <c r="O127" i="1"/>
  <c r="T127" i="1" s="1"/>
  <c r="M127" i="1"/>
  <c r="S126" i="1"/>
  <c r="R126" i="1"/>
  <c r="O126" i="1"/>
  <c r="T126" i="1" s="1"/>
  <c r="M126" i="1"/>
  <c r="U125" i="1"/>
  <c r="S125" i="1"/>
  <c r="R125" i="1"/>
  <c r="O125" i="1"/>
  <c r="T125" i="1" s="1"/>
  <c r="M125" i="1"/>
  <c r="O124" i="1"/>
  <c r="R123" i="1"/>
  <c r="M123" i="1"/>
  <c r="R122" i="1"/>
  <c r="M122" i="1"/>
  <c r="R121" i="1"/>
  <c r="M121" i="1"/>
  <c r="S119" i="1"/>
  <c r="R119" i="1"/>
  <c r="O119" i="1"/>
  <c r="T119" i="1" s="1"/>
  <c r="T118" i="1" s="1"/>
  <c r="M119" i="1"/>
  <c r="O118" i="1"/>
  <c r="R117" i="1"/>
  <c r="M117" i="1"/>
  <c r="R116" i="1"/>
  <c r="M116" i="1"/>
  <c r="R115" i="1"/>
  <c r="M115" i="1"/>
  <c r="R114" i="1"/>
  <c r="M114" i="1"/>
  <c r="R113" i="1"/>
  <c r="M113" i="1"/>
  <c r="S111" i="1"/>
  <c r="U111" i="1" s="1"/>
  <c r="R111" i="1"/>
  <c r="O111" i="1"/>
  <c r="T111" i="1" s="1"/>
  <c r="M111" i="1"/>
  <c r="S110" i="1"/>
  <c r="R110" i="1"/>
  <c r="O110" i="1"/>
  <c r="T110" i="1" s="1"/>
  <c r="M110" i="1"/>
  <c r="S109" i="1"/>
  <c r="U109" i="1" s="1"/>
  <c r="R109" i="1"/>
  <c r="O109" i="1"/>
  <c r="T109" i="1" s="1"/>
  <c r="M109" i="1"/>
  <c r="S108" i="1"/>
  <c r="O108" i="1"/>
  <c r="R107" i="1"/>
  <c r="M107" i="1"/>
  <c r="S105" i="1"/>
  <c r="U105" i="1" s="1"/>
  <c r="R105" i="1"/>
  <c r="O105" i="1"/>
  <c r="T105" i="1" s="1"/>
  <c r="M105" i="1"/>
  <c r="U104" i="1"/>
  <c r="S104" i="1"/>
  <c r="R104" i="1"/>
  <c r="O104" i="1"/>
  <c r="T104" i="1" s="1"/>
  <c r="M104" i="1"/>
  <c r="S103" i="1"/>
  <c r="R103" i="1"/>
  <c r="O103" i="1"/>
  <c r="T103" i="1" s="1"/>
  <c r="M103" i="1"/>
  <c r="S102" i="1"/>
  <c r="R102" i="1"/>
  <c r="O102" i="1"/>
  <c r="T102" i="1" s="1"/>
  <c r="M102" i="1"/>
  <c r="S101" i="1"/>
  <c r="R101" i="1"/>
  <c r="O101" i="1"/>
  <c r="T101" i="1" s="1"/>
  <c r="M101" i="1"/>
  <c r="O100" i="1"/>
  <c r="S98" i="1"/>
  <c r="R98" i="1"/>
  <c r="O98" i="1"/>
  <c r="T98" i="1" s="1"/>
  <c r="U98" i="1" s="1"/>
  <c r="M98" i="1"/>
  <c r="S97" i="1"/>
  <c r="R97" i="1"/>
  <c r="O97" i="1"/>
  <c r="T97" i="1" s="1"/>
  <c r="M97" i="1"/>
  <c r="S96" i="1"/>
  <c r="U96" i="1" s="1"/>
  <c r="R96" i="1"/>
  <c r="O96" i="1"/>
  <c r="T96" i="1" s="1"/>
  <c r="M96" i="1"/>
  <c r="S95" i="1"/>
  <c r="R95" i="1"/>
  <c r="O95" i="1"/>
  <c r="T95" i="1" s="1"/>
  <c r="M95" i="1"/>
  <c r="S94" i="1"/>
  <c r="U94" i="1" s="1"/>
  <c r="R94" i="1"/>
  <c r="O94" i="1"/>
  <c r="T94" i="1" s="1"/>
  <c r="M94" i="1"/>
  <c r="O93" i="1"/>
  <c r="R92" i="1"/>
  <c r="M92" i="1"/>
  <c r="R91" i="1"/>
  <c r="M91" i="1"/>
  <c r="S89" i="1"/>
  <c r="R89" i="1"/>
  <c r="O89" i="1"/>
  <c r="T89" i="1" s="1"/>
  <c r="U89" i="1" s="1"/>
  <c r="M89" i="1"/>
  <c r="S88" i="1"/>
  <c r="R88" i="1"/>
  <c r="O88" i="1"/>
  <c r="T88" i="1" s="1"/>
  <c r="U88" i="1" s="1"/>
  <c r="M88" i="1"/>
  <c r="S87" i="1"/>
  <c r="R87" i="1"/>
  <c r="O87" i="1"/>
  <c r="T87" i="1" s="1"/>
  <c r="M87" i="1"/>
  <c r="S86" i="1"/>
  <c r="R86" i="1"/>
  <c r="O86" i="1"/>
  <c r="T86" i="1" s="1"/>
  <c r="M86" i="1"/>
  <c r="S85" i="1"/>
  <c r="R85" i="1"/>
  <c r="O85" i="1"/>
  <c r="T85" i="1" s="1"/>
  <c r="U85" i="1" s="1"/>
  <c r="M85" i="1"/>
  <c r="S84" i="1"/>
  <c r="R84" i="1"/>
  <c r="O84" i="1"/>
  <c r="T84" i="1" s="1"/>
  <c r="M84" i="1"/>
  <c r="S83" i="1"/>
  <c r="U83" i="1" s="1"/>
  <c r="R83" i="1"/>
  <c r="O83" i="1"/>
  <c r="T83" i="1" s="1"/>
  <c r="M83" i="1"/>
  <c r="S82" i="1"/>
  <c r="R82" i="1"/>
  <c r="O82" i="1"/>
  <c r="T82" i="1" s="1"/>
  <c r="M82" i="1"/>
  <c r="O81" i="1"/>
  <c r="U79" i="1"/>
  <c r="S79" i="1"/>
  <c r="R79" i="1"/>
  <c r="O79" i="1"/>
  <c r="T79" i="1" s="1"/>
  <c r="M79" i="1"/>
  <c r="S78" i="1"/>
  <c r="R78" i="1"/>
  <c r="O78" i="1"/>
  <c r="T78" i="1" s="1"/>
  <c r="U78" i="1" s="1"/>
  <c r="M78" i="1"/>
  <c r="S77" i="1"/>
  <c r="R77" i="1"/>
  <c r="O77" i="1"/>
  <c r="T77" i="1" s="1"/>
  <c r="U77" i="1" s="1"/>
  <c r="M77" i="1"/>
  <c r="S76" i="1"/>
  <c r="R76" i="1"/>
  <c r="O76" i="1"/>
  <c r="T76" i="1" s="1"/>
  <c r="M76" i="1"/>
  <c r="O75" i="1"/>
  <c r="R74" i="1"/>
  <c r="M74" i="1"/>
  <c r="S74" i="1" s="1"/>
  <c r="R73" i="1"/>
  <c r="O73" i="1"/>
  <c r="M73" i="1"/>
  <c r="S73" i="1" s="1"/>
  <c r="S72" i="1"/>
  <c r="R71" i="1"/>
  <c r="M71" i="1"/>
  <c r="S70" i="1"/>
  <c r="R70" i="1"/>
  <c r="M70" i="1"/>
  <c r="O70" i="1" s="1"/>
  <c r="T70" i="1" s="1"/>
  <c r="U70" i="1" s="1"/>
  <c r="R69" i="1"/>
  <c r="M69" i="1"/>
  <c r="S67" i="1"/>
  <c r="R67" i="1"/>
  <c r="M67" i="1"/>
  <c r="O67" i="1" s="1"/>
  <c r="T67" i="1" s="1"/>
  <c r="S66" i="1"/>
  <c r="R66" i="1"/>
  <c r="O66" i="1"/>
  <c r="T66" i="1" s="1"/>
  <c r="U66" i="1" s="1"/>
  <c r="M66" i="1"/>
  <c r="S65" i="1"/>
  <c r="R65" i="1"/>
  <c r="M65" i="1"/>
  <c r="O65" i="1" s="1"/>
  <c r="T65" i="1" s="1"/>
  <c r="U65" i="1" s="1"/>
  <c r="R64" i="1"/>
  <c r="O64" i="1"/>
  <c r="T64" i="1" s="1"/>
  <c r="M64" i="1"/>
  <c r="S64" i="1" s="1"/>
  <c r="S63" i="1"/>
  <c r="R63" i="1"/>
  <c r="M63" i="1"/>
  <c r="O63" i="1" s="1"/>
  <c r="T63" i="1" s="1"/>
  <c r="R62" i="1"/>
  <c r="O62" i="1"/>
  <c r="T62" i="1" s="1"/>
  <c r="M62" i="1"/>
  <c r="S62" i="1" s="1"/>
  <c r="S61" i="1"/>
  <c r="R61" i="1"/>
  <c r="M61" i="1"/>
  <c r="O61" i="1" s="1"/>
  <c r="T61" i="1" s="1"/>
  <c r="O60" i="1"/>
  <c r="S59" i="1"/>
  <c r="R59" i="1"/>
  <c r="O59" i="1"/>
  <c r="T59" i="1" s="1"/>
  <c r="U59" i="1" s="1"/>
  <c r="M59" i="1"/>
  <c r="R58" i="1"/>
  <c r="M58" i="1"/>
  <c r="R57" i="1"/>
  <c r="O57" i="1"/>
  <c r="T57" i="1" s="1"/>
  <c r="M57" i="1"/>
  <c r="S57" i="1" s="1"/>
  <c r="R55" i="1"/>
  <c r="O55" i="1"/>
  <c r="T55" i="1" s="1"/>
  <c r="M55" i="1"/>
  <c r="S55" i="1" s="1"/>
  <c r="S54" i="1"/>
  <c r="R54" i="1"/>
  <c r="M54" i="1"/>
  <c r="O54" i="1" s="1"/>
  <c r="T54" i="1" s="1"/>
  <c r="R53" i="1"/>
  <c r="O53" i="1"/>
  <c r="T53" i="1" s="1"/>
  <c r="U53" i="1" s="1"/>
  <c r="M53" i="1"/>
  <c r="S53" i="1" s="1"/>
  <c r="S52" i="1"/>
  <c r="R52" i="1"/>
  <c r="M52" i="1"/>
  <c r="O52" i="1" s="1"/>
  <c r="T52" i="1" s="1"/>
  <c r="R51" i="1"/>
  <c r="O51" i="1"/>
  <c r="T51" i="1" s="1"/>
  <c r="U51" i="1" s="1"/>
  <c r="M51" i="1"/>
  <c r="S51" i="1" s="1"/>
  <c r="S50" i="1"/>
  <c r="R50" i="1"/>
  <c r="M50" i="1"/>
  <c r="O50" i="1" s="1"/>
  <c r="T50" i="1" s="1"/>
  <c r="R49" i="1"/>
  <c r="O49" i="1"/>
  <c r="M49" i="1"/>
  <c r="S49" i="1" s="1"/>
  <c r="S48" i="1" s="1"/>
  <c r="S46" i="1"/>
  <c r="R46" i="1"/>
  <c r="M46" i="1"/>
  <c r="O46" i="1" s="1"/>
  <c r="T46" i="1" s="1"/>
  <c r="R45" i="1"/>
  <c r="O45" i="1"/>
  <c r="M45" i="1"/>
  <c r="S45" i="1" s="1"/>
  <c r="S42" i="1"/>
  <c r="R42" i="1"/>
  <c r="M42" i="1"/>
  <c r="O42" i="1" s="1"/>
  <c r="T42" i="1" s="1"/>
  <c r="R41" i="1"/>
  <c r="O41" i="1"/>
  <c r="M41" i="1"/>
  <c r="S41" i="1" s="1"/>
  <c r="S40" i="1" s="1"/>
  <c r="S38" i="1"/>
  <c r="R38" i="1"/>
  <c r="M38" i="1"/>
  <c r="O38" i="1" s="1"/>
  <c r="T38" i="1" s="1"/>
  <c r="U38" i="1" s="1"/>
  <c r="R37" i="1"/>
  <c r="O37" i="1"/>
  <c r="M37" i="1"/>
  <c r="S37" i="1" s="1"/>
  <c r="S36" i="1" s="1"/>
  <c r="R35" i="1"/>
  <c r="M35" i="1"/>
  <c r="S34" i="1"/>
  <c r="R34" i="1"/>
  <c r="O34" i="1"/>
  <c r="T34" i="1" s="1"/>
  <c r="U34" i="1" s="1"/>
  <c r="M34" i="1"/>
  <c r="R33" i="1"/>
  <c r="M33" i="1"/>
  <c r="S31" i="1"/>
  <c r="R31" i="1"/>
  <c r="M31" i="1"/>
  <c r="O31" i="1" s="1"/>
  <c r="T31" i="1" s="1"/>
  <c r="R30" i="1"/>
  <c r="O30" i="1"/>
  <c r="T30" i="1" s="1"/>
  <c r="U30" i="1" s="1"/>
  <c r="M30" i="1"/>
  <c r="S30" i="1" s="1"/>
  <c r="S29" i="1"/>
  <c r="R29" i="1"/>
  <c r="M29" i="1"/>
  <c r="O29" i="1" s="1"/>
  <c r="T29" i="1" s="1"/>
  <c r="U29" i="1" s="1"/>
  <c r="R27" i="1"/>
  <c r="O27" i="1"/>
  <c r="T27" i="1" s="1"/>
  <c r="U27" i="1" s="1"/>
  <c r="M27" i="1"/>
  <c r="S27" i="1" s="1"/>
  <c r="T26" i="1"/>
  <c r="U26" i="1" s="1"/>
  <c r="S26" i="1"/>
  <c r="R26" i="1"/>
  <c r="M26" i="1"/>
  <c r="O26" i="1" s="1"/>
  <c r="R25" i="1"/>
  <c r="O25" i="1"/>
  <c r="T25" i="1" s="1"/>
  <c r="U25" i="1" s="1"/>
  <c r="M25" i="1"/>
  <c r="S25" i="1" s="1"/>
  <c r="T24" i="1"/>
  <c r="U24" i="1" s="1"/>
  <c r="S24" i="1"/>
  <c r="R24" i="1"/>
  <c r="M24" i="1"/>
  <c r="O24" i="1" s="1"/>
  <c r="R23" i="1"/>
  <c r="M23" i="1"/>
  <c r="S23" i="1" s="1"/>
  <c r="T22" i="1"/>
  <c r="S22" i="1"/>
  <c r="R22" i="1"/>
  <c r="M22" i="1"/>
  <c r="O22" i="1" s="1"/>
  <c r="R21" i="1"/>
  <c r="M21" i="1"/>
  <c r="S21" i="1" s="1"/>
  <c r="S20" i="1"/>
  <c r="R20" i="1"/>
  <c r="O20" i="1"/>
  <c r="T20" i="1" s="1"/>
  <c r="U20" i="1" s="1"/>
  <c r="M20" i="1"/>
  <c r="R19" i="1"/>
  <c r="M19" i="1"/>
  <c r="S19" i="1" s="1"/>
  <c r="S18" i="1"/>
  <c r="R18" i="1"/>
  <c r="O18" i="1"/>
  <c r="T18" i="1" s="1"/>
  <c r="M18" i="1"/>
  <c r="T158" i="1" l="1"/>
  <c r="U202" i="1"/>
  <c r="U219" i="1"/>
  <c r="U227" i="1"/>
  <c r="U31" i="1"/>
  <c r="S44" i="1"/>
  <c r="U63" i="1"/>
  <c r="U64" i="1"/>
  <c r="U86" i="1"/>
  <c r="U87" i="1"/>
  <c r="U110" i="1"/>
  <c r="U128" i="1"/>
  <c r="U129" i="1"/>
  <c r="U130" i="1"/>
  <c r="U143" i="1"/>
  <c r="U144" i="1"/>
  <c r="U153" i="1"/>
  <c r="S158" i="1"/>
  <c r="U170" i="1"/>
  <c r="U180" i="1"/>
  <c r="U199" i="1"/>
  <c r="U200" i="1"/>
  <c r="U221" i="1"/>
  <c r="U229" i="1"/>
  <c r="U22" i="1"/>
  <c r="U50" i="1"/>
  <c r="U55" i="1"/>
  <c r="U62" i="1"/>
  <c r="U67" i="1"/>
  <c r="U97" i="1"/>
  <c r="U102" i="1"/>
  <c r="U157" i="1"/>
  <c r="U223" i="1"/>
  <c r="S17" i="1"/>
  <c r="U28" i="1"/>
  <c r="U18" i="1"/>
  <c r="T137" i="1"/>
  <c r="O136" i="1"/>
  <c r="S155" i="1"/>
  <c r="O155" i="1"/>
  <c r="T155" i="1" s="1"/>
  <c r="T166" i="1"/>
  <c r="O19" i="1"/>
  <c r="T19" i="1" s="1"/>
  <c r="U19" i="1" s="1"/>
  <c r="O21" i="1"/>
  <c r="T21" i="1" s="1"/>
  <c r="U21" i="1" s="1"/>
  <c r="O28" i="1"/>
  <c r="S33" i="1"/>
  <c r="O33" i="1"/>
  <c r="T37" i="1"/>
  <c r="O36" i="1"/>
  <c r="S39" i="1"/>
  <c r="U42" i="1"/>
  <c r="U54" i="1"/>
  <c r="T60" i="1"/>
  <c r="U61" i="1"/>
  <c r="S71" i="1"/>
  <c r="O71" i="1"/>
  <c r="T71" i="1" s="1"/>
  <c r="S75" i="1"/>
  <c r="U76" i="1"/>
  <c r="U75" i="1" s="1"/>
  <c r="R75" i="1" s="1"/>
  <c r="S93" i="1"/>
  <c r="U95" i="1"/>
  <c r="U93" i="1" s="1"/>
  <c r="R93" i="1" s="1"/>
  <c r="U108" i="1"/>
  <c r="R108" i="1" s="1"/>
  <c r="S35" i="1"/>
  <c r="O35" i="1"/>
  <c r="T35" i="1" s="1"/>
  <c r="T49" i="1"/>
  <c r="O48" i="1"/>
  <c r="S58" i="1"/>
  <c r="S56" i="1" s="1"/>
  <c r="O58" i="1"/>
  <c r="T58" i="1" s="1"/>
  <c r="S81" i="1"/>
  <c r="U82" i="1"/>
  <c r="S100" i="1"/>
  <c r="U101" i="1"/>
  <c r="S121" i="1"/>
  <c r="O121" i="1"/>
  <c r="S124" i="1"/>
  <c r="U126" i="1"/>
  <c r="O17" i="1"/>
  <c r="O23" i="1"/>
  <c r="T23" i="1" s="1"/>
  <c r="U23" i="1" s="1"/>
  <c r="T28" i="1"/>
  <c r="S28" i="1"/>
  <c r="T41" i="1"/>
  <c r="O40" i="1"/>
  <c r="S43" i="1"/>
  <c r="U46" i="1"/>
  <c r="U52" i="1"/>
  <c r="U57" i="1"/>
  <c r="T73" i="1"/>
  <c r="O72" i="1"/>
  <c r="U84" i="1"/>
  <c r="U103" i="1"/>
  <c r="S107" i="1"/>
  <c r="S106" i="1" s="1"/>
  <c r="O107" i="1"/>
  <c r="S116" i="1"/>
  <c r="O116" i="1"/>
  <c r="T116" i="1" s="1"/>
  <c r="S164" i="1"/>
  <c r="S162" i="1" s="1"/>
  <c r="O164" i="1"/>
  <c r="T164" i="1" s="1"/>
  <c r="T198" i="1"/>
  <c r="O197" i="1"/>
  <c r="T45" i="1"/>
  <c r="O44" i="1"/>
  <c r="S60" i="1"/>
  <c r="S69" i="1"/>
  <c r="S68" i="1" s="1"/>
  <c r="O69" i="1"/>
  <c r="S118" i="1"/>
  <c r="U119" i="1"/>
  <c r="U118" i="1" s="1"/>
  <c r="R118" i="1" s="1"/>
  <c r="T142" i="1"/>
  <c r="O141" i="1"/>
  <c r="O56" i="1"/>
  <c r="T93" i="1"/>
  <c r="O115" i="1"/>
  <c r="T115" i="1" s="1"/>
  <c r="S115" i="1"/>
  <c r="T124" i="1"/>
  <c r="T163" i="1"/>
  <c r="O162" i="1"/>
  <c r="T209" i="1"/>
  <c r="U210" i="1"/>
  <c r="U209" i="1" s="1"/>
  <c r="R209" i="1" s="1"/>
  <c r="S226" i="1"/>
  <c r="O226" i="1"/>
  <c r="T226" i="1" s="1"/>
  <c r="O74" i="1"/>
  <c r="T74" i="1" s="1"/>
  <c r="U74" i="1" s="1"/>
  <c r="T75" i="1"/>
  <c r="T81" i="1"/>
  <c r="S92" i="1"/>
  <c r="O92" i="1"/>
  <c r="T92" i="1" s="1"/>
  <c r="U92" i="1" s="1"/>
  <c r="T100" i="1"/>
  <c r="S114" i="1"/>
  <c r="O114" i="1"/>
  <c r="T114" i="1" s="1"/>
  <c r="S123" i="1"/>
  <c r="O123" i="1"/>
  <c r="T123" i="1" s="1"/>
  <c r="U132" i="1"/>
  <c r="S138" i="1"/>
  <c r="O138" i="1"/>
  <c r="T138" i="1" s="1"/>
  <c r="U138" i="1" s="1"/>
  <c r="T147" i="1"/>
  <c r="O146" i="1"/>
  <c r="U149" i="1"/>
  <c r="O154" i="1"/>
  <c r="T154" i="1" s="1"/>
  <c r="U154" i="1" s="1"/>
  <c r="S154" i="1"/>
  <c r="U178" i="1"/>
  <c r="T177" i="1"/>
  <c r="S222" i="1"/>
  <c r="O222" i="1"/>
  <c r="T222" i="1" s="1"/>
  <c r="O91" i="1"/>
  <c r="S91" i="1"/>
  <c r="S90" i="1" s="1"/>
  <c r="T108" i="1"/>
  <c r="O113" i="1"/>
  <c r="S113" i="1"/>
  <c r="O117" i="1"/>
  <c r="T117" i="1" s="1"/>
  <c r="U117" i="1" s="1"/>
  <c r="S117" i="1"/>
  <c r="O122" i="1"/>
  <c r="T122" i="1" s="1"/>
  <c r="S122" i="1"/>
  <c r="U134" i="1"/>
  <c r="S140" i="1"/>
  <c r="O140" i="1"/>
  <c r="T140" i="1" s="1"/>
  <c r="S218" i="1"/>
  <c r="O218" i="1"/>
  <c r="T218" i="1" s="1"/>
  <c r="S137" i="1"/>
  <c r="S136" i="1" s="1"/>
  <c r="S139" i="1"/>
  <c r="U139" i="1" s="1"/>
  <c r="S147" i="1"/>
  <c r="S152" i="1"/>
  <c r="S167" i="1"/>
  <c r="S169" i="1"/>
  <c r="S171" i="1"/>
  <c r="U171" i="1" s="1"/>
  <c r="S173" i="1"/>
  <c r="S182" i="1"/>
  <c r="O182" i="1"/>
  <c r="U183" i="1"/>
  <c r="S186" i="1"/>
  <c r="O186" i="1"/>
  <c r="T186" i="1" s="1"/>
  <c r="U206" i="1"/>
  <c r="U152" i="1"/>
  <c r="U167" i="1"/>
  <c r="U169" i="1"/>
  <c r="S177" i="1"/>
  <c r="T188" i="1"/>
  <c r="O187" i="1"/>
  <c r="U189" i="1"/>
  <c r="U191" i="1"/>
  <c r="U193" i="1"/>
  <c r="U195" i="1"/>
  <c r="S220" i="1"/>
  <c r="O220" i="1"/>
  <c r="T220" i="1" s="1"/>
  <c r="U220" i="1" s="1"/>
  <c r="S224" i="1"/>
  <c r="O224" i="1"/>
  <c r="T224" i="1" s="1"/>
  <c r="S228" i="1"/>
  <c r="O228" i="1"/>
  <c r="T228" i="1" s="1"/>
  <c r="U228" i="1" s="1"/>
  <c r="O151" i="1"/>
  <c r="U174" i="1"/>
  <c r="O175" i="1"/>
  <c r="T175" i="1" s="1"/>
  <c r="S184" i="1"/>
  <c r="S176" i="1" s="1"/>
  <c r="O184" i="1"/>
  <c r="T184" i="1" s="1"/>
  <c r="U185" i="1"/>
  <c r="S207" i="1"/>
  <c r="S205" i="1" s="1"/>
  <c r="O207" i="1"/>
  <c r="T207" i="1" s="1"/>
  <c r="U208" i="1"/>
  <c r="O205" i="1"/>
  <c r="S120" i="1" l="1"/>
  <c r="U140" i="1"/>
  <c r="U122" i="1"/>
  <c r="U222" i="1"/>
  <c r="U124" i="1"/>
  <c r="R124" i="1" s="1"/>
  <c r="U224" i="1"/>
  <c r="U186" i="1"/>
  <c r="S166" i="1"/>
  <c r="S13" i="1"/>
  <c r="U215" i="1" s="1"/>
  <c r="U166" i="1"/>
  <c r="R166" i="1" s="1"/>
  <c r="U115" i="1"/>
  <c r="U60" i="1"/>
  <c r="R60" i="1" s="1"/>
  <c r="S15" i="1"/>
  <c r="U177" i="1"/>
  <c r="R177" i="1" s="1"/>
  <c r="U163" i="1"/>
  <c r="T162" i="1"/>
  <c r="T161" i="1"/>
  <c r="T141" i="1"/>
  <c r="U142" i="1"/>
  <c r="U141" i="1" s="1"/>
  <c r="R141" i="1" s="1"/>
  <c r="U81" i="1"/>
  <c r="R81" i="1" s="1"/>
  <c r="T36" i="1"/>
  <c r="U37" i="1"/>
  <c r="U36" i="1" s="1"/>
  <c r="R36" i="1" s="1"/>
  <c r="S196" i="1"/>
  <c r="U175" i="1"/>
  <c r="U173" i="1" s="1"/>
  <c r="R173" i="1" s="1"/>
  <c r="T173" i="1"/>
  <c r="S161" i="1"/>
  <c r="S150" i="1"/>
  <c r="T217" i="1"/>
  <c r="U218" i="1"/>
  <c r="T146" i="1"/>
  <c r="U147" i="1"/>
  <c r="U123" i="1"/>
  <c r="U116" i="1"/>
  <c r="U100" i="1"/>
  <c r="R100" i="1" s="1"/>
  <c r="T33" i="1"/>
  <c r="O32" i="1"/>
  <c r="U17" i="1"/>
  <c r="R17" i="1" s="1"/>
  <c r="O112" i="1"/>
  <c r="T113" i="1"/>
  <c r="T44" i="1"/>
  <c r="U45" i="1"/>
  <c r="T43" i="1"/>
  <c r="T40" i="1"/>
  <c r="T39" i="1"/>
  <c r="U41" i="1"/>
  <c r="S146" i="1"/>
  <c r="S145" i="1"/>
  <c r="S217" i="1"/>
  <c r="S47" i="1"/>
  <c r="T197" i="1"/>
  <c r="U198" i="1"/>
  <c r="T196" i="1"/>
  <c r="T72" i="1"/>
  <c r="U73" i="1"/>
  <c r="U72" i="1" s="1"/>
  <c r="R72" i="1" s="1"/>
  <c r="S80" i="1"/>
  <c r="T48" i="1"/>
  <c r="U49" i="1"/>
  <c r="S32" i="1"/>
  <c r="U137" i="1"/>
  <c r="U136" i="1" s="1"/>
  <c r="R136" i="1" s="1"/>
  <c r="T136" i="1"/>
  <c r="R28" i="1"/>
  <c r="S181" i="1"/>
  <c r="U207" i="1"/>
  <c r="U205" i="1" s="1"/>
  <c r="R205" i="1" s="1"/>
  <c r="T205" i="1"/>
  <c r="U184" i="1"/>
  <c r="O150" i="1"/>
  <c r="T151" i="1"/>
  <c r="T187" i="1"/>
  <c r="U188" i="1"/>
  <c r="U187" i="1" s="1"/>
  <c r="R187" i="1" s="1"/>
  <c r="O181" i="1"/>
  <c r="T182" i="1"/>
  <c r="S112" i="1"/>
  <c r="O90" i="1"/>
  <c r="T91" i="1"/>
  <c r="U114" i="1"/>
  <c r="U226" i="1"/>
  <c r="O68" i="1"/>
  <c r="T69" i="1"/>
  <c r="T47" i="1" s="1"/>
  <c r="U164" i="1"/>
  <c r="O106" i="1"/>
  <c r="T107" i="1"/>
  <c r="O120" i="1"/>
  <c r="T121" i="1"/>
  <c r="S99" i="1"/>
  <c r="U58" i="1"/>
  <c r="U56" i="1" s="1"/>
  <c r="R56" i="1" s="1"/>
  <c r="T56" i="1"/>
  <c r="U35" i="1"/>
  <c r="U71" i="1"/>
  <c r="U155" i="1"/>
  <c r="T17" i="1"/>
  <c r="S14" i="1"/>
  <c r="S16" i="1"/>
  <c r="T13" i="1" l="1"/>
  <c r="U214" i="1" s="1"/>
  <c r="T181" i="1"/>
  <c r="U182" i="1"/>
  <c r="T176" i="1"/>
  <c r="T15" i="1"/>
  <c r="U113" i="1"/>
  <c r="U112" i="1" s="1"/>
  <c r="R112" i="1" s="1"/>
  <c r="T112" i="1"/>
  <c r="U162" i="1"/>
  <c r="R162" i="1" s="1"/>
  <c r="U161" i="1"/>
  <c r="U146" i="1"/>
  <c r="R146" i="1" s="1"/>
  <c r="T68" i="1"/>
  <c r="U69" i="1"/>
  <c r="U68" i="1" s="1"/>
  <c r="R68" i="1" s="1"/>
  <c r="U91" i="1"/>
  <c r="T90" i="1"/>
  <c r="T80" i="1"/>
  <c r="U151" i="1"/>
  <c r="U150" i="1" s="1"/>
  <c r="R150" i="1" s="1"/>
  <c r="T150" i="1"/>
  <c r="U48" i="1"/>
  <c r="R48" i="1" s="1"/>
  <c r="T32" i="1"/>
  <c r="U33" i="1"/>
  <c r="T16" i="1"/>
  <c r="T14" i="1"/>
  <c r="U217" i="1"/>
  <c r="U121" i="1"/>
  <c r="U120" i="1" s="1"/>
  <c r="R120" i="1" s="1"/>
  <c r="T120" i="1"/>
  <c r="U197" i="1"/>
  <c r="R197" i="1" s="1"/>
  <c r="U196" i="1"/>
  <c r="U107" i="1"/>
  <c r="T106" i="1"/>
  <c r="T99" i="1"/>
  <c r="U40" i="1"/>
  <c r="R40" i="1" s="1"/>
  <c r="U39" i="1"/>
  <c r="U44" i="1"/>
  <c r="R44" i="1" s="1"/>
  <c r="U43" i="1"/>
  <c r="T145" i="1"/>
  <c r="U47" i="1" l="1"/>
  <c r="U181" i="1"/>
  <c r="R181" i="1" s="1"/>
  <c r="U176" i="1"/>
  <c r="U106" i="1"/>
  <c r="R106" i="1" s="1"/>
  <c r="U99" i="1"/>
  <c r="U32" i="1"/>
  <c r="R32" i="1" s="1"/>
  <c r="U13" i="1"/>
  <c r="U212" i="1" s="1"/>
  <c r="U216" i="1" s="1"/>
  <c r="U16" i="1"/>
  <c r="U14" i="1"/>
  <c r="U15" i="1"/>
  <c r="U90" i="1"/>
  <c r="R90" i="1" s="1"/>
  <c r="U80" i="1"/>
  <c r="U145" i="1"/>
</calcChain>
</file>

<file path=xl/sharedStrings.xml><?xml version="1.0" encoding="utf-8"?>
<sst xmlns="http://schemas.openxmlformats.org/spreadsheetml/2006/main" count="511" uniqueCount="201">
  <si>
    <t>Приложение</t>
  </si>
  <si>
    <t>К договору</t>
  </si>
  <si>
    <t>Расшифровка стоимости работ</t>
  </si>
  <si>
    <t>Совушки кв.33 ГП-33.1</t>
  </si>
  <si>
    <t>Металлические конструкции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</si>
  <si>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</si>
  <si>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</si>
  <si>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</si>
  <si>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</si>
  <si>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</si>
  <si>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</si>
  <si>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</si>
  <si>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</si>
  <si>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</si>
  <si>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</si>
  <si>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</si>
  <si>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</si>
  <si>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</si>
  <si>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</si>
  <si>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</si>
  <si>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</si>
  <si>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</si>
  <si>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</si>
  <si>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</si>
  <si>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</si>
  <si>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</si>
  <si>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</si>
  <si>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</si>
  <si>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</si>
  <si>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</si>
  <si>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</si>
  <si>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</si>
  <si>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</si>
  <si>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</si>
  <si>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</si>
  <si>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</si>
  <si>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</si>
  <si>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</si>
  <si>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</si>
  <si>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</si>
  <si>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</si>
  <si>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</si>
  <si>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</si>
  <si>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</si>
  <si>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</si>
  <si>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</si>
  <si>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</si>
  <si>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</si>
  <si>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</si>
  <si>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</si>
  <si>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</si>
  <si>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</si>
  <si>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Строительно-монтажные работы</t>
  </si>
  <si>
    <t>Стены, перегородки, перекрытия выше отм. 0.000</t>
  </si>
  <si>
    <t>Металлические конструкции</t>
  </si>
  <si>
    <t>Изготовление и монтаж ограждений внутренних лестниц</t>
  </si>
  <si>
    <t>Изготовление ограждений внутренних лестниц</t>
  </si>
  <si>
    <t>м.п.</t>
  </si>
  <si>
    <t>ОГл-1; ОГл-1.1; ОГл-2; ОГп-1; ОГп-2; Огл-1 (спуск в подвал); Огл-4 лестницы Лм1 (в подвале)</t>
  </si>
  <si>
    <t>Труба стальная профильная 20х20х2</t>
  </si>
  <si>
    <t>тн</t>
  </si>
  <si>
    <t>Труба стальная профильная 40х20х2</t>
  </si>
  <si>
    <t>Уголок стальной равнополочный 50х50х5</t>
  </si>
  <si>
    <t>Полоса стальная 100х4</t>
  </si>
  <si>
    <t>Арматура Ø10 А240</t>
  </si>
  <si>
    <t>Труба стальная профильная 25х25х3</t>
  </si>
  <si>
    <t>Лист стальной горячекатаный 5 мм</t>
  </si>
  <si>
    <t>Брусок сосна сорт первый 20х40 мм</t>
  </si>
  <si>
    <t>м3</t>
  </si>
  <si>
    <t>Электроды Э-42А</t>
  </si>
  <si>
    <t>кг</t>
  </si>
  <si>
    <t>Монтаж ограждений внутренних лестниц</t>
  </si>
  <si>
    <t>Дюбель-гвоздь 10х80</t>
  </si>
  <si>
    <t>шт</t>
  </si>
  <si>
    <t>ограждение спусков в подвал Огл-1 (кж0 л.35,36)</t>
  </si>
  <si>
    <t>Анкер распорный M10х135</t>
  </si>
  <si>
    <t>Окрашивание металлических конструкций ограждений внутренних лестниц</t>
  </si>
  <si>
    <t>Грунтовка ГФ-021</t>
  </si>
  <si>
    <t>Эмаль ПФ-115</t>
  </si>
  <si>
    <t>Ral 7024</t>
  </si>
  <si>
    <t>Окрашивание деревянного поручня</t>
  </si>
  <si>
    <t>м2</t>
  </si>
  <si>
    <t>БУДЕТ ЛИ???</t>
  </si>
  <si>
    <t>Лак яхтный алкидно-уретановый</t>
  </si>
  <si>
    <t>литр</t>
  </si>
  <si>
    <t>Инвентарный металлический люк в техподполье</t>
  </si>
  <si>
    <t>Монтаж металлического инвентарного люка</t>
  </si>
  <si>
    <t>Люк в подвал "ПЛАНЕР" 600х800 мм</t>
  </si>
  <si>
    <t>Урал Люки</t>
  </si>
  <si>
    <t>Люк выхода на кровлю</t>
  </si>
  <si>
    <t>Монтаж люка выхода на кровлю</t>
  </si>
  <si>
    <t>Люк для выхода на кровлю "АЛЬТАИР" 800х1000 мм</t>
  </si>
  <si>
    <t>Металлические лестницы</t>
  </si>
  <si>
    <t>Монтаж металлических лестниц на кровлю</t>
  </si>
  <si>
    <t>СТР1, СТР3</t>
  </si>
  <si>
    <t>Болт БСР 12х110</t>
  </si>
  <si>
    <t>Болт БСР 10х100</t>
  </si>
  <si>
    <t>Шпилька М12х110</t>
  </si>
  <si>
    <t>Шпилька М10х110</t>
  </si>
  <si>
    <t>Анкер химический POLY SF</t>
  </si>
  <si>
    <t>туба 400 мл</t>
  </si>
  <si>
    <t>Болт анкерный М10х60 с гайкой и шайбой</t>
  </si>
  <si>
    <t>Окраска металлических лестниц на кровлю</t>
  </si>
  <si>
    <t>Изготовление металлических лестниц на кровлю</t>
  </si>
  <si>
    <t>Уголок стальной равнополочный 63х63х5</t>
  </si>
  <si>
    <t>Арматура Ø16 А500</t>
  </si>
  <si>
    <t>Арматура Ø18 А500</t>
  </si>
  <si>
    <t>Полоса стальная 100х8</t>
  </si>
  <si>
    <t>Окраска металлических лестниц в подвал</t>
  </si>
  <si>
    <t>Грунтовка ЭП-057</t>
  </si>
  <si>
    <t>Эмаль ХВ-124</t>
  </si>
  <si>
    <t>Монтаж металлических лестниц в подвал</t>
  </si>
  <si>
    <t>Изготовление металлических лестниц в подвал</t>
  </si>
  <si>
    <t>СТР2 стремянки в погребы</t>
  </si>
  <si>
    <t>Арматура Ø16 А240</t>
  </si>
  <si>
    <t>Металлические ограждения балконов</t>
  </si>
  <si>
    <t>Изготовление металлических огражений балконов</t>
  </si>
  <si>
    <t>ограждение открытых балконов 2-3 этажи (ОГ-3)</t>
  </si>
  <si>
    <t>Труба стальная профильная 30х10х2</t>
  </si>
  <si>
    <t>Полоса стальная 100х5</t>
  </si>
  <si>
    <t>Полоса стальная 50х4</t>
  </si>
  <si>
    <t>деталь Д1, 4шт на лоджию</t>
  </si>
  <si>
    <t>Труба стальная профильная 40х30х2</t>
  </si>
  <si>
    <t>Монтаж металлических огражений балконов</t>
  </si>
  <si>
    <t>Анкер клиновой HST2 10х90</t>
  </si>
  <si>
    <t>Окраска металлических огражений балконов</t>
  </si>
  <si>
    <t>Краска полимерно-порошковая</t>
  </si>
  <si>
    <t>Limerton</t>
  </si>
  <si>
    <t>RAL7024, норма расхода 100-150 г/м2</t>
  </si>
  <si>
    <t>НР на м2 поверхности; деталь Д1, 4шт на лоджию</t>
  </si>
  <si>
    <t>Ral 7024
НР на м2 поверхности; деталь Д1, 4шт на лоджию</t>
  </si>
  <si>
    <t>Металлические ограждения дворовой территории</t>
  </si>
  <si>
    <t>Изготовление металлических ограждений. Элемент калитка</t>
  </si>
  <si>
    <t>К2</t>
  </si>
  <si>
    <t>Труба стальная профильная 40х40х2</t>
  </si>
  <si>
    <t>Петля наварная DoorLock HS-140 N</t>
  </si>
  <si>
    <t>Монтаж металлических ограждений дворовой территории.Элемент калитка</t>
  </si>
  <si>
    <t>Окраска металлических ограждений дворовой территории.Элемент калитка</t>
  </si>
  <si>
    <t>Изготовление металлических ограждений. Элемент ворота</t>
  </si>
  <si>
    <t>В1</t>
  </si>
  <si>
    <t>Монтаж металлических ограждений дворовой территории.Элемент ворота</t>
  </si>
  <si>
    <t>Окраска металлических ограждений дворовой территории.Элемент ворота</t>
  </si>
  <si>
    <t>Изготовление металлических огражений дворовой территории</t>
  </si>
  <si>
    <t>Ог-5, 6, 1, 4; Ст-2,6,7,8,9, Мд-1</t>
  </si>
  <si>
    <t>Труба стальная профильная 80х80х4</t>
  </si>
  <si>
    <t>Труба стальная профильная 60х60х4</t>
  </si>
  <si>
    <t>Полоса стальная 110х6</t>
  </si>
  <si>
    <t>Полоса стальная 70х5</t>
  </si>
  <si>
    <t>Полоса стальная 90х5</t>
  </si>
  <si>
    <t>Полоса стальная 60х5</t>
  </si>
  <si>
    <t>Мд-1</t>
  </si>
  <si>
    <t>Квадрат 25</t>
  </si>
  <si>
    <t>Монтаж металлических огражений дворовой территории</t>
  </si>
  <si>
    <t>Песок крупнозернистый</t>
  </si>
  <si>
    <t>уд. вес 1,47тн/м3</t>
  </si>
  <si>
    <t>Бетон В15 F150 W6 (объем менее 5м3)</t>
  </si>
  <si>
    <t>Анкер рамный HRD-H 10х60</t>
  </si>
  <si>
    <t>Окраска металлических огражений дворовой территории</t>
  </si>
  <si>
    <t>Металлические ограждения кровли</t>
  </si>
  <si>
    <t>Окраска металлических огражений кровли</t>
  </si>
  <si>
    <t>Ограждение кровли ОГ-5; Ограждение выхода на кровлю ОГ-8</t>
  </si>
  <si>
    <t>Изготовление металлических ограждений кровли</t>
  </si>
  <si>
    <t>Труба стальная профильная 40х30х3</t>
  </si>
  <si>
    <t>Полоса стальная 150х8</t>
  </si>
  <si>
    <t>Монтаж металлических огражений кровли</t>
  </si>
  <si>
    <t>FISCHER</t>
  </si>
  <si>
    <t>Металлические ограждения лоджий</t>
  </si>
  <si>
    <t>Окраска металлических ограждений лоджий</t>
  </si>
  <si>
    <t>Ограждение открытых лоджий 4 эт (ОГ-4)</t>
  </si>
  <si>
    <t>Изготовление металлических ограждений лоджий</t>
  </si>
  <si>
    <t>Монтаж металлических ограждений лоджий</t>
  </si>
  <si>
    <t>Hilti</t>
  </si>
  <si>
    <t>Металлические ограждения площадок под кондиционеры</t>
  </si>
  <si>
    <t>Окраска металлических огражений площадок под кондиционеры</t>
  </si>
  <si>
    <t>ЭК-0.1; ЭК-1.2; ЭК-2; ЭК-3</t>
  </si>
  <si>
    <t>Монтаж металлических огражений площадок под кондиционеры</t>
  </si>
  <si>
    <t>Шпилька М12х365</t>
  </si>
  <si>
    <t>оцинкованная</t>
  </si>
  <si>
    <t>Шпилька М12х315</t>
  </si>
  <si>
    <t>туба 400мл</t>
  </si>
  <si>
    <t>Гильза сетчатая 16х330</t>
  </si>
  <si>
    <t>Изготовление металлических огражений площадок под кондиционеры</t>
  </si>
  <si>
    <t>Швеллер стальной гнутый 100х40х3 мм</t>
  </si>
  <si>
    <t>Труба стальная профильная 30х30х3</t>
  </si>
  <si>
    <t>Лист стальной горячекатаный 8 мм</t>
  </si>
  <si>
    <t>Лист стальной горячекатаный 4 мм</t>
  </si>
  <si>
    <t>Металлические ограждения терасс</t>
  </si>
  <si>
    <t>Изготовление металлических ограждений терасс</t>
  </si>
  <si>
    <t>Ограждение террас 1го этажа (ОГ-1)</t>
  </si>
  <si>
    <t>Труба стальная профильная 40х20х3</t>
  </si>
  <si>
    <t>Окраска металлических ограждений терасс</t>
  </si>
  <si>
    <t>Монтаж металлических ограждений терасс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</si>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</sst>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4" fillId="5" borderId="8" xfId="0" applyFont="1" applyFill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W234"/>
  <sheetViews>
    <sheetView tabSelected="1" topLeftCell="A4" workbookViewId="0">
      <selection activeCell="B18" sqref="B18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2" width="12.5" style="1" customWidth="1"/>
    <col min="13" max="13" width="10.83203125" style="1" customWidth="1"/>
    <col min="14" max="14" width="8" style="1" customWidth="1"/>
    <col min="15" max="15" width="12.1640625" style="1" customWidth="1"/>
    <col min="16" max="16" width="9.6640625" style="1" customWidth="1"/>
    <col min="17" max="17" width="11.33203125" style="1" customWidth="1"/>
    <col min="18" max="18" width="12.83203125" style="1" customWidth="1"/>
    <col min="19" max="20" width="14.1640625" style="1" customWidth="1"/>
    <col min="21" max="21" width="16" style="1" customWidth="1"/>
    <col min="22" max="23" width="36.1640625" style="1" customWidth="1"/>
  </cols>
  <sheetData>
    <row r="1" spans="1:23" s="1" customFormat="1" ht="11.1" hidden="1" customHeight="1" x14ac:dyDescent="0.2"/>
    <row r="2" spans="1:23" s="1" customFormat="1" ht="11.1" hidden="1" customHeight="1" x14ac:dyDescent="0.2"/>
    <row r="3" spans="1:23" s="1" customFormat="1" ht="11.1" hidden="1" customHeight="1" x14ac:dyDescent="0.2"/>
    <row r="4" spans="1:23" s="2" customFormat="1" ht="12.95" customHeight="1" x14ac:dyDescent="0.2">
      <c r="V4" s="2" t="s">
        <v>0</v>
      </c>
    </row>
    <row r="5" spans="1:23" s="2" customFormat="1" ht="12.95" customHeight="1" x14ac:dyDescent="0.2">
      <c r="V5" s="3" t="s">
        <v>1</v>
      </c>
    </row>
    <row r="6" spans="1:23" s="2" customFormat="1" ht="12.95" customHeight="1" x14ac:dyDescent="0.2">
      <c r="A6" s="64" t="s">
        <v>2</v>
      </c>
      <c r="B6" s="64"/>
      <c r="C6" s="64"/>
      <c r="D6" s="64"/>
      <c r="E6" s="64"/>
      <c r="F6" s="64"/>
      <c r="G6" s="64"/>
    </row>
    <row r="7" spans="1:23" s="2" customFormat="1" ht="12.95" customHeight="1" x14ac:dyDescent="0.2">
      <c r="A7" s="65" t="s">
        <v>3</v>
      </c>
      <c r="B7" s="65"/>
      <c r="C7" s="65"/>
      <c r="D7" s="65"/>
      <c r="E7" s="65"/>
      <c r="F7" s="65"/>
      <c r="G7" s="65"/>
    </row>
    <row r="8" spans="1:23" s="2" customFormat="1" ht="12.95" customHeight="1" x14ac:dyDescent="0.2">
      <c r="A8" s="65" t="s">
        <v>4</v>
      </c>
      <c r="B8" s="65"/>
      <c r="C8" s="65"/>
      <c r="D8" s="65"/>
      <c r="E8" s="65"/>
      <c r="F8" s="65"/>
      <c r="G8" s="65"/>
    </row>
    <row r="9" spans="1:23" s="1" customFormat="1" ht="11.1" customHeight="1" x14ac:dyDescent="0.2"/>
    <row r="10" spans="1:23" s="4" customFormat="1" ht="30" customHeight="1" x14ac:dyDescent="0.2">
      <c r="A10" s="66" t="s">
        <v>5</v>
      </c>
      <c r="B10" s="62" t="s">
        <v>6</v>
      </c>
      <c r="C10" s="66" t="s">
        <v>7</v>
      </c>
      <c r="D10" s="68" t="s">
        <v>8</v>
      </c>
      <c r="E10" s="68" t="s">
        <v>9</v>
      </c>
      <c r="F10" s="68" t="s">
        <v>10</v>
      </c>
      <c r="G10" s="66" t="s">
        <v>11</v>
      </c>
      <c r="H10" s="61" t="s">
        <v>12</v>
      </c>
      <c r="I10" s="61"/>
      <c r="J10" s="61"/>
      <c r="K10" s="61"/>
      <c r="L10" s="61"/>
      <c r="M10" s="62" t="s">
        <v>13</v>
      </c>
      <c r="N10" s="62" t="s">
        <v>14</v>
      </c>
      <c r="O10" s="62" t="s">
        <v>15</v>
      </c>
      <c r="P10" s="61" t="s">
        <v>16</v>
      </c>
      <c r="Q10" s="61"/>
      <c r="R10" s="61"/>
      <c r="S10" s="61" t="s">
        <v>17</v>
      </c>
      <c r="T10" s="61"/>
      <c r="U10" s="62" t="s">
        <v>18</v>
      </c>
      <c r="V10" s="62" t="s">
        <v>19</v>
      </c>
      <c r="W10" s="62" t="s">
        <v>20</v>
      </c>
    </row>
    <row r="11" spans="1:23" s="4" customFormat="1" ht="36.950000000000003" customHeight="1" x14ac:dyDescent="0.2">
      <c r="A11" s="67"/>
      <c r="B11" s="63"/>
      <c r="C11" s="67"/>
      <c r="D11" s="69"/>
      <c r="E11" s="69"/>
      <c r="F11" s="69"/>
      <c r="G11" s="67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63"/>
      <c r="N11" s="63"/>
      <c r="O11" s="63"/>
      <c r="P11" s="5" t="s">
        <v>26</v>
      </c>
      <c r="Q11" s="5" t="s">
        <v>27</v>
      </c>
      <c r="R11" s="5" t="s">
        <v>28</v>
      </c>
      <c r="S11" s="5" t="s">
        <v>26</v>
      </c>
      <c r="T11" s="5" t="s">
        <v>27</v>
      </c>
      <c r="U11" s="63"/>
      <c r="V11" s="63"/>
      <c r="W11" s="63"/>
    </row>
    <row r="12" spans="1:23" s="1" customFormat="1" ht="11.1" customHeight="1" x14ac:dyDescent="0.2">
      <c r="A12" s="6" t="s">
        <v>29</v>
      </c>
      <c r="B12" s="6" t="s">
        <v>30</v>
      </c>
      <c r="C12" s="6" t="s">
        <v>31</v>
      </c>
      <c r="D12" s="6" t="s">
        <v>32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38</v>
      </c>
      <c r="K12" s="6" t="s">
        <v>39</v>
      </c>
      <c r="L12" s="6" t="s">
        <v>40</v>
      </c>
      <c r="M12" s="6" t="s">
        <v>41</v>
      </c>
      <c r="N12" s="6" t="s">
        <v>42</v>
      </c>
      <c r="O12" s="6" t="s">
        <v>43</v>
      </c>
      <c r="P12" s="6" t="s">
        <v>44</v>
      </c>
      <c r="Q12" s="6" t="s">
        <v>45</v>
      </c>
      <c r="R12" s="6" t="s">
        <v>46</v>
      </c>
      <c r="S12" s="6" t="s">
        <v>47</v>
      </c>
      <c r="T12" s="6" t="s">
        <v>48</v>
      </c>
      <c r="U12" s="6" t="s">
        <v>49</v>
      </c>
      <c r="V12" s="6" t="s">
        <v>50</v>
      </c>
      <c r="W12" s="6" t="s">
        <v>51</v>
      </c>
    </row>
    <row r="13" spans="1:23" s="1" customFormat="1" ht="12" customHeight="1" outlineLevel="1" x14ac:dyDescent="0.2">
      <c r="A13" s="7"/>
      <c r="B13" s="8" t="s">
        <v>52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>
        <f>ROUND($S$18+$S$19+$S$20+$S$21+$S$22+$S$23+$S$24+$S$25+$S$26+$S$27+$S$29+$S$30+$S$31+$S$33+$S$34+$S$35+$S$37+$S$38+$S$41+$S$42+$S$45+$S$46+$S$49+$S$50+$S$51+$S$52+$S$53+$S$54+$S$55+$S$57+$S$58+$S$59+$S$61+$S$62+$S$63+$S$64+$S$65+$S$66+$S$67+$S$69+$S$70+$S$71+$S$73+$S$74+$S$76+$S$77+$S$78+$S$79+$S$82+$S$83+$S$84+$S$85+$S$86+$S$87+$S$88+$S$89+$S$91+$S$92+$S$94+$S$95+$S$96+$S$97+$S$98+$S$101+$S$102+$S$103+$S$104+$S$105+$S$107+$S$109+$S$110+$S$111+$S$113+$S$114+$S$115+$S$116+$S$117+$S$119+$S$121+$S$122+$S$123+$S$125+$S$126+$S$127+$S$128+$S$129+$S$130+$S$131+$S$132+$S$133+$S$134+$S$135+$S$137+$S$138+$S$139+$S$140+$S$142+$S$143+$S$144+$S$147+$S$148+$S$149+$S$151+$S$152+$S$153+$S$154+$S$155+$S$156+$S$157+$S$159+$S$160+$S$163+$S$164+$S$165+$S$167+$S$168+$S$169+$S$170+$S$171+$S$172+$S$174+$S$175+$S$178+$S$179+$S$180+$S$182+$S$183+$S$184+$S$185+$S$186+$S$188+$S$189+$S$190+$S$191+$S$192+$S$193+$S$194+$S$195+$S$198+$S$199+$S$200+$S$201+$S$202+$S$203+$S$204+$S$206+$S$207+$S$208+$S$210+$S$211,2)</f>
        <v>0</v>
      </c>
      <c r="T13" s="10">
        <f>ROUND($T$18+$T$19+$T$20+$T$21+$T$22+$T$23+$T$24+$T$25+$T$26+$T$27+$T$29+$T$30+$T$31+$T$33+$T$34+$T$35+$T$37+$T$38+$T$41+$T$42+$T$45+$T$46+$T$49+$T$50+$T$51+$T$52+$T$53+$T$54+$T$55+$T$57+$T$58+$T$59+$T$61+$T$62+$T$63+$T$64+$T$65+$T$66+$T$67+$T$69+$T$70+$T$71+$T$73+$T$74+$T$76+$T$77+$T$78+$T$79+$T$82+$T$83+$T$84+$T$85+$T$86+$T$87+$T$88+$T$89+$T$91+$T$92+$T$94+$T$95+$T$96+$T$97+$T$98+$T$101+$T$102+$T$103+$T$104+$T$105+$T$107+$T$109+$T$110+$T$111+$T$113+$T$114+$T$115+$T$116+$T$117+$T$119+$T$121+$T$122+$T$123+$T$125+$T$126+$T$127+$T$128+$T$129+$T$130+$T$131+$T$132+$T$133+$T$134+$T$135+$T$137+$T$138+$T$139+$T$140+$T$142+$T$143+$T$144+$T$147+$T$148+$T$149+$T$151+$T$152+$T$153+$T$154+$T$155+$T$156+$T$157+$T$159+$T$160+$T$163+$T$164+$T$165+$T$167+$T$168+$T$169+$T$170+$T$171+$T$172+$T$174+$T$175+$T$178+$T$179+$T$180+$T$182+$T$183+$T$184+$T$185+$T$186+$T$188+$T$189+$T$190+$T$191+$T$192+$T$193+$T$194+$T$195+$T$198+$T$199+$T$200+$T$201+$T$202+$T$203+$T$204+$T$206+$T$207+$T$208+$T$210+$T$211,2)</f>
        <v>0</v>
      </c>
      <c r="U13" s="10">
        <f>ROUND($U$18+$U$19+$U$20+$U$21+$U$22+$U$23+$U$24+$U$25+$U$26+$U$27+$U$29+$U$30+$U$31+$U$33+$U$34+$U$35+$U$37+$U$38+$U$41+$U$42+$U$45+$U$46+$U$49+$U$50+$U$51+$U$52+$U$53+$U$54+$U$55+$U$57+$U$58+$U$59+$U$61+$U$62+$U$63+$U$64+$U$65+$U$66+$U$67+$U$69+$U$70+$U$71+$U$73+$U$74+$U$76+$U$77+$U$78+$U$79+$U$82+$U$83+$U$84+$U$85+$U$86+$U$87+$U$88+$U$89+$U$91+$U$92+$U$94+$U$95+$U$96+$U$97+$U$98+$U$101+$U$102+$U$103+$U$104+$U$105+$U$107+$U$109+$U$110+$U$111+$U$113+$U$114+$U$115+$U$116+$U$117+$U$119+$U$121+$U$122+$U$123+$U$125+$U$126+$U$127+$U$128+$U$129+$U$130+$U$131+$U$132+$U$133+$U$134+$U$135+$U$137+$U$138+$U$139+$U$140+$U$142+$U$143+$U$144+$U$147+$U$148+$U$149+$U$151+$U$152+$U$153+$U$154+$U$155+$U$156+$U$157+$U$159+$U$160+$U$163+$U$164+$U$165+$U$167+$U$168+$U$169+$U$170+$U$171+$U$172+$U$174+$U$175+$U$178+$U$179+$U$180+$U$182+$U$183+$U$184+$U$185+$U$186+$U$188+$U$189+$U$190+$U$191+$U$192+$U$193+$U$194+$U$195+$U$198+$U$199+$U$200+$U$201+$U$202+$U$203+$U$204+$U$206+$U$207+$U$208+$U$210+$U$211,2)</f>
        <v>0</v>
      </c>
      <c r="V13" s="10"/>
      <c r="W13" s="10"/>
    </row>
    <row r="14" spans="1:23" s="1" customFormat="1" ht="12" customHeight="1" outlineLevel="2" x14ac:dyDescent="0.2">
      <c r="A14" s="7"/>
      <c r="B14" s="8" t="s">
        <v>53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>
        <f>ROUND($S$18+$S$19+$S$20+$S$21+$S$22+$S$23+$S$24+$S$25+$S$26+$S$27+$S$29+$S$30+$S$31+$S$33+$S$34+$S$35+$S$37+$S$38+$S$41+$S$42+$S$45+$S$46+$S$49+$S$50+$S$51+$S$52+$S$53+$S$54+$S$55+$S$57+$S$58+$S$59+$S$61+$S$62+$S$63+$S$64+$S$65+$S$66+$S$67+$S$69+$S$70+$S$71+$S$73+$S$74+$S$76+$S$77+$S$78+$S$79+$S$82+$S$83+$S$84+$S$85+$S$86+$S$87+$S$88+$S$89+$S$91+$S$92+$S$94+$S$95+$S$96+$S$97+$S$98+$S$101+$S$102+$S$103+$S$104+$S$105+$S$107+$S$109+$S$110+$S$111+$S$113+$S$114+$S$115+$S$116+$S$117+$S$119+$S$121+$S$122+$S$123+$S$125+$S$126+$S$127+$S$128+$S$129+$S$130+$S$131+$S$132+$S$133+$S$134+$S$135+$S$137+$S$138+$S$139+$S$140+$S$142+$S$143+$S$144+$S$147+$S$148+$S$149+$S$151+$S$152+$S$153+$S$154+$S$155+$S$156+$S$157+$S$159+$S$160+$S$163+$S$164+$S$165+$S$167+$S$168+$S$169+$S$170+$S$171+$S$172+$S$174+$S$175+$S$178+$S$179+$S$180+$S$182+$S$183+$S$184+$S$185+$S$186+$S$188+$S$189+$S$190+$S$191+$S$192+$S$193+$S$194+$S$195+$S$198+$S$199+$S$200+$S$201+$S$202+$S$203+$S$204+$S$206+$S$207+$S$208+$S$210+$S$211,2)</f>
        <v>0</v>
      </c>
      <c r="T14" s="10">
        <f>ROUND($T$18+$T$19+$T$20+$T$21+$T$22+$T$23+$T$24+$T$25+$T$26+$T$27+$T$29+$T$30+$T$31+$T$33+$T$34+$T$35+$T$37+$T$38+$T$41+$T$42+$T$45+$T$46+$T$49+$T$50+$T$51+$T$52+$T$53+$T$54+$T$55+$T$57+$T$58+$T$59+$T$61+$T$62+$T$63+$T$64+$T$65+$T$66+$T$67+$T$69+$T$70+$T$71+$T$73+$T$74+$T$76+$T$77+$T$78+$T$79+$T$82+$T$83+$T$84+$T$85+$T$86+$T$87+$T$88+$T$89+$T$91+$T$92+$T$94+$T$95+$T$96+$T$97+$T$98+$T$101+$T$102+$T$103+$T$104+$T$105+$T$107+$T$109+$T$110+$T$111+$T$113+$T$114+$T$115+$T$116+$T$117+$T$119+$T$121+$T$122+$T$123+$T$125+$T$126+$T$127+$T$128+$T$129+$T$130+$T$131+$T$132+$T$133+$T$134+$T$135+$T$137+$T$138+$T$139+$T$140+$T$142+$T$143+$T$144+$T$147+$T$148+$T$149+$T$151+$T$152+$T$153+$T$154+$T$155+$T$156+$T$157+$T$159+$T$160+$T$163+$T$164+$T$165+$T$167+$T$168+$T$169+$T$170+$T$171+$T$172+$T$174+$T$175+$T$178+$T$179+$T$180+$T$182+$T$183+$T$184+$T$185+$T$186+$T$188+$T$189+$T$190+$T$191+$T$192+$T$193+$T$194+$T$195+$T$198+$T$199+$T$200+$T$201+$T$202+$T$203+$T$204+$T$206+$T$207+$T$208+$T$210+$T$211,2)</f>
        <v>0</v>
      </c>
      <c r="U14" s="10">
        <f>ROUND($U$18+$U$19+$U$20+$U$21+$U$22+$U$23+$U$24+$U$25+$U$26+$U$27+$U$29+$U$30+$U$31+$U$33+$U$34+$U$35+$U$37+$U$38+$U$41+$U$42+$U$45+$U$46+$U$49+$U$50+$U$51+$U$52+$U$53+$U$54+$U$55+$U$57+$U$58+$U$59+$U$61+$U$62+$U$63+$U$64+$U$65+$U$66+$U$67+$U$69+$U$70+$U$71+$U$73+$U$74+$U$76+$U$77+$U$78+$U$79+$U$82+$U$83+$U$84+$U$85+$U$86+$U$87+$U$88+$U$89+$U$91+$U$92+$U$94+$U$95+$U$96+$U$97+$U$98+$U$101+$U$102+$U$103+$U$104+$U$105+$U$107+$U$109+$U$110+$U$111+$U$113+$U$114+$U$115+$U$116+$U$117+$U$119+$U$121+$U$122+$U$123+$U$125+$U$126+$U$127+$U$128+$U$129+$U$130+$U$131+$U$132+$U$133+$U$134+$U$135+$U$137+$U$138+$U$139+$U$140+$U$142+$U$143+$U$144+$U$147+$U$148+$U$149+$U$151+$U$152+$U$153+$U$154+$U$155+$U$156+$U$157+$U$159+$U$160+$U$163+$U$164+$U$165+$U$167+$U$168+$U$169+$U$170+$U$171+$U$172+$U$174+$U$175+$U$178+$U$179+$U$180+$U$182+$U$183+$U$184+$U$185+$U$186+$U$188+$U$189+$U$190+$U$191+$U$192+$U$193+$U$194+$U$195+$U$198+$U$199+$U$200+$U$201+$U$202+$U$203+$U$204+$U$206+$U$207+$U$208+$U$210+$U$211,2)</f>
        <v>0</v>
      </c>
      <c r="V14" s="10"/>
      <c r="W14" s="10"/>
    </row>
    <row r="15" spans="1:23" s="1" customFormat="1" ht="12" customHeight="1" outlineLevel="3" x14ac:dyDescent="0.2">
      <c r="A15" s="7"/>
      <c r="B15" s="8" t="s">
        <v>54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>
        <f>ROUND($S$18+$S$19+$S$20+$S$21+$S$22+$S$23+$S$24+$S$25+$S$26+$S$27+$S$29+$S$30+$S$31+$S$33+$S$34+$S$35+$S$37+$S$38+$S$41+$S$42+$S$45+$S$46+$S$49+$S$50+$S$51+$S$52+$S$53+$S$54+$S$55+$S$57+$S$58+$S$59+$S$61+$S$62+$S$63+$S$64+$S$65+$S$66+$S$67+$S$69+$S$70+$S$71+$S$73+$S$74+$S$76+$S$77+$S$78+$S$79+$S$82+$S$83+$S$84+$S$85+$S$86+$S$87+$S$88+$S$89+$S$91+$S$92+$S$94+$S$95+$S$96+$S$97+$S$98+$S$101+$S$102+$S$103+$S$104+$S$105+$S$107+$S$109+$S$110+$S$111+$S$113+$S$114+$S$115+$S$116+$S$117+$S$119+$S$121+$S$122+$S$123+$S$125+$S$126+$S$127+$S$128+$S$129+$S$130+$S$131+$S$132+$S$133+$S$134+$S$135+$S$137+$S$138+$S$139+$S$140+$S$142+$S$143+$S$144+$S$147+$S$148+$S$149+$S$151+$S$152+$S$153+$S$154+$S$155+$S$156+$S$157+$S$159+$S$160+$S$163+$S$164+$S$165+$S$167+$S$168+$S$169+$S$170+$S$171+$S$172+$S$174+$S$175+$S$178+$S$179+$S$180+$S$182+$S$183+$S$184+$S$185+$S$186+$S$188+$S$189+$S$190+$S$191+$S$192+$S$193+$S$194+$S$195+$S$198+$S$199+$S$200+$S$201+$S$202+$S$203+$S$204+$S$206+$S$207+$S$208+$S$210+$S$211,2)</f>
        <v>0</v>
      </c>
      <c r="T15" s="10">
        <f>ROUND($T$18+$T$19+$T$20+$T$21+$T$22+$T$23+$T$24+$T$25+$T$26+$T$27+$T$29+$T$30+$T$31+$T$33+$T$34+$T$35+$T$37+$T$38+$T$41+$T$42+$T$45+$T$46+$T$49+$T$50+$T$51+$T$52+$T$53+$T$54+$T$55+$T$57+$T$58+$T$59+$T$61+$T$62+$T$63+$T$64+$T$65+$T$66+$T$67+$T$69+$T$70+$T$71+$T$73+$T$74+$T$76+$T$77+$T$78+$T$79+$T$82+$T$83+$T$84+$T$85+$T$86+$T$87+$T$88+$T$89+$T$91+$T$92+$T$94+$T$95+$T$96+$T$97+$T$98+$T$101+$T$102+$T$103+$T$104+$T$105+$T$107+$T$109+$T$110+$T$111+$T$113+$T$114+$T$115+$T$116+$T$117+$T$119+$T$121+$T$122+$T$123+$T$125+$T$126+$T$127+$T$128+$T$129+$T$130+$T$131+$T$132+$T$133+$T$134+$T$135+$T$137+$T$138+$T$139+$T$140+$T$142+$T$143+$T$144+$T$147+$T$148+$T$149+$T$151+$T$152+$T$153+$T$154+$T$155+$T$156+$T$157+$T$159+$T$160+$T$163+$T$164+$T$165+$T$167+$T$168+$T$169+$T$170+$T$171+$T$172+$T$174+$T$175+$T$178+$T$179+$T$180+$T$182+$T$183+$T$184+$T$185+$T$186+$T$188+$T$189+$T$190+$T$191+$T$192+$T$193+$T$194+$T$195+$T$198+$T$199+$T$200+$T$201+$T$202+$T$203+$T$204+$T$206+$T$207+$T$208+$T$210+$T$211,2)</f>
        <v>0</v>
      </c>
      <c r="U15" s="10">
        <f>ROUND($U$18+$U$19+$U$20+$U$21+$U$22+$U$23+$U$24+$U$25+$U$26+$U$27+$U$29+$U$30+$U$31+$U$33+$U$34+$U$35+$U$37+$U$38+$U$41+$U$42+$U$45+$U$46+$U$49+$U$50+$U$51+$U$52+$U$53+$U$54+$U$55+$U$57+$U$58+$U$59+$U$61+$U$62+$U$63+$U$64+$U$65+$U$66+$U$67+$U$69+$U$70+$U$71+$U$73+$U$74+$U$76+$U$77+$U$78+$U$79+$U$82+$U$83+$U$84+$U$85+$U$86+$U$87+$U$88+$U$89+$U$91+$U$92+$U$94+$U$95+$U$96+$U$97+$U$98+$U$101+$U$102+$U$103+$U$104+$U$105+$U$107+$U$109+$U$110+$U$111+$U$113+$U$114+$U$115+$U$116+$U$117+$U$119+$U$121+$U$122+$U$123+$U$125+$U$126+$U$127+$U$128+$U$129+$U$130+$U$131+$U$132+$U$133+$U$134+$U$135+$U$137+$U$138+$U$139+$U$140+$U$142+$U$143+$U$144+$U$147+$U$148+$U$149+$U$151+$U$152+$U$153+$U$154+$U$155+$U$156+$U$157+$U$159+$U$160+$U$163+$U$164+$U$165+$U$167+$U$168+$U$169+$U$170+$U$171+$U$172+$U$174+$U$175+$U$178+$U$179+$U$180+$U$182+$U$183+$U$184+$U$185+$U$186+$U$188+$U$189+$U$190+$U$191+$U$192+$U$193+$U$194+$U$195+$U$198+$U$199+$U$200+$U$201+$U$202+$U$203+$U$204+$U$206+$U$207+$U$208+$U$210+$U$211,2)</f>
        <v>0</v>
      </c>
      <c r="V15" s="10"/>
      <c r="W15" s="10"/>
    </row>
    <row r="16" spans="1:23" s="1" customFormat="1" ht="12" customHeight="1" outlineLevel="4" x14ac:dyDescent="0.2">
      <c r="A16" s="7"/>
      <c r="B16" s="8" t="s">
        <v>55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>
        <f>ROUND($S$18+$S$19+$S$20+$S$21+$S$22+$S$23+$S$24+$S$25+$S$26+$S$27+$S$29+$S$30+$S$31+$S$33+$S$34+$S$35+$S$37+$S$38,2)</f>
        <v>0</v>
      </c>
      <c r="T16" s="10">
        <f>ROUND($T$18+$T$19+$T$20+$T$21+$T$22+$T$23+$T$24+$T$25+$T$26+$T$27+$T$29+$T$30+$T$31+$T$33+$T$34+$T$35+$T$37+$T$38,2)</f>
        <v>0</v>
      </c>
      <c r="U16" s="10">
        <f>ROUND($U$18+$U$19+$U$20+$U$21+$U$22+$U$23+$U$24+$U$25+$U$26+$U$27+$U$29+$U$30+$U$31+$U$33+$U$34+$U$35+$U$37+$U$38,2)</f>
        <v>0</v>
      </c>
      <c r="V16" s="10"/>
      <c r="W16" s="10"/>
    </row>
    <row r="17" spans="1:23" s="11" customFormat="1" ht="32.1" customHeight="1" outlineLevel="5" x14ac:dyDescent="0.15">
      <c r="A17" s="12">
        <v>1</v>
      </c>
      <c r="B17" s="70" t="s">
        <v>56</v>
      </c>
      <c r="C17" s="13" t="s">
        <v>57</v>
      </c>
      <c r="D17" s="13"/>
      <c r="E17" s="13"/>
      <c r="F17" s="13"/>
      <c r="G17" s="13"/>
      <c r="H17" s="14">
        <v>30.8</v>
      </c>
      <c r="I17" s="14">
        <v>23.57</v>
      </c>
      <c r="J17" s="14">
        <v>34.81</v>
      </c>
      <c r="K17" s="14">
        <v>23.57</v>
      </c>
      <c r="L17" s="14">
        <v>25.77</v>
      </c>
      <c r="M17" s="14">
        <v>138.52000000000001</v>
      </c>
      <c r="N17" s="15"/>
      <c r="O17" s="15">
        <f>$O$18</f>
        <v>138.52000000000001</v>
      </c>
      <c r="P17" s="15"/>
      <c r="Q17" s="15"/>
      <c r="R17" s="15">
        <f>ROUND($U$17/$O$17,2)</f>
        <v>0</v>
      </c>
      <c r="S17" s="15">
        <f>ROUND($S$18+$S$19+$S$20+$S$21+$S$22+$S$23+$S$24+$S$25+$S$26+$S$27,2)</f>
        <v>0</v>
      </c>
      <c r="T17" s="15">
        <f>ROUND($T$18+$T$19+$T$20+$T$21+$T$22+$T$23+$T$24+$T$25+$T$26+$T$27,2)</f>
        <v>0</v>
      </c>
      <c r="U17" s="15">
        <f>ROUND($U$18+$U$19+$U$20+$U$21+$U$22+$U$23+$U$24+$U$25+$U$26+$U$27,2)</f>
        <v>0</v>
      </c>
      <c r="V17" s="16" t="s">
        <v>58</v>
      </c>
      <c r="W17" s="55"/>
    </row>
    <row r="18" spans="1:23" s="17" customFormat="1" ht="11.1" customHeight="1" outlineLevel="6" x14ac:dyDescent="0.2">
      <c r="A18" s="18"/>
      <c r="B18" s="71" t="s">
        <v>26</v>
      </c>
      <c r="C18" s="19" t="s">
        <v>57</v>
      </c>
      <c r="D18" s="19"/>
      <c r="E18" s="19"/>
      <c r="F18" s="19"/>
      <c r="G18" s="19"/>
      <c r="H18" s="20">
        <v>30.8</v>
      </c>
      <c r="I18" s="20">
        <v>23.57</v>
      </c>
      <c r="J18" s="20">
        <v>34.81</v>
      </c>
      <c r="K18" s="20">
        <v>23.57</v>
      </c>
      <c r="L18" s="20">
        <v>25.77</v>
      </c>
      <c r="M18" s="20">
        <f>$H$18+$I$18+$J$18+$K$18+$L$18</f>
        <v>138.52000000000001</v>
      </c>
      <c r="N18" s="20">
        <v>1</v>
      </c>
      <c r="O18" s="21">
        <f>ROUND($M$18*$N$18,3)</f>
        <v>138.52000000000001</v>
      </c>
      <c r="P18" s="46"/>
      <c r="Q18" s="47"/>
      <c r="R18" s="44">
        <f>ROUND($Q$18+$P$18,2)</f>
        <v>0</v>
      </c>
      <c r="S18" s="21">
        <f>ROUND($M$18*$P$18,2)</f>
        <v>0</v>
      </c>
      <c r="T18" s="21">
        <f>ROUND($O$18*$Q$18,2)</f>
        <v>0</v>
      </c>
      <c r="U18" s="21">
        <f>ROUND($T$18+$S$18,2)</f>
        <v>0</v>
      </c>
      <c r="V18" s="21"/>
      <c r="W18" s="56"/>
    </row>
    <row r="19" spans="1:23" s="1" customFormat="1" ht="11.1" customHeight="1" outlineLevel="6" x14ac:dyDescent="0.2">
      <c r="A19" s="22"/>
      <c r="B19" s="72" t="s">
        <v>59</v>
      </c>
      <c r="C19" s="23" t="s">
        <v>60</v>
      </c>
      <c r="D19" s="23"/>
      <c r="E19" s="23"/>
      <c r="F19" s="23"/>
      <c r="G19" s="23"/>
      <c r="H19" s="24">
        <v>9.5000000000000001E-2</v>
      </c>
      <c r="I19" s="24">
        <v>9.5000000000000001E-2</v>
      </c>
      <c r="J19" s="24">
        <v>0.128</v>
      </c>
      <c r="K19" s="24">
        <v>9.5000000000000001E-2</v>
      </c>
      <c r="L19" s="24">
        <v>9.5000000000000001E-2</v>
      </c>
      <c r="M19" s="24">
        <f>$H$19+$I$19+$J$19+$K$19+$L$19</f>
        <v>0.50800000000000001</v>
      </c>
      <c r="N19" s="26">
        <v>1.03</v>
      </c>
      <c r="O19" s="25">
        <f>ROUND($M$19*$N$19,3)</f>
        <v>0.52300000000000002</v>
      </c>
      <c r="P19" s="48"/>
      <c r="Q19" s="48"/>
      <c r="R19" s="25">
        <f>ROUND($Q$19+$P$19,2)</f>
        <v>0</v>
      </c>
      <c r="S19" s="25">
        <f>ROUND($M$19*$P$19,2)</f>
        <v>0</v>
      </c>
      <c r="T19" s="25">
        <f>ROUND($O$19*$Q$19,2)</f>
        <v>0</v>
      </c>
      <c r="U19" s="25">
        <f>ROUND($T$19+$S$19,2)</f>
        <v>0</v>
      </c>
      <c r="V19" s="27"/>
      <c r="W19" s="57"/>
    </row>
    <row r="20" spans="1:23" s="1" customFormat="1" ht="11.1" customHeight="1" outlineLevel="6" x14ac:dyDescent="0.2">
      <c r="A20" s="22"/>
      <c r="B20" s="72" t="s">
        <v>61</v>
      </c>
      <c r="C20" s="23" t="s">
        <v>60</v>
      </c>
      <c r="D20" s="23"/>
      <c r="E20" s="23"/>
      <c r="F20" s="23"/>
      <c r="G20" s="23"/>
      <c r="H20" s="24">
        <v>0.17100000000000001</v>
      </c>
      <c r="I20" s="24">
        <v>0.17100000000000001</v>
      </c>
      <c r="J20" s="24">
        <v>0.22700000000000001</v>
      </c>
      <c r="K20" s="24">
        <v>0.17100000000000001</v>
      </c>
      <c r="L20" s="24">
        <v>0.17100000000000001</v>
      </c>
      <c r="M20" s="24">
        <f>$H$20+$I$20+$J$20+$K$20+$L$20</f>
        <v>0.91100000000000014</v>
      </c>
      <c r="N20" s="26">
        <v>1.03</v>
      </c>
      <c r="O20" s="25">
        <f>ROUND($M$20*$N$20,3)</f>
        <v>0.93799999999999994</v>
      </c>
      <c r="P20" s="48"/>
      <c r="Q20" s="48"/>
      <c r="R20" s="25">
        <f>ROUND($Q$20+$P$20,2)</f>
        <v>0</v>
      </c>
      <c r="S20" s="25">
        <f>ROUND($M$20*$P$20,2)</f>
        <v>0</v>
      </c>
      <c r="T20" s="25">
        <f>ROUND($O$20*$Q$20,2)</f>
        <v>0</v>
      </c>
      <c r="U20" s="25">
        <f>ROUND($T$20+$S$20,2)</f>
        <v>0</v>
      </c>
      <c r="V20" s="27"/>
      <c r="W20" s="57"/>
    </row>
    <row r="21" spans="1:23" s="1" customFormat="1" ht="11.1" customHeight="1" outlineLevel="6" x14ac:dyDescent="0.2">
      <c r="A21" s="22"/>
      <c r="B21" s="72" t="s">
        <v>62</v>
      </c>
      <c r="C21" s="23" t="s">
        <v>60</v>
      </c>
      <c r="D21" s="23"/>
      <c r="E21" s="23"/>
      <c r="F21" s="23"/>
      <c r="G21" s="23"/>
      <c r="H21" s="24">
        <v>7.0000000000000007E-2</v>
      </c>
      <c r="I21" s="25"/>
      <c r="J21" s="24">
        <v>8.9999999999999993E-3</v>
      </c>
      <c r="K21" s="25"/>
      <c r="L21" s="24">
        <v>5.0000000000000001E-3</v>
      </c>
      <c r="M21" s="24">
        <f>$H$21+$I$21+$J$21+$K$21+$L$21</f>
        <v>8.4000000000000005E-2</v>
      </c>
      <c r="N21" s="26">
        <v>1.03</v>
      </c>
      <c r="O21" s="25">
        <f>ROUND($M$21*$N$21,3)</f>
        <v>8.6999999999999994E-2</v>
      </c>
      <c r="P21" s="48"/>
      <c r="Q21" s="48"/>
      <c r="R21" s="25">
        <f>ROUND($Q$21+$P$21,2)</f>
        <v>0</v>
      </c>
      <c r="S21" s="25">
        <f>ROUND($M$21*$P$21,2)</f>
        <v>0</v>
      </c>
      <c r="T21" s="25">
        <f>ROUND($O$21*$Q$21,2)</f>
        <v>0</v>
      </c>
      <c r="U21" s="25">
        <f>ROUND($T$21+$S$21,2)</f>
        <v>0</v>
      </c>
      <c r="V21" s="27"/>
      <c r="W21" s="57"/>
    </row>
    <row r="22" spans="1:23" s="1" customFormat="1" ht="11.1" customHeight="1" outlineLevel="6" x14ac:dyDescent="0.2">
      <c r="A22" s="22"/>
      <c r="B22" s="72" t="s">
        <v>63</v>
      </c>
      <c r="C22" s="23" t="s">
        <v>60</v>
      </c>
      <c r="D22" s="23"/>
      <c r="E22" s="23"/>
      <c r="F22" s="23"/>
      <c r="G22" s="23"/>
      <c r="H22" s="24">
        <v>0.08</v>
      </c>
      <c r="I22" s="25"/>
      <c r="J22" s="24">
        <v>8.9999999999999993E-3</v>
      </c>
      <c r="K22" s="25"/>
      <c r="L22" s="24">
        <v>7.0000000000000001E-3</v>
      </c>
      <c r="M22" s="24">
        <f>$H$22+$I$22+$J$22+$K$22+$L$22</f>
        <v>9.6000000000000002E-2</v>
      </c>
      <c r="N22" s="26">
        <v>1.03</v>
      </c>
      <c r="O22" s="25">
        <f>ROUND($M$22*$N$22,3)</f>
        <v>9.9000000000000005E-2</v>
      </c>
      <c r="P22" s="48"/>
      <c r="Q22" s="48"/>
      <c r="R22" s="25">
        <f>ROUND($Q$22+$P$22,2)</f>
        <v>0</v>
      </c>
      <c r="S22" s="25">
        <f>ROUND($M$22*$P$22,2)</f>
        <v>0</v>
      </c>
      <c r="T22" s="25">
        <f>ROUND($O$22*$Q$22,2)</f>
        <v>0</v>
      </c>
      <c r="U22" s="25">
        <f>ROUND($T$22+$S$22,2)</f>
        <v>0</v>
      </c>
      <c r="V22" s="27"/>
      <c r="W22" s="57"/>
    </row>
    <row r="23" spans="1:23" s="1" customFormat="1" ht="11.1" customHeight="1" outlineLevel="6" x14ac:dyDescent="0.2">
      <c r="A23" s="22"/>
      <c r="B23" s="72" t="s">
        <v>64</v>
      </c>
      <c r="C23" s="23" t="s">
        <v>60</v>
      </c>
      <c r="D23" s="23"/>
      <c r="E23" s="23"/>
      <c r="F23" s="23"/>
      <c r="G23" s="23"/>
      <c r="H23" s="24">
        <v>1.7999999999999999E-2</v>
      </c>
      <c r="I23" s="25"/>
      <c r="J23" s="24">
        <v>2.3E-2</v>
      </c>
      <c r="K23" s="25"/>
      <c r="L23" s="24">
        <v>1.2E-2</v>
      </c>
      <c r="M23" s="24">
        <f>$H$23+$I$23+$J$23+$K$23+$L$23</f>
        <v>5.2999999999999992E-2</v>
      </c>
      <c r="N23" s="26">
        <v>1.03</v>
      </c>
      <c r="O23" s="25">
        <f>ROUND($M$23*$N$23,3)</f>
        <v>5.5E-2</v>
      </c>
      <c r="P23" s="48"/>
      <c r="Q23" s="48"/>
      <c r="R23" s="25">
        <f>ROUND($Q$23+$P$23,2)</f>
        <v>0</v>
      </c>
      <c r="S23" s="25">
        <f>ROUND($M$23*$P$23,2)</f>
        <v>0</v>
      </c>
      <c r="T23" s="25">
        <f>ROUND($O$23*$Q$23,2)</f>
        <v>0</v>
      </c>
      <c r="U23" s="25">
        <f>ROUND($T$23+$S$23,2)</f>
        <v>0</v>
      </c>
      <c r="V23" s="27"/>
      <c r="W23" s="57"/>
    </row>
    <row r="24" spans="1:23" s="1" customFormat="1" ht="11.1" customHeight="1" outlineLevel="6" x14ac:dyDescent="0.2">
      <c r="A24" s="22"/>
      <c r="B24" s="72" t="s">
        <v>65</v>
      </c>
      <c r="C24" s="23" t="s">
        <v>60</v>
      </c>
      <c r="D24" s="23"/>
      <c r="E24" s="23"/>
      <c r="F24" s="23"/>
      <c r="G24" s="23"/>
      <c r="H24" s="24">
        <v>0.12</v>
      </c>
      <c r="I24" s="25"/>
      <c r="J24" s="25"/>
      <c r="K24" s="25"/>
      <c r="L24" s="25"/>
      <c r="M24" s="24">
        <f>$H$24+$I$24+$J$24+$K$24+$L$24</f>
        <v>0.12</v>
      </c>
      <c r="N24" s="26">
        <v>1.03</v>
      </c>
      <c r="O24" s="25">
        <f>ROUND($M$24*$N$24,3)</f>
        <v>0.124</v>
      </c>
      <c r="P24" s="48"/>
      <c r="Q24" s="48"/>
      <c r="R24" s="25">
        <f>ROUND($Q$24+$P$24,2)</f>
        <v>0</v>
      </c>
      <c r="S24" s="25">
        <f>ROUND($M$24*$P$24,2)</f>
        <v>0</v>
      </c>
      <c r="T24" s="25">
        <f>ROUND($O$24*$Q$24,2)</f>
        <v>0</v>
      </c>
      <c r="U24" s="25">
        <f>ROUND($T$24+$S$24,2)</f>
        <v>0</v>
      </c>
      <c r="V24" s="27"/>
      <c r="W24" s="57"/>
    </row>
    <row r="25" spans="1:23" s="1" customFormat="1" ht="11.1" customHeight="1" outlineLevel="6" x14ac:dyDescent="0.2">
      <c r="A25" s="22"/>
      <c r="B25" s="72" t="s">
        <v>66</v>
      </c>
      <c r="C25" s="23" t="s">
        <v>60</v>
      </c>
      <c r="D25" s="23"/>
      <c r="E25" s="23"/>
      <c r="F25" s="23"/>
      <c r="G25" s="23"/>
      <c r="H25" s="24">
        <v>2E-3</v>
      </c>
      <c r="I25" s="25"/>
      <c r="J25" s="25"/>
      <c r="K25" s="25"/>
      <c r="L25" s="25"/>
      <c r="M25" s="24">
        <f>$H$25+$I$25+$J$25+$K$25+$L$25</f>
        <v>2E-3</v>
      </c>
      <c r="N25" s="26">
        <v>1.03</v>
      </c>
      <c r="O25" s="25">
        <f>ROUND($M$25*$N$25,3)</f>
        <v>2E-3</v>
      </c>
      <c r="P25" s="48"/>
      <c r="Q25" s="48"/>
      <c r="R25" s="25">
        <f>ROUND($Q$25+$P$25,2)</f>
        <v>0</v>
      </c>
      <c r="S25" s="25">
        <f>ROUND($M$25*$P$25,2)</f>
        <v>0</v>
      </c>
      <c r="T25" s="25">
        <f>ROUND($O$25*$Q$25,2)</f>
        <v>0</v>
      </c>
      <c r="U25" s="25">
        <f>ROUND($T$25+$S$25,2)</f>
        <v>0</v>
      </c>
      <c r="V25" s="27"/>
      <c r="W25" s="57"/>
    </row>
    <row r="26" spans="1:23" s="1" customFormat="1" ht="11.1" customHeight="1" outlineLevel="6" x14ac:dyDescent="0.2">
      <c r="A26" s="22"/>
      <c r="B26" s="72" t="s">
        <v>67</v>
      </c>
      <c r="C26" s="23" t="s">
        <v>68</v>
      </c>
      <c r="D26" s="23"/>
      <c r="E26" s="23"/>
      <c r="F26" s="23"/>
      <c r="G26" s="23"/>
      <c r="H26" s="24">
        <v>4.7E-2</v>
      </c>
      <c r="I26" s="24">
        <v>4.7E-2</v>
      </c>
      <c r="J26" s="24">
        <v>6.4000000000000001E-2</v>
      </c>
      <c r="K26" s="24">
        <v>4.7E-2</v>
      </c>
      <c r="L26" s="24">
        <v>4.7E-2</v>
      </c>
      <c r="M26" s="24">
        <f>$H$26+$I$26+$J$26+$K$26+$L$26</f>
        <v>0.252</v>
      </c>
      <c r="N26" s="26">
        <v>1.05</v>
      </c>
      <c r="O26" s="25">
        <f>ROUND($M$26*$N$26,3)</f>
        <v>0.26500000000000001</v>
      </c>
      <c r="P26" s="48"/>
      <c r="Q26" s="48"/>
      <c r="R26" s="25">
        <f>ROUND($Q$26+$P$26,2)</f>
        <v>0</v>
      </c>
      <c r="S26" s="25">
        <f>ROUND($M$26*$P$26,2)</f>
        <v>0</v>
      </c>
      <c r="T26" s="25">
        <f>ROUND($O$26*$Q$26,2)</f>
        <v>0</v>
      </c>
      <c r="U26" s="25">
        <f>ROUND($T$26+$S$26,2)</f>
        <v>0</v>
      </c>
      <c r="V26" s="27"/>
      <c r="W26" s="57"/>
    </row>
    <row r="27" spans="1:23" s="1" customFormat="1" ht="11.1" customHeight="1" outlineLevel="6" x14ac:dyDescent="0.2">
      <c r="A27" s="22"/>
      <c r="B27" s="72" t="s">
        <v>69</v>
      </c>
      <c r="C27" s="23" t="s">
        <v>70</v>
      </c>
      <c r="D27" s="23"/>
      <c r="E27" s="23"/>
      <c r="F27" s="23"/>
      <c r="G27" s="23"/>
      <c r="H27" s="24">
        <v>0.55600000000000005</v>
      </c>
      <c r="I27" s="24">
        <v>0.26600000000000001</v>
      </c>
      <c r="J27" s="24">
        <v>0.39600000000000002</v>
      </c>
      <c r="K27" s="24">
        <v>0.26600000000000001</v>
      </c>
      <c r="L27" s="24">
        <v>0.28999999999999998</v>
      </c>
      <c r="M27" s="24">
        <f>$H$27+$I$27+$J$27+$K$27+$L$27</f>
        <v>1.774</v>
      </c>
      <c r="N27" s="28">
        <v>19</v>
      </c>
      <c r="O27" s="25">
        <f>ROUND($M$27*$N$27,3)</f>
        <v>33.706000000000003</v>
      </c>
      <c r="P27" s="48"/>
      <c r="Q27" s="48"/>
      <c r="R27" s="25">
        <f>ROUND($Q$27+$P$27,2)</f>
        <v>0</v>
      </c>
      <c r="S27" s="25">
        <f>ROUND($M$27*$P$27,2)</f>
        <v>0</v>
      </c>
      <c r="T27" s="25">
        <f>ROUND($O$27*$Q$27,2)</f>
        <v>0</v>
      </c>
      <c r="U27" s="25">
        <f>ROUND($T$27+$S$27,2)</f>
        <v>0</v>
      </c>
      <c r="V27" s="27"/>
      <c r="W27" s="57"/>
    </row>
    <row r="28" spans="1:23" s="11" customFormat="1" ht="32.1" customHeight="1" outlineLevel="5" x14ac:dyDescent="0.15">
      <c r="A28" s="12">
        <v>2</v>
      </c>
      <c r="B28" s="70" t="s">
        <v>71</v>
      </c>
      <c r="C28" s="13" t="s">
        <v>57</v>
      </c>
      <c r="D28" s="13"/>
      <c r="E28" s="13"/>
      <c r="F28" s="13"/>
      <c r="G28" s="13"/>
      <c r="H28" s="14">
        <v>30.8</v>
      </c>
      <c r="I28" s="14">
        <v>23.57</v>
      </c>
      <c r="J28" s="14">
        <v>34.81</v>
      </c>
      <c r="K28" s="14">
        <v>23.57</v>
      </c>
      <c r="L28" s="14">
        <v>25.77</v>
      </c>
      <c r="M28" s="14">
        <v>138.52000000000001</v>
      </c>
      <c r="N28" s="15"/>
      <c r="O28" s="15">
        <f>$O$29</f>
        <v>138.52000000000001</v>
      </c>
      <c r="P28" s="49"/>
      <c r="Q28" s="49"/>
      <c r="R28" s="15">
        <f>ROUND($U$28/$O$28,2)</f>
        <v>0</v>
      </c>
      <c r="S28" s="15">
        <f>ROUND($S$29+$S$30+$S$31,2)</f>
        <v>0</v>
      </c>
      <c r="T28" s="15">
        <f>ROUND($T$29+$T$30+$T$31,2)</f>
        <v>0</v>
      </c>
      <c r="U28" s="15">
        <f>ROUND($U$29+$U$30+$U$31,2)</f>
        <v>0</v>
      </c>
      <c r="V28" s="16" t="s">
        <v>58</v>
      </c>
      <c r="W28" s="55"/>
    </row>
    <row r="29" spans="1:23" s="17" customFormat="1" ht="11.1" customHeight="1" outlineLevel="6" x14ac:dyDescent="0.2">
      <c r="A29" s="18"/>
      <c r="B29" s="71" t="s">
        <v>26</v>
      </c>
      <c r="C29" s="19" t="s">
        <v>57</v>
      </c>
      <c r="D29" s="19"/>
      <c r="E29" s="19"/>
      <c r="F29" s="19"/>
      <c r="G29" s="19"/>
      <c r="H29" s="20">
        <v>30.8</v>
      </c>
      <c r="I29" s="20">
        <v>23.57</v>
      </c>
      <c r="J29" s="20">
        <v>34.81</v>
      </c>
      <c r="K29" s="20">
        <v>23.57</v>
      </c>
      <c r="L29" s="20">
        <v>25.77</v>
      </c>
      <c r="M29" s="20">
        <f>$H$29+$I$29+$J$29+$K$29+$L$29</f>
        <v>138.52000000000001</v>
      </c>
      <c r="N29" s="20">
        <v>1</v>
      </c>
      <c r="O29" s="21">
        <f>ROUND($M$29*$N$29,3)</f>
        <v>138.52000000000001</v>
      </c>
      <c r="P29" s="50"/>
      <c r="Q29" s="47"/>
      <c r="R29" s="45">
        <f>ROUND($Q$29+$P$29,2)</f>
        <v>0</v>
      </c>
      <c r="S29" s="21">
        <f>ROUND($M$29*$P$29,2)</f>
        <v>0</v>
      </c>
      <c r="T29" s="21">
        <f>ROUND($O$29*$Q$29,2)</f>
        <v>0</v>
      </c>
      <c r="U29" s="21">
        <f>ROUND($T$29+$S$29,2)</f>
        <v>0</v>
      </c>
      <c r="V29" s="21"/>
      <c r="W29" s="56"/>
    </row>
    <row r="30" spans="1:23" s="1" customFormat="1" ht="21.95" customHeight="1" outlineLevel="6" x14ac:dyDescent="0.2">
      <c r="A30" s="22"/>
      <c r="B30" s="72" t="s">
        <v>72</v>
      </c>
      <c r="C30" s="23" t="s">
        <v>73</v>
      </c>
      <c r="D30" s="23"/>
      <c r="E30" s="23"/>
      <c r="F30" s="23"/>
      <c r="G30" s="23"/>
      <c r="H30" s="24">
        <v>20</v>
      </c>
      <c r="I30" s="25"/>
      <c r="J30" s="24">
        <v>24</v>
      </c>
      <c r="K30" s="25"/>
      <c r="L30" s="24">
        <v>16</v>
      </c>
      <c r="M30" s="24">
        <f>$H$30+$I$30+$J$30+$K$30+$L$30</f>
        <v>60</v>
      </c>
      <c r="N30" s="28">
        <v>1</v>
      </c>
      <c r="O30" s="25">
        <f>ROUND($M$30*$N$30,3)</f>
        <v>60</v>
      </c>
      <c r="P30" s="48"/>
      <c r="Q30" s="48"/>
      <c r="R30" s="25">
        <f>ROUND($Q$30+$P$30,2)</f>
        <v>0</v>
      </c>
      <c r="S30" s="25">
        <f>ROUND($M$30*$P$30,2)</f>
        <v>0</v>
      </c>
      <c r="T30" s="25">
        <f>ROUND($O$30*$Q$30,2)</f>
        <v>0</v>
      </c>
      <c r="U30" s="25">
        <f>ROUND($T$30+$S$30,2)</f>
        <v>0</v>
      </c>
      <c r="V30" s="27" t="s">
        <v>74</v>
      </c>
      <c r="W30" s="57"/>
    </row>
    <row r="31" spans="1:23" s="1" customFormat="1" ht="11.1" customHeight="1" outlineLevel="6" x14ac:dyDescent="0.2">
      <c r="A31" s="22"/>
      <c r="B31" s="72" t="s">
        <v>75</v>
      </c>
      <c r="C31" s="23" t="s">
        <v>73</v>
      </c>
      <c r="D31" s="23"/>
      <c r="E31" s="23"/>
      <c r="F31" s="23"/>
      <c r="G31" s="23"/>
      <c r="H31" s="24">
        <v>96</v>
      </c>
      <c r="I31" s="24">
        <v>96</v>
      </c>
      <c r="J31" s="24">
        <v>130</v>
      </c>
      <c r="K31" s="24">
        <v>136</v>
      </c>
      <c r="L31" s="24">
        <v>136</v>
      </c>
      <c r="M31" s="24">
        <f>$H$31+$I$31+$J$31+$K$31+$L$31</f>
        <v>594</v>
      </c>
      <c r="N31" s="28">
        <v>1</v>
      </c>
      <c r="O31" s="25">
        <f>ROUND($M$31*$N$31,3)</f>
        <v>594</v>
      </c>
      <c r="P31" s="48"/>
      <c r="Q31" s="48"/>
      <c r="R31" s="25">
        <f>ROUND($Q$31+$P$31,2)</f>
        <v>0</v>
      </c>
      <c r="S31" s="25">
        <f>ROUND($M$31*$P$31,2)</f>
        <v>0</v>
      </c>
      <c r="T31" s="25">
        <f>ROUND($O$31*$Q$31,2)</f>
        <v>0</v>
      </c>
      <c r="U31" s="25">
        <f>ROUND($T$31+$S$31,2)</f>
        <v>0</v>
      </c>
      <c r="V31" s="27"/>
      <c r="W31" s="57"/>
    </row>
    <row r="32" spans="1:23" s="11" customFormat="1" ht="32.1" customHeight="1" outlineLevel="5" x14ac:dyDescent="0.15">
      <c r="A32" s="12">
        <v>3</v>
      </c>
      <c r="B32" s="70" t="s">
        <v>76</v>
      </c>
      <c r="C32" s="13" t="s">
        <v>57</v>
      </c>
      <c r="D32" s="13"/>
      <c r="E32" s="13"/>
      <c r="F32" s="13"/>
      <c r="G32" s="13"/>
      <c r="H32" s="14">
        <v>30.8</v>
      </c>
      <c r="I32" s="14">
        <v>23.57</v>
      </c>
      <c r="J32" s="14">
        <v>34.81</v>
      </c>
      <c r="K32" s="14">
        <v>23.57</v>
      </c>
      <c r="L32" s="14">
        <v>25.77</v>
      </c>
      <c r="M32" s="14">
        <v>138.52000000000001</v>
      </c>
      <c r="N32" s="15"/>
      <c r="O32" s="15">
        <f>$O$33</f>
        <v>138.52000000000001</v>
      </c>
      <c r="P32" s="49"/>
      <c r="Q32" s="49"/>
      <c r="R32" s="15">
        <f>ROUND($U$32/$O$32,2)</f>
        <v>0</v>
      </c>
      <c r="S32" s="15">
        <f>ROUND($S$33+$S$34+$S$35,2)</f>
        <v>0</v>
      </c>
      <c r="T32" s="15">
        <f>ROUND($T$33+$T$34+$T$35,2)</f>
        <v>0</v>
      </c>
      <c r="U32" s="15">
        <f>ROUND($U$33+$U$34+$U$35,2)</f>
        <v>0</v>
      </c>
      <c r="V32" s="16" t="s">
        <v>58</v>
      </c>
      <c r="W32" s="55"/>
    </row>
    <row r="33" spans="1:23" s="17" customFormat="1" ht="11.1" customHeight="1" outlineLevel="6" x14ac:dyDescent="0.2">
      <c r="A33" s="18"/>
      <c r="B33" s="71" t="s">
        <v>26</v>
      </c>
      <c r="C33" s="19" t="s">
        <v>57</v>
      </c>
      <c r="D33" s="19"/>
      <c r="E33" s="19"/>
      <c r="F33" s="19"/>
      <c r="G33" s="19"/>
      <c r="H33" s="20">
        <v>30.8</v>
      </c>
      <c r="I33" s="20">
        <v>23.57</v>
      </c>
      <c r="J33" s="20">
        <v>34.81</v>
      </c>
      <c r="K33" s="20">
        <v>23.57</v>
      </c>
      <c r="L33" s="20">
        <v>25.77</v>
      </c>
      <c r="M33" s="20">
        <f>$H$33+$I$33+$J$33+$K$33+$L$33</f>
        <v>138.52000000000001</v>
      </c>
      <c r="N33" s="20">
        <v>1</v>
      </c>
      <c r="O33" s="21">
        <f>ROUND($M$33*$N$33,3)</f>
        <v>138.52000000000001</v>
      </c>
      <c r="P33" s="50"/>
      <c r="Q33" s="47"/>
      <c r="R33" s="45">
        <f>ROUND($Q$33+$P$33,2)</f>
        <v>0</v>
      </c>
      <c r="S33" s="21">
        <f>ROUND($M$33*$P$33,2)</f>
        <v>0</v>
      </c>
      <c r="T33" s="21">
        <f>ROUND($O$33*$Q$33,2)</f>
        <v>0</v>
      </c>
      <c r="U33" s="21">
        <f>ROUND($T$33+$S$33,2)</f>
        <v>0</v>
      </c>
      <c r="V33" s="21"/>
      <c r="W33" s="56"/>
    </row>
    <row r="34" spans="1:23" s="1" customFormat="1" ht="11.1" customHeight="1" outlineLevel="6" x14ac:dyDescent="0.2">
      <c r="A34" s="22"/>
      <c r="B34" s="72" t="s">
        <v>77</v>
      </c>
      <c r="C34" s="23" t="s">
        <v>70</v>
      </c>
      <c r="D34" s="23"/>
      <c r="E34" s="23"/>
      <c r="F34" s="23"/>
      <c r="G34" s="23"/>
      <c r="H34" s="24">
        <v>30.8</v>
      </c>
      <c r="I34" s="24">
        <v>23.57</v>
      </c>
      <c r="J34" s="24">
        <v>34.81</v>
      </c>
      <c r="K34" s="24">
        <v>23.57</v>
      </c>
      <c r="L34" s="24">
        <v>25.77</v>
      </c>
      <c r="M34" s="24">
        <f>$H$34+$I$34+$J$34+$K$34+$L$34</f>
        <v>138.52000000000001</v>
      </c>
      <c r="N34" s="24">
        <v>2.9000000000000001E-2</v>
      </c>
      <c r="O34" s="25">
        <f>ROUND($M$34*$N$34,3)</f>
        <v>4.0170000000000003</v>
      </c>
      <c r="P34" s="48"/>
      <c r="Q34" s="48"/>
      <c r="R34" s="25">
        <f>ROUND($Q$34+$P$34,2)</f>
        <v>0</v>
      </c>
      <c r="S34" s="25">
        <f>ROUND($M$34*$P$34,2)</f>
        <v>0</v>
      </c>
      <c r="T34" s="25">
        <f>ROUND($O$34*$Q$34,2)</f>
        <v>0</v>
      </c>
      <c r="U34" s="25">
        <f>ROUND($T$34+$S$34,2)</f>
        <v>0</v>
      </c>
      <c r="V34" s="27"/>
      <c r="W34" s="57"/>
    </row>
    <row r="35" spans="1:23" s="1" customFormat="1" ht="11.1" customHeight="1" outlineLevel="6" x14ac:dyDescent="0.2">
      <c r="A35" s="22"/>
      <c r="B35" s="72" t="s">
        <v>78</v>
      </c>
      <c r="C35" s="23" t="s">
        <v>70</v>
      </c>
      <c r="D35" s="23"/>
      <c r="E35" s="23"/>
      <c r="F35" s="23"/>
      <c r="G35" s="23"/>
      <c r="H35" s="24">
        <v>30.8</v>
      </c>
      <c r="I35" s="24">
        <v>23.57</v>
      </c>
      <c r="J35" s="24">
        <v>34.81</v>
      </c>
      <c r="K35" s="24">
        <v>23.57</v>
      </c>
      <c r="L35" s="24">
        <v>25.77</v>
      </c>
      <c r="M35" s="24">
        <f>$H$35+$I$35+$J$35+$K$35+$L$35</f>
        <v>138.52000000000001</v>
      </c>
      <c r="N35" s="24">
        <v>8.3000000000000004E-2</v>
      </c>
      <c r="O35" s="25">
        <f>ROUND($M$35*$N$35,3)</f>
        <v>11.497</v>
      </c>
      <c r="P35" s="48"/>
      <c r="Q35" s="48"/>
      <c r="R35" s="25">
        <f>ROUND($Q$35+$P$35,2)</f>
        <v>0</v>
      </c>
      <c r="S35" s="25">
        <f>ROUND($M$35*$P$35,2)</f>
        <v>0</v>
      </c>
      <c r="T35" s="25">
        <f>ROUND($O$35*$Q$35,2)</f>
        <v>0</v>
      </c>
      <c r="U35" s="25">
        <f>ROUND($T$35+$S$35,2)</f>
        <v>0</v>
      </c>
      <c r="V35" s="27" t="s">
        <v>79</v>
      </c>
      <c r="W35" s="57"/>
    </row>
    <row r="36" spans="1:23" s="11" customFormat="1" ht="11.1" customHeight="1" outlineLevel="5" x14ac:dyDescent="0.15">
      <c r="A36" s="12">
        <v>4</v>
      </c>
      <c r="B36" s="70" t="s">
        <v>80</v>
      </c>
      <c r="C36" s="13" t="s">
        <v>81</v>
      </c>
      <c r="D36" s="13"/>
      <c r="E36" s="13"/>
      <c r="F36" s="13"/>
      <c r="G36" s="13"/>
      <c r="H36" s="14">
        <v>2.8279999999999998</v>
      </c>
      <c r="I36" s="14">
        <v>2.8279999999999998</v>
      </c>
      <c r="J36" s="14">
        <v>3.8180000000000001</v>
      </c>
      <c r="K36" s="14">
        <v>2.8279999999999998</v>
      </c>
      <c r="L36" s="14">
        <v>2.8279999999999998</v>
      </c>
      <c r="M36" s="14">
        <v>15.13</v>
      </c>
      <c r="N36" s="15"/>
      <c r="O36" s="15">
        <f>$O$37</f>
        <v>15.13</v>
      </c>
      <c r="P36" s="49"/>
      <c r="Q36" s="49"/>
      <c r="R36" s="15">
        <f>ROUND($U$36/$O$36,2)</f>
        <v>0</v>
      </c>
      <c r="S36" s="15">
        <f>ROUND($S$37+$S$38,2)</f>
        <v>0</v>
      </c>
      <c r="T36" s="15">
        <f>ROUND($T$37+$T$38,2)</f>
        <v>0</v>
      </c>
      <c r="U36" s="15">
        <f>ROUND($U$37+$U$38,2)</f>
        <v>0</v>
      </c>
      <c r="V36" s="16" t="s">
        <v>82</v>
      </c>
      <c r="W36" s="55"/>
    </row>
    <row r="37" spans="1:23" s="17" customFormat="1" ht="11.1" customHeight="1" outlineLevel="6" x14ac:dyDescent="0.2">
      <c r="A37" s="18"/>
      <c r="B37" s="71" t="s">
        <v>26</v>
      </c>
      <c r="C37" s="19" t="s">
        <v>81</v>
      </c>
      <c r="D37" s="19"/>
      <c r="E37" s="19"/>
      <c r="F37" s="19"/>
      <c r="G37" s="19"/>
      <c r="H37" s="20">
        <v>2.8279999999999998</v>
      </c>
      <c r="I37" s="20">
        <v>2.8279999999999998</v>
      </c>
      <c r="J37" s="20">
        <v>3.8180000000000001</v>
      </c>
      <c r="K37" s="20">
        <v>2.8279999999999998</v>
      </c>
      <c r="L37" s="20">
        <v>2.8279999999999998</v>
      </c>
      <c r="M37" s="20">
        <f>$H$37+$I$37+$J$37+$K$37+$L$37</f>
        <v>15.129999999999999</v>
      </c>
      <c r="N37" s="20">
        <v>1</v>
      </c>
      <c r="O37" s="21">
        <f>ROUND($M$37*$N$37,3)</f>
        <v>15.13</v>
      </c>
      <c r="P37" s="50"/>
      <c r="Q37" s="47"/>
      <c r="R37" s="45">
        <f>ROUND($Q$37+$P$37,2)</f>
        <v>0</v>
      </c>
      <c r="S37" s="21">
        <f>ROUND($M$37*$P$37,2)</f>
        <v>0</v>
      </c>
      <c r="T37" s="21">
        <f>ROUND($O$37*$Q$37,2)</f>
        <v>0</v>
      </c>
      <c r="U37" s="21">
        <f>ROUND($T$37+$S$37,2)</f>
        <v>0</v>
      </c>
      <c r="V37" s="21"/>
      <c r="W37" s="56"/>
    </row>
    <row r="38" spans="1:23" s="1" customFormat="1" ht="11.1" customHeight="1" outlineLevel="6" x14ac:dyDescent="0.2">
      <c r="A38" s="22"/>
      <c r="B38" s="72" t="s">
        <v>83</v>
      </c>
      <c r="C38" s="23" t="s">
        <v>84</v>
      </c>
      <c r="D38" s="23"/>
      <c r="E38" s="23"/>
      <c r="F38" s="23"/>
      <c r="G38" s="23"/>
      <c r="H38" s="25"/>
      <c r="I38" s="25"/>
      <c r="J38" s="25"/>
      <c r="K38" s="25"/>
      <c r="L38" s="25"/>
      <c r="M38" s="25">
        <f>$H$38+$I$38+$J$38+$K$38+$L$38</f>
        <v>0</v>
      </c>
      <c r="N38" s="24">
        <v>2.9000000000000001E-2</v>
      </c>
      <c r="O38" s="25">
        <f>ROUND($M$38*$N$38,3)</f>
        <v>0</v>
      </c>
      <c r="P38" s="48"/>
      <c r="Q38" s="48"/>
      <c r="R38" s="25">
        <f>ROUND($Q$38+$P$38,2)</f>
        <v>0</v>
      </c>
      <c r="S38" s="25">
        <f>ROUND($M$38*$P$38,2)</f>
        <v>0</v>
      </c>
      <c r="T38" s="25">
        <f>ROUND($O$38*$Q$38,2)</f>
        <v>0</v>
      </c>
      <c r="U38" s="25">
        <f>ROUND($T$38+$S$38,2)</f>
        <v>0</v>
      </c>
      <c r="V38" s="27"/>
      <c r="W38" s="57"/>
    </row>
    <row r="39" spans="1:23" s="1" customFormat="1" ht="12" customHeight="1" outlineLevel="4" x14ac:dyDescent="0.2">
      <c r="A39" s="7"/>
      <c r="B39" s="73" t="s">
        <v>85</v>
      </c>
      <c r="C39" s="9"/>
      <c r="D39" s="9"/>
      <c r="E39" s="9"/>
      <c r="F39" s="9"/>
      <c r="G39" s="9"/>
      <c r="H39" s="10"/>
      <c r="I39" s="10"/>
      <c r="J39" s="10"/>
      <c r="K39" s="10"/>
      <c r="L39" s="10"/>
      <c r="M39" s="10"/>
      <c r="N39" s="10"/>
      <c r="O39" s="10"/>
      <c r="P39" s="51"/>
      <c r="Q39" s="51"/>
      <c r="R39" s="10"/>
      <c r="S39" s="10">
        <f>ROUND($S$41+$S$42,2)</f>
        <v>0</v>
      </c>
      <c r="T39" s="10">
        <f>ROUND($T$41+$T$42,2)</f>
        <v>0</v>
      </c>
      <c r="U39" s="10">
        <f>ROUND($U$41+$U$42,2)</f>
        <v>0</v>
      </c>
      <c r="V39" s="10"/>
      <c r="W39" s="51"/>
    </row>
    <row r="40" spans="1:23" s="11" customFormat="1" ht="11.1" customHeight="1" outlineLevel="5" x14ac:dyDescent="0.15">
      <c r="A40" s="12">
        <v>5</v>
      </c>
      <c r="B40" s="70" t="s">
        <v>86</v>
      </c>
      <c r="C40" s="13" t="s">
        <v>73</v>
      </c>
      <c r="D40" s="13"/>
      <c r="E40" s="13"/>
      <c r="F40" s="13"/>
      <c r="G40" s="13"/>
      <c r="H40" s="15"/>
      <c r="I40" s="15"/>
      <c r="J40" s="14">
        <v>2</v>
      </c>
      <c r="K40" s="14">
        <v>2</v>
      </c>
      <c r="L40" s="14">
        <v>2</v>
      </c>
      <c r="M40" s="14">
        <v>6</v>
      </c>
      <c r="N40" s="15"/>
      <c r="O40" s="15">
        <f>$O$41</f>
        <v>6</v>
      </c>
      <c r="P40" s="49"/>
      <c r="Q40" s="49"/>
      <c r="R40" s="15">
        <f>ROUND($U$40/$O$40,2)</f>
        <v>0</v>
      </c>
      <c r="S40" s="15">
        <f>ROUND($S$41+$S$42,2)</f>
        <v>0</v>
      </c>
      <c r="T40" s="15">
        <f>ROUND($T$41+$T$42,2)</f>
        <v>0</v>
      </c>
      <c r="U40" s="15">
        <f>ROUND($U$41+$U$42,2)</f>
        <v>0</v>
      </c>
      <c r="V40" s="16"/>
      <c r="W40" s="55"/>
    </row>
    <row r="41" spans="1:23" s="17" customFormat="1" ht="11.1" customHeight="1" outlineLevel="6" x14ac:dyDescent="0.2">
      <c r="A41" s="18"/>
      <c r="B41" s="71" t="s">
        <v>26</v>
      </c>
      <c r="C41" s="19" t="s">
        <v>73</v>
      </c>
      <c r="D41" s="19"/>
      <c r="E41" s="19"/>
      <c r="F41" s="19"/>
      <c r="G41" s="19"/>
      <c r="H41" s="21"/>
      <c r="I41" s="21"/>
      <c r="J41" s="20">
        <v>2</v>
      </c>
      <c r="K41" s="20">
        <v>2</v>
      </c>
      <c r="L41" s="20">
        <v>2</v>
      </c>
      <c r="M41" s="20">
        <f>$H$41+$I$41+$J$41+$K$41+$L$41</f>
        <v>6</v>
      </c>
      <c r="N41" s="20">
        <v>1</v>
      </c>
      <c r="O41" s="21">
        <f>ROUND($M$41*$N$41,3)</f>
        <v>6</v>
      </c>
      <c r="P41" s="46"/>
      <c r="Q41" s="47"/>
      <c r="R41" s="44">
        <f>ROUND($Q$41+$P$41,2)</f>
        <v>0</v>
      </c>
      <c r="S41" s="21">
        <f>ROUND($M$41*$P$41,2)</f>
        <v>0</v>
      </c>
      <c r="T41" s="21">
        <f>ROUND($O$41*$Q$41,2)</f>
        <v>0</v>
      </c>
      <c r="U41" s="21">
        <f>ROUND($T$41+$S$41,2)</f>
        <v>0</v>
      </c>
      <c r="V41" s="21"/>
      <c r="W41" s="56"/>
    </row>
    <row r="42" spans="1:23" s="1" customFormat="1" ht="11.1" customHeight="1" outlineLevel="6" x14ac:dyDescent="0.2">
      <c r="A42" s="22"/>
      <c r="B42" s="72" t="s">
        <v>87</v>
      </c>
      <c r="C42" s="23" t="s">
        <v>73</v>
      </c>
      <c r="D42" s="23" t="s">
        <v>88</v>
      </c>
      <c r="E42" s="23"/>
      <c r="F42" s="23"/>
      <c r="G42" s="23"/>
      <c r="H42" s="25"/>
      <c r="I42" s="25"/>
      <c r="J42" s="24">
        <v>2</v>
      </c>
      <c r="K42" s="24">
        <v>2</v>
      </c>
      <c r="L42" s="24">
        <v>2</v>
      </c>
      <c r="M42" s="24">
        <f>$H$42+$I$42+$J$42+$K$42+$L$42</f>
        <v>6</v>
      </c>
      <c r="N42" s="28">
        <v>1</v>
      </c>
      <c r="O42" s="25">
        <f>ROUND($M$42*$N$42,3)</f>
        <v>6</v>
      </c>
      <c r="P42" s="48"/>
      <c r="Q42" s="48"/>
      <c r="R42" s="25">
        <f>ROUND($Q$42+$P$42,2)</f>
        <v>0</v>
      </c>
      <c r="S42" s="25">
        <f>ROUND($M$42*$P$42,2)</f>
        <v>0</v>
      </c>
      <c r="T42" s="25">
        <f>ROUND($O$42*$Q$42,2)</f>
        <v>0</v>
      </c>
      <c r="U42" s="25">
        <f>ROUND($T$42+$S$42,2)</f>
        <v>0</v>
      </c>
      <c r="V42" s="27"/>
      <c r="W42" s="57"/>
    </row>
    <row r="43" spans="1:23" s="1" customFormat="1" ht="12" customHeight="1" outlineLevel="4" x14ac:dyDescent="0.2">
      <c r="A43" s="7"/>
      <c r="B43" s="73" t="s">
        <v>89</v>
      </c>
      <c r="C43" s="9"/>
      <c r="D43" s="9"/>
      <c r="E43" s="9"/>
      <c r="F43" s="9"/>
      <c r="G43" s="9"/>
      <c r="H43" s="10"/>
      <c r="I43" s="10"/>
      <c r="J43" s="10"/>
      <c r="K43" s="10"/>
      <c r="L43" s="10"/>
      <c r="M43" s="10"/>
      <c r="N43" s="10"/>
      <c r="O43" s="10"/>
      <c r="P43" s="51"/>
      <c r="Q43" s="51"/>
      <c r="R43" s="10"/>
      <c r="S43" s="10">
        <f>ROUND($S$45+$S$46,2)</f>
        <v>0</v>
      </c>
      <c r="T43" s="10">
        <f>ROUND($T$45+$T$46,2)</f>
        <v>0</v>
      </c>
      <c r="U43" s="10">
        <f>ROUND($U$45+$U$46,2)</f>
        <v>0</v>
      </c>
      <c r="V43" s="10"/>
      <c r="W43" s="51"/>
    </row>
    <row r="44" spans="1:23" s="11" customFormat="1" ht="11.1" customHeight="1" outlineLevel="5" x14ac:dyDescent="0.15">
      <c r="A44" s="12">
        <v>6</v>
      </c>
      <c r="B44" s="70" t="s">
        <v>90</v>
      </c>
      <c r="C44" s="13" t="s">
        <v>73</v>
      </c>
      <c r="D44" s="13"/>
      <c r="E44" s="13"/>
      <c r="F44" s="13"/>
      <c r="G44" s="13"/>
      <c r="H44" s="14">
        <v>1</v>
      </c>
      <c r="I44" s="14">
        <v>1</v>
      </c>
      <c r="J44" s="15"/>
      <c r="K44" s="14">
        <v>1</v>
      </c>
      <c r="L44" s="14">
        <v>1</v>
      </c>
      <c r="M44" s="14">
        <v>4</v>
      </c>
      <c r="N44" s="15"/>
      <c r="O44" s="15">
        <f>$O$45</f>
        <v>4</v>
      </c>
      <c r="P44" s="49"/>
      <c r="Q44" s="49"/>
      <c r="R44" s="15">
        <f>ROUND($U$44/$O$44,2)</f>
        <v>0</v>
      </c>
      <c r="S44" s="15">
        <f>ROUND($S$45+$S$46,2)</f>
        <v>0</v>
      </c>
      <c r="T44" s="15">
        <f>ROUND($T$45+$T$46,2)</f>
        <v>0</v>
      </c>
      <c r="U44" s="15">
        <f>ROUND($U$45+$U$46,2)</f>
        <v>0</v>
      </c>
      <c r="V44" s="16"/>
      <c r="W44" s="55"/>
    </row>
    <row r="45" spans="1:23" s="17" customFormat="1" ht="11.1" customHeight="1" outlineLevel="6" x14ac:dyDescent="0.2">
      <c r="A45" s="18"/>
      <c r="B45" s="71" t="s">
        <v>26</v>
      </c>
      <c r="C45" s="19" t="s">
        <v>73</v>
      </c>
      <c r="D45" s="19"/>
      <c r="E45" s="19"/>
      <c r="F45" s="19"/>
      <c r="G45" s="19"/>
      <c r="H45" s="20">
        <v>1</v>
      </c>
      <c r="I45" s="20">
        <v>1</v>
      </c>
      <c r="J45" s="21"/>
      <c r="K45" s="20">
        <v>1</v>
      </c>
      <c r="L45" s="20">
        <v>1</v>
      </c>
      <c r="M45" s="20">
        <f>$H$45+$I$45+$J$45+$K$45+$L$45</f>
        <v>4</v>
      </c>
      <c r="N45" s="20">
        <v>1</v>
      </c>
      <c r="O45" s="21">
        <f>ROUND($M$45*$N$45,3)</f>
        <v>4</v>
      </c>
      <c r="P45" s="46"/>
      <c r="Q45" s="47"/>
      <c r="R45" s="44">
        <f>ROUND($Q$45+$P$45,2)</f>
        <v>0</v>
      </c>
      <c r="S45" s="21">
        <f>ROUND($M$45*$P$45,2)</f>
        <v>0</v>
      </c>
      <c r="T45" s="21">
        <f>ROUND($O$45*$Q$45,2)</f>
        <v>0</v>
      </c>
      <c r="U45" s="21">
        <f>ROUND($T$45+$S$45,2)</f>
        <v>0</v>
      </c>
      <c r="V45" s="21"/>
      <c r="W45" s="56"/>
    </row>
    <row r="46" spans="1:23" s="1" customFormat="1" ht="21.95" customHeight="1" outlineLevel="6" x14ac:dyDescent="0.2">
      <c r="A46" s="22"/>
      <c r="B46" s="72" t="s">
        <v>91</v>
      </c>
      <c r="C46" s="23" t="s">
        <v>73</v>
      </c>
      <c r="D46" s="23" t="s">
        <v>88</v>
      </c>
      <c r="E46" s="23"/>
      <c r="F46" s="23"/>
      <c r="G46" s="23"/>
      <c r="H46" s="25"/>
      <c r="I46" s="25"/>
      <c r="J46" s="25"/>
      <c r="K46" s="25"/>
      <c r="L46" s="25"/>
      <c r="M46" s="25">
        <f>$H$46+$I$46+$J$46+$K$46+$L$46</f>
        <v>0</v>
      </c>
      <c r="N46" s="28">
        <v>1</v>
      </c>
      <c r="O46" s="25">
        <f>ROUND($M$46*$N$46,3)</f>
        <v>0</v>
      </c>
      <c r="P46" s="48"/>
      <c r="Q46" s="48"/>
      <c r="R46" s="25">
        <f>ROUND($Q$46+$P$46,2)</f>
        <v>0</v>
      </c>
      <c r="S46" s="25">
        <f>ROUND($M$46*$P$46,2)</f>
        <v>0</v>
      </c>
      <c r="T46" s="25">
        <f>ROUND($O$46*$Q$46,2)</f>
        <v>0</v>
      </c>
      <c r="U46" s="25">
        <f>ROUND($T$46+$S$46,2)</f>
        <v>0</v>
      </c>
      <c r="V46" s="27"/>
      <c r="W46" s="57"/>
    </row>
    <row r="47" spans="1:23" s="1" customFormat="1" ht="12" customHeight="1" outlineLevel="4" x14ac:dyDescent="0.2">
      <c r="A47" s="7"/>
      <c r="B47" s="73" t="s">
        <v>92</v>
      </c>
      <c r="C47" s="9"/>
      <c r="D47" s="9"/>
      <c r="E47" s="9"/>
      <c r="F47" s="9"/>
      <c r="G47" s="9"/>
      <c r="H47" s="10"/>
      <c r="I47" s="10"/>
      <c r="J47" s="10"/>
      <c r="K47" s="10"/>
      <c r="L47" s="10"/>
      <c r="M47" s="10"/>
      <c r="N47" s="10"/>
      <c r="O47" s="10"/>
      <c r="P47" s="51"/>
      <c r="Q47" s="51"/>
      <c r="R47" s="10"/>
      <c r="S47" s="10">
        <f>ROUND($S$49+$S$50+$S$51+$S$52+$S$53+$S$54+$S$55+$S$57+$S$58+$S$59+$S$61+$S$62+$S$63+$S$64+$S$65+$S$66+$S$67+$S$69+$S$70+$S$71+$S$73+$S$74+$S$76+$S$77+$S$78+$S$79,2)</f>
        <v>0</v>
      </c>
      <c r="T47" s="10">
        <f>ROUND($T$49+$T$50+$T$51+$T$52+$T$53+$T$54+$T$55+$T$57+$T$58+$T$59+$T$61+$T$62+$T$63+$T$64+$T$65+$T$66+$T$67+$T$69+$T$70+$T$71+$T$73+$T$74+$T$76+$T$77+$T$78+$T$79,2)</f>
        <v>0</v>
      </c>
      <c r="U47" s="10">
        <f>ROUND($U$49+$U$50+$U$51+$U$52+$U$53+$U$54+$U$55+$U$57+$U$58+$U$59+$U$61+$U$62+$U$63+$U$64+$U$65+$U$66+$U$67+$U$69+$U$70+$U$71+$U$73+$U$74+$U$76+$U$77+$U$78+$U$79,2)</f>
        <v>0</v>
      </c>
      <c r="V47" s="10"/>
      <c r="W47" s="51"/>
    </row>
    <row r="48" spans="1:23" s="11" customFormat="1" ht="11.1" customHeight="1" outlineLevel="5" x14ac:dyDescent="0.15">
      <c r="A48" s="12">
        <v>7</v>
      </c>
      <c r="B48" s="70" t="s">
        <v>93</v>
      </c>
      <c r="C48" s="13" t="s">
        <v>73</v>
      </c>
      <c r="D48" s="13"/>
      <c r="E48" s="13"/>
      <c r="F48" s="13"/>
      <c r="G48" s="13"/>
      <c r="H48" s="14">
        <v>1</v>
      </c>
      <c r="I48" s="14">
        <v>1</v>
      </c>
      <c r="J48" s="14">
        <v>1</v>
      </c>
      <c r="K48" s="14">
        <v>1</v>
      </c>
      <c r="L48" s="14">
        <v>1</v>
      </c>
      <c r="M48" s="14">
        <v>5</v>
      </c>
      <c r="N48" s="15"/>
      <c r="O48" s="15">
        <f>$O$49</f>
        <v>5</v>
      </c>
      <c r="P48" s="49"/>
      <c r="Q48" s="49"/>
      <c r="R48" s="15">
        <f>ROUND($U$48/$O$48,2)</f>
        <v>0</v>
      </c>
      <c r="S48" s="15">
        <f>ROUND($S$49+$S$50+$S$51+$S$52+$S$53+$S$54+$S$55,2)</f>
        <v>0</v>
      </c>
      <c r="T48" s="15">
        <f>ROUND($T$49+$T$50+$T$51+$T$52+$T$53+$T$54+$T$55,2)</f>
        <v>0</v>
      </c>
      <c r="U48" s="15">
        <f>ROUND($U$49+$U$50+$U$51+$U$52+$U$53+$U$54+$U$55,2)</f>
        <v>0</v>
      </c>
      <c r="V48" s="16" t="s">
        <v>94</v>
      </c>
      <c r="W48" s="55"/>
    </row>
    <row r="49" spans="1:23" s="17" customFormat="1" ht="11.1" customHeight="1" outlineLevel="6" x14ac:dyDescent="0.2">
      <c r="A49" s="18"/>
      <c r="B49" s="71" t="s">
        <v>26</v>
      </c>
      <c r="C49" s="19" t="s">
        <v>73</v>
      </c>
      <c r="D49" s="19"/>
      <c r="E49" s="19"/>
      <c r="F49" s="19"/>
      <c r="G49" s="19"/>
      <c r="H49" s="20">
        <v>1</v>
      </c>
      <c r="I49" s="20">
        <v>1</v>
      </c>
      <c r="J49" s="20">
        <v>1</v>
      </c>
      <c r="K49" s="20">
        <v>1</v>
      </c>
      <c r="L49" s="20">
        <v>1</v>
      </c>
      <c r="M49" s="20">
        <f>$H$49+$I$49+$J$49+$K$49+$L$49</f>
        <v>5</v>
      </c>
      <c r="N49" s="20">
        <v>1</v>
      </c>
      <c r="O49" s="21">
        <f>ROUND($M$49*$N$49,3)</f>
        <v>5</v>
      </c>
      <c r="P49" s="46"/>
      <c r="Q49" s="47"/>
      <c r="R49" s="44">
        <f>ROUND($Q$49+$P$49,2)</f>
        <v>0</v>
      </c>
      <c r="S49" s="21">
        <f>ROUND($M$49*$P$49,2)</f>
        <v>0</v>
      </c>
      <c r="T49" s="21">
        <f>ROUND($O$49*$Q$49,2)</f>
        <v>0</v>
      </c>
      <c r="U49" s="21">
        <f>ROUND($T$49+$S$49,2)</f>
        <v>0</v>
      </c>
      <c r="V49" s="21"/>
      <c r="W49" s="56"/>
    </row>
    <row r="50" spans="1:23" s="1" customFormat="1" ht="11.1" customHeight="1" outlineLevel="6" x14ac:dyDescent="0.2">
      <c r="A50" s="22"/>
      <c r="B50" s="72" t="s">
        <v>95</v>
      </c>
      <c r="C50" s="23" t="s">
        <v>73</v>
      </c>
      <c r="D50" s="23"/>
      <c r="E50" s="23"/>
      <c r="F50" s="23"/>
      <c r="G50" s="23"/>
      <c r="H50" s="24">
        <v>4</v>
      </c>
      <c r="I50" s="24">
        <v>4</v>
      </c>
      <c r="J50" s="25"/>
      <c r="K50" s="24">
        <v>4</v>
      </c>
      <c r="L50" s="24">
        <v>4</v>
      </c>
      <c r="M50" s="24">
        <f>$H$50+$I$50+$J$50+$K$50+$L$50</f>
        <v>16</v>
      </c>
      <c r="N50" s="28">
        <v>1</v>
      </c>
      <c r="O50" s="25">
        <f>ROUND($M$50*$N$50,3)</f>
        <v>16</v>
      </c>
      <c r="P50" s="48"/>
      <c r="Q50" s="48"/>
      <c r="R50" s="25">
        <f>ROUND($Q$50+$P$50,2)</f>
        <v>0</v>
      </c>
      <c r="S50" s="25">
        <f>ROUND($M$50*$P$50,2)</f>
        <v>0</v>
      </c>
      <c r="T50" s="25">
        <f>ROUND($O$50*$Q$50,2)</f>
        <v>0</v>
      </c>
      <c r="U50" s="25">
        <f>ROUND($T$50+$S$50,2)</f>
        <v>0</v>
      </c>
      <c r="V50" s="27"/>
      <c r="W50" s="57"/>
    </row>
    <row r="51" spans="1:23" s="1" customFormat="1" ht="11.1" customHeight="1" outlineLevel="6" x14ac:dyDescent="0.2">
      <c r="A51" s="22"/>
      <c r="B51" s="72" t="s">
        <v>96</v>
      </c>
      <c r="C51" s="23" t="s">
        <v>73</v>
      </c>
      <c r="D51" s="23"/>
      <c r="E51" s="23"/>
      <c r="F51" s="23"/>
      <c r="G51" s="23"/>
      <c r="H51" s="25"/>
      <c r="I51" s="25"/>
      <c r="J51" s="24">
        <v>3</v>
      </c>
      <c r="K51" s="25"/>
      <c r="L51" s="25"/>
      <c r="M51" s="24">
        <f>$H$51+$I$51+$J$51+$K$51+$L$51</f>
        <v>3</v>
      </c>
      <c r="N51" s="28">
        <v>1</v>
      </c>
      <c r="O51" s="25">
        <f>ROUND($M$51*$N$51,3)</f>
        <v>3</v>
      </c>
      <c r="P51" s="48"/>
      <c r="Q51" s="48"/>
      <c r="R51" s="25">
        <f>ROUND($Q$51+$P$51,2)</f>
        <v>0</v>
      </c>
      <c r="S51" s="25">
        <f>ROUND($M$51*$P$51,2)</f>
        <v>0</v>
      </c>
      <c r="T51" s="25">
        <f>ROUND($O$51*$Q$51,2)</f>
        <v>0</v>
      </c>
      <c r="U51" s="25">
        <f>ROUND($T$51+$S$51,2)</f>
        <v>0</v>
      </c>
      <c r="V51" s="27"/>
      <c r="W51" s="57"/>
    </row>
    <row r="52" spans="1:23" s="1" customFormat="1" ht="11.1" customHeight="1" outlineLevel="6" x14ac:dyDescent="0.2">
      <c r="A52" s="22"/>
      <c r="B52" s="72" t="s">
        <v>97</v>
      </c>
      <c r="C52" s="23" t="s">
        <v>73</v>
      </c>
      <c r="D52" s="23"/>
      <c r="E52" s="23"/>
      <c r="F52" s="23"/>
      <c r="G52" s="23"/>
      <c r="H52" s="24">
        <v>12</v>
      </c>
      <c r="I52" s="24">
        <v>12</v>
      </c>
      <c r="J52" s="25"/>
      <c r="K52" s="24">
        <v>12</v>
      </c>
      <c r="L52" s="24">
        <v>12</v>
      </c>
      <c r="M52" s="24">
        <f>$H$52+$I$52+$J$52+$K$52+$L$52</f>
        <v>48</v>
      </c>
      <c r="N52" s="28">
        <v>1</v>
      </c>
      <c r="O52" s="25">
        <f>ROUND($M$52*$N$52,3)</f>
        <v>48</v>
      </c>
      <c r="P52" s="48"/>
      <c r="Q52" s="48"/>
      <c r="R52" s="25">
        <f>ROUND($Q$52+$P$52,2)</f>
        <v>0</v>
      </c>
      <c r="S52" s="25">
        <f>ROUND($M$52*$P$52,2)</f>
        <v>0</v>
      </c>
      <c r="T52" s="25">
        <f>ROUND($O$52*$Q$52,2)</f>
        <v>0</v>
      </c>
      <c r="U52" s="25">
        <f>ROUND($T$52+$S$52,2)</f>
        <v>0</v>
      </c>
      <c r="V52" s="27"/>
      <c r="W52" s="57"/>
    </row>
    <row r="53" spans="1:23" s="1" customFormat="1" ht="11.1" customHeight="1" outlineLevel="6" x14ac:dyDescent="0.2">
      <c r="A53" s="22"/>
      <c r="B53" s="72" t="s">
        <v>98</v>
      </c>
      <c r="C53" s="23" t="s">
        <v>73</v>
      </c>
      <c r="D53" s="23"/>
      <c r="E53" s="23"/>
      <c r="F53" s="23"/>
      <c r="G53" s="23"/>
      <c r="H53" s="25"/>
      <c r="I53" s="25"/>
      <c r="J53" s="24">
        <v>9</v>
      </c>
      <c r="K53" s="25"/>
      <c r="L53" s="25"/>
      <c r="M53" s="24">
        <f>$H$53+$I$53+$J$53+$K$53+$L$53</f>
        <v>9</v>
      </c>
      <c r="N53" s="28">
        <v>1</v>
      </c>
      <c r="O53" s="25">
        <f>ROUND($M$53*$N$53,3)</f>
        <v>9</v>
      </c>
      <c r="P53" s="48"/>
      <c r="Q53" s="48"/>
      <c r="R53" s="25">
        <f>ROUND($Q$53+$P$53,2)</f>
        <v>0</v>
      </c>
      <c r="S53" s="25">
        <f>ROUND($M$53*$P$53,2)</f>
        <v>0</v>
      </c>
      <c r="T53" s="25">
        <f>ROUND($O$53*$Q$53,2)</f>
        <v>0</v>
      </c>
      <c r="U53" s="25">
        <f>ROUND($T$53+$S$53,2)</f>
        <v>0</v>
      </c>
      <c r="V53" s="27"/>
      <c r="W53" s="57"/>
    </row>
    <row r="54" spans="1:23" s="1" customFormat="1" ht="11.1" customHeight="1" outlineLevel="6" x14ac:dyDescent="0.2">
      <c r="A54" s="22"/>
      <c r="B54" s="72" t="s">
        <v>99</v>
      </c>
      <c r="C54" s="23" t="s">
        <v>73</v>
      </c>
      <c r="D54" s="23"/>
      <c r="E54" s="23"/>
      <c r="F54" s="23"/>
      <c r="G54" s="23"/>
      <c r="H54" s="24">
        <v>7.6999999999999999E-2</v>
      </c>
      <c r="I54" s="24">
        <v>7.6999999999999999E-2</v>
      </c>
      <c r="J54" s="24">
        <v>7.6999999999999999E-2</v>
      </c>
      <c r="K54" s="24">
        <v>7.6999999999999999E-2</v>
      </c>
      <c r="L54" s="24">
        <v>7.6999999999999999E-2</v>
      </c>
      <c r="M54" s="24">
        <f>$H$54+$I$54+$J$54+$K$54+$L$54</f>
        <v>0.38500000000000001</v>
      </c>
      <c r="N54" s="28">
        <v>1</v>
      </c>
      <c r="O54" s="25">
        <f>ROUND($M$54*$N$54,3)</f>
        <v>0.38500000000000001</v>
      </c>
      <c r="P54" s="48"/>
      <c r="Q54" s="48"/>
      <c r="R54" s="25">
        <f>ROUND($Q$54+$P$54,2)</f>
        <v>0</v>
      </c>
      <c r="S54" s="25">
        <f>ROUND($M$54*$P$54,2)</f>
        <v>0</v>
      </c>
      <c r="T54" s="25">
        <f>ROUND($O$54*$Q$54,2)</f>
        <v>0</v>
      </c>
      <c r="U54" s="25">
        <f>ROUND($T$54+$S$54,2)</f>
        <v>0</v>
      </c>
      <c r="V54" s="27" t="s">
        <v>100</v>
      </c>
      <c r="W54" s="57"/>
    </row>
    <row r="55" spans="1:23" s="1" customFormat="1" ht="11.1" customHeight="1" outlineLevel="6" x14ac:dyDescent="0.2">
      <c r="A55" s="22"/>
      <c r="B55" s="72" t="s">
        <v>101</v>
      </c>
      <c r="C55" s="23" t="s">
        <v>73</v>
      </c>
      <c r="D55" s="23"/>
      <c r="E55" s="23"/>
      <c r="F55" s="23"/>
      <c r="G55" s="23"/>
      <c r="H55" s="25"/>
      <c r="I55" s="25"/>
      <c r="J55" s="24">
        <v>6</v>
      </c>
      <c r="K55" s="25"/>
      <c r="L55" s="25"/>
      <c r="M55" s="24">
        <f>$H$55+$I$55+$J$55+$K$55+$L$55</f>
        <v>6</v>
      </c>
      <c r="N55" s="28">
        <v>1</v>
      </c>
      <c r="O55" s="25">
        <f>ROUND($M$55*$N$55,3)</f>
        <v>6</v>
      </c>
      <c r="P55" s="48"/>
      <c r="Q55" s="48"/>
      <c r="R55" s="25">
        <f>ROUND($Q$55+$P$55,2)</f>
        <v>0</v>
      </c>
      <c r="S55" s="25">
        <f>ROUND($M$55*$P$55,2)</f>
        <v>0</v>
      </c>
      <c r="T55" s="25">
        <f>ROUND($O$55*$Q$55,2)</f>
        <v>0</v>
      </c>
      <c r="U55" s="25">
        <f>ROUND($T$55+$S$55,2)</f>
        <v>0</v>
      </c>
      <c r="V55" s="27"/>
      <c r="W55" s="57"/>
    </row>
    <row r="56" spans="1:23" s="11" customFormat="1" ht="11.1" customHeight="1" outlineLevel="5" x14ac:dyDescent="0.15">
      <c r="A56" s="12">
        <v>8</v>
      </c>
      <c r="B56" s="70" t="s">
        <v>102</v>
      </c>
      <c r="C56" s="13" t="s">
        <v>73</v>
      </c>
      <c r="D56" s="13"/>
      <c r="E56" s="13"/>
      <c r="F56" s="13"/>
      <c r="G56" s="13"/>
      <c r="H56" s="14">
        <v>1</v>
      </c>
      <c r="I56" s="14">
        <v>1</v>
      </c>
      <c r="J56" s="14">
        <v>1</v>
      </c>
      <c r="K56" s="14">
        <v>1</v>
      </c>
      <c r="L56" s="14">
        <v>1</v>
      </c>
      <c r="M56" s="14">
        <v>5</v>
      </c>
      <c r="N56" s="15"/>
      <c r="O56" s="15">
        <f>$O$57</f>
        <v>5</v>
      </c>
      <c r="P56" s="49"/>
      <c r="Q56" s="49"/>
      <c r="R56" s="15">
        <f>ROUND($U$56/$O$56,2)</f>
        <v>0</v>
      </c>
      <c r="S56" s="15">
        <f>ROUND($S$57+$S$58+$S$59,2)</f>
        <v>0</v>
      </c>
      <c r="T56" s="15">
        <f>ROUND($T$57+$T$58+$T$59,2)</f>
        <v>0</v>
      </c>
      <c r="U56" s="15">
        <f>ROUND($U$57+$U$58+$U$59,2)</f>
        <v>0</v>
      </c>
      <c r="V56" s="16" t="s">
        <v>94</v>
      </c>
      <c r="W56" s="55"/>
    </row>
    <row r="57" spans="1:23" s="17" customFormat="1" ht="11.1" customHeight="1" outlineLevel="6" x14ac:dyDescent="0.2">
      <c r="A57" s="18"/>
      <c r="B57" s="71" t="s">
        <v>26</v>
      </c>
      <c r="C57" s="19" t="s">
        <v>73</v>
      </c>
      <c r="D57" s="19"/>
      <c r="E57" s="19"/>
      <c r="F57" s="19"/>
      <c r="G57" s="19"/>
      <c r="H57" s="20">
        <v>1</v>
      </c>
      <c r="I57" s="20">
        <v>1</v>
      </c>
      <c r="J57" s="20">
        <v>1</v>
      </c>
      <c r="K57" s="20">
        <v>1</v>
      </c>
      <c r="L57" s="20">
        <v>1</v>
      </c>
      <c r="M57" s="20">
        <f>$H$57+$I$57+$J$57+$K$57+$L$57</f>
        <v>5</v>
      </c>
      <c r="N57" s="20">
        <v>1</v>
      </c>
      <c r="O57" s="21">
        <f>ROUND($M$57*$N$57,3)</f>
        <v>5</v>
      </c>
      <c r="P57" s="50"/>
      <c r="Q57" s="47"/>
      <c r="R57" s="45">
        <f>ROUND($Q$57+$P$57,2)</f>
        <v>0</v>
      </c>
      <c r="S57" s="21">
        <f>ROUND($M$57*$P$57,2)</f>
        <v>0</v>
      </c>
      <c r="T57" s="21">
        <f>ROUND($O$57*$Q$57,2)</f>
        <v>0</v>
      </c>
      <c r="U57" s="21">
        <f>ROUND($T$57+$S$57,2)</f>
        <v>0</v>
      </c>
      <c r="V57" s="21"/>
      <c r="W57" s="56"/>
    </row>
    <row r="58" spans="1:23" s="1" customFormat="1" ht="11.1" customHeight="1" outlineLevel="6" x14ac:dyDescent="0.2">
      <c r="A58" s="22"/>
      <c r="B58" s="72" t="s">
        <v>77</v>
      </c>
      <c r="C58" s="23" t="s">
        <v>70</v>
      </c>
      <c r="D58" s="23"/>
      <c r="E58" s="23"/>
      <c r="F58" s="23"/>
      <c r="G58" s="23"/>
      <c r="H58" s="24">
        <v>2.78</v>
      </c>
      <c r="I58" s="24">
        <v>2.78</v>
      </c>
      <c r="J58" s="24">
        <v>7.5709999999999997</v>
      </c>
      <c r="K58" s="24">
        <v>2.78</v>
      </c>
      <c r="L58" s="24">
        <v>2.78</v>
      </c>
      <c r="M58" s="24">
        <f>$H$58+$I$58+$J$58+$K$58+$L$58</f>
        <v>18.690999999999999</v>
      </c>
      <c r="N58" s="29">
        <v>0.1</v>
      </c>
      <c r="O58" s="25">
        <f>ROUND($M$58*$N$58,3)</f>
        <v>1.869</v>
      </c>
      <c r="P58" s="48"/>
      <c r="Q58" s="48"/>
      <c r="R58" s="25">
        <f>ROUND($Q$58+$P$58,2)</f>
        <v>0</v>
      </c>
      <c r="S58" s="25">
        <f>ROUND($M$58*$P$58,2)</f>
        <v>0</v>
      </c>
      <c r="T58" s="25">
        <f>ROUND($O$58*$Q$58,2)</f>
        <v>0</v>
      </c>
      <c r="U58" s="25">
        <f>ROUND($T$58+$S$58,2)</f>
        <v>0</v>
      </c>
      <c r="V58" s="27"/>
      <c r="W58" s="57"/>
    </row>
    <row r="59" spans="1:23" s="1" customFormat="1" ht="11.1" customHeight="1" outlineLevel="6" x14ac:dyDescent="0.2">
      <c r="A59" s="22"/>
      <c r="B59" s="72" t="s">
        <v>78</v>
      </c>
      <c r="C59" s="23" t="s">
        <v>70</v>
      </c>
      <c r="D59" s="23"/>
      <c r="E59" s="23"/>
      <c r="F59" s="23"/>
      <c r="G59" s="23"/>
      <c r="H59" s="24">
        <v>2.78</v>
      </c>
      <c r="I59" s="24">
        <v>2.78</v>
      </c>
      <c r="J59" s="24">
        <v>7.5709999999999997</v>
      </c>
      <c r="K59" s="24">
        <v>2.78</v>
      </c>
      <c r="L59" s="24">
        <v>2.78</v>
      </c>
      <c r="M59" s="24">
        <f>$H$59+$I$59+$J$59+$K$59+$L$59</f>
        <v>18.690999999999999</v>
      </c>
      <c r="N59" s="26">
        <v>0.28000000000000003</v>
      </c>
      <c r="O59" s="25">
        <f>ROUND($M$59*$N$59,3)</f>
        <v>5.2329999999999997</v>
      </c>
      <c r="P59" s="48"/>
      <c r="Q59" s="48"/>
      <c r="R59" s="25">
        <f>ROUND($Q$59+$P$59,2)</f>
        <v>0</v>
      </c>
      <c r="S59" s="25">
        <f>ROUND($M$59*$P$59,2)</f>
        <v>0</v>
      </c>
      <c r="T59" s="25">
        <f>ROUND($O$59*$Q$59,2)</f>
        <v>0</v>
      </c>
      <c r="U59" s="25">
        <f>ROUND($T$59+$S$59,2)</f>
        <v>0</v>
      </c>
      <c r="V59" s="27" t="s">
        <v>79</v>
      </c>
      <c r="W59" s="57"/>
    </row>
    <row r="60" spans="1:23" s="11" customFormat="1" ht="21.95" customHeight="1" outlineLevel="5" x14ac:dyDescent="0.15">
      <c r="A60" s="12">
        <v>9</v>
      </c>
      <c r="B60" s="70" t="s">
        <v>103</v>
      </c>
      <c r="C60" s="13" t="s">
        <v>73</v>
      </c>
      <c r="D60" s="13"/>
      <c r="E60" s="13"/>
      <c r="F60" s="13"/>
      <c r="G60" s="13"/>
      <c r="H60" s="14">
        <v>1</v>
      </c>
      <c r="I60" s="14">
        <v>1</v>
      </c>
      <c r="J60" s="14">
        <v>1</v>
      </c>
      <c r="K60" s="14">
        <v>1</v>
      </c>
      <c r="L60" s="14">
        <v>1</v>
      </c>
      <c r="M60" s="14">
        <v>5</v>
      </c>
      <c r="N60" s="15"/>
      <c r="O60" s="15">
        <f>$O$61</f>
        <v>5</v>
      </c>
      <c r="P60" s="49"/>
      <c r="Q60" s="49"/>
      <c r="R60" s="15">
        <f>ROUND($U$60/$O$60,2)</f>
        <v>0</v>
      </c>
      <c r="S60" s="15">
        <f>ROUND($S$61+$S$62+$S$63+$S$64+$S$65+$S$66+$S$67,2)</f>
        <v>0</v>
      </c>
      <c r="T60" s="15">
        <f>ROUND($T$61+$T$62+$T$63+$T$64+$T$65+$T$66+$T$67,2)</f>
        <v>0</v>
      </c>
      <c r="U60" s="15">
        <f>ROUND($U$61+$U$62+$U$63+$U$64+$U$65+$U$66+$U$67,2)</f>
        <v>0</v>
      </c>
      <c r="V60" s="16" t="s">
        <v>94</v>
      </c>
      <c r="W60" s="55"/>
    </row>
    <row r="61" spans="1:23" s="17" customFormat="1" ht="11.1" customHeight="1" outlineLevel="6" x14ac:dyDescent="0.2">
      <c r="A61" s="18"/>
      <c r="B61" s="71" t="s">
        <v>26</v>
      </c>
      <c r="C61" s="19" t="s">
        <v>73</v>
      </c>
      <c r="D61" s="19"/>
      <c r="E61" s="19"/>
      <c r="F61" s="19"/>
      <c r="G61" s="19"/>
      <c r="H61" s="20">
        <v>1</v>
      </c>
      <c r="I61" s="20">
        <v>1</v>
      </c>
      <c r="J61" s="20">
        <v>1</v>
      </c>
      <c r="K61" s="20">
        <v>1</v>
      </c>
      <c r="L61" s="20">
        <v>1</v>
      </c>
      <c r="M61" s="20">
        <f>$H$61+$I$61+$J$61+$K$61+$L$61</f>
        <v>5</v>
      </c>
      <c r="N61" s="20">
        <v>1</v>
      </c>
      <c r="O61" s="21">
        <f>ROUND($M$61*$N$61,3)</f>
        <v>5</v>
      </c>
      <c r="P61" s="46"/>
      <c r="Q61" s="47"/>
      <c r="R61" s="44">
        <f>ROUND($Q$61+$P$61,2)</f>
        <v>0</v>
      </c>
      <c r="S61" s="21">
        <f>ROUND($M$61*$P$61,2)</f>
        <v>0</v>
      </c>
      <c r="T61" s="21">
        <f>ROUND($O$61*$Q$61,2)</f>
        <v>0</v>
      </c>
      <c r="U61" s="21">
        <f>ROUND($T$61+$S$61,2)</f>
        <v>0</v>
      </c>
      <c r="V61" s="21"/>
      <c r="W61" s="56"/>
    </row>
    <row r="62" spans="1:23" s="1" customFormat="1" ht="11.1" customHeight="1" outlineLevel="6" x14ac:dyDescent="0.2">
      <c r="A62" s="22"/>
      <c r="B62" s="72" t="s">
        <v>62</v>
      </c>
      <c r="C62" s="23" t="s">
        <v>60</v>
      </c>
      <c r="D62" s="23"/>
      <c r="E62" s="23"/>
      <c r="F62" s="23"/>
      <c r="G62" s="23"/>
      <c r="H62" s="24">
        <v>3.2000000000000001E-2</v>
      </c>
      <c r="I62" s="24">
        <v>3.2000000000000001E-2</v>
      </c>
      <c r="J62" s="25"/>
      <c r="K62" s="24">
        <v>3.2000000000000001E-2</v>
      </c>
      <c r="L62" s="24">
        <v>3.2000000000000001E-2</v>
      </c>
      <c r="M62" s="24">
        <f>$H$62+$I$62+$J$62+$K$62+$L$62</f>
        <v>0.128</v>
      </c>
      <c r="N62" s="26">
        <v>1.03</v>
      </c>
      <c r="O62" s="25">
        <f>ROUND($M$62*$N$62,3)</f>
        <v>0.13200000000000001</v>
      </c>
      <c r="P62" s="48"/>
      <c r="Q62" s="48"/>
      <c r="R62" s="25">
        <f>ROUND($Q$62+$P$62,2)</f>
        <v>0</v>
      </c>
      <c r="S62" s="25">
        <f>ROUND($M$62*$P$62,2)</f>
        <v>0</v>
      </c>
      <c r="T62" s="25">
        <f>ROUND($O$62*$Q$62,2)</f>
        <v>0</v>
      </c>
      <c r="U62" s="25">
        <f>ROUND($T$62+$S$62,2)</f>
        <v>0</v>
      </c>
      <c r="V62" s="27"/>
      <c r="W62" s="57"/>
    </row>
    <row r="63" spans="1:23" s="1" customFormat="1" ht="11.1" customHeight="1" outlineLevel="6" x14ac:dyDescent="0.2">
      <c r="A63" s="22"/>
      <c r="B63" s="72" t="s">
        <v>104</v>
      </c>
      <c r="C63" s="23" t="s">
        <v>60</v>
      </c>
      <c r="D63" s="23"/>
      <c r="E63" s="23"/>
      <c r="F63" s="23"/>
      <c r="G63" s="23"/>
      <c r="H63" s="25"/>
      <c r="I63" s="25"/>
      <c r="J63" s="24">
        <v>9.7000000000000003E-2</v>
      </c>
      <c r="K63" s="25"/>
      <c r="L63" s="25"/>
      <c r="M63" s="24">
        <f>$H$63+$I$63+$J$63+$K$63+$L$63</f>
        <v>9.7000000000000003E-2</v>
      </c>
      <c r="N63" s="26">
        <v>1.03</v>
      </c>
      <c r="O63" s="25">
        <f>ROUND($M$63*$N$63,3)</f>
        <v>0.1</v>
      </c>
      <c r="P63" s="48"/>
      <c r="Q63" s="48"/>
      <c r="R63" s="25">
        <f>ROUND($Q$63+$P$63,2)</f>
        <v>0</v>
      </c>
      <c r="S63" s="25">
        <f>ROUND($M$63*$P$63,2)</f>
        <v>0</v>
      </c>
      <c r="T63" s="25">
        <f>ROUND($O$63*$Q$63,2)</f>
        <v>0</v>
      </c>
      <c r="U63" s="25">
        <f>ROUND($T$63+$S$63,2)</f>
        <v>0</v>
      </c>
      <c r="V63" s="27"/>
      <c r="W63" s="57"/>
    </row>
    <row r="64" spans="1:23" s="1" customFormat="1" ht="11.1" customHeight="1" outlineLevel="6" x14ac:dyDescent="0.2">
      <c r="A64" s="22"/>
      <c r="B64" s="72" t="s">
        <v>105</v>
      </c>
      <c r="C64" s="23" t="s">
        <v>60</v>
      </c>
      <c r="D64" s="23"/>
      <c r="E64" s="23"/>
      <c r="F64" s="23"/>
      <c r="G64" s="23"/>
      <c r="H64" s="24">
        <v>1.2999999999999999E-2</v>
      </c>
      <c r="I64" s="24">
        <v>1.2999999999999999E-2</v>
      </c>
      <c r="J64" s="25"/>
      <c r="K64" s="24">
        <v>1.2999999999999999E-2</v>
      </c>
      <c r="L64" s="24">
        <v>1.2999999999999999E-2</v>
      </c>
      <c r="M64" s="24">
        <f>$H$64+$I$64+$J$64+$K$64+$L$64</f>
        <v>5.1999999999999998E-2</v>
      </c>
      <c r="N64" s="26">
        <v>1.03</v>
      </c>
      <c r="O64" s="25">
        <f>ROUND($M$64*$N$64,3)</f>
        <v>5.3999999999999999E-2</v>
      </c>
      <c r="P64" s="48"/>
      <c r="Q64" s="48"/>
      <c r="R64" s="25">
        <f>ROUND($Q$64+$P$64,2)</f>
        <v>0</v>
      </c>
      <c r="S64" s="25">
        <f>ROUND($M$64*$P$64,2)</f>
        <v>0</v>
      </c>
      <c r="T64" s="25">
        <f>ROUND($O$64*$Q$64,2)</f>
        <v>0</v>
      </c>
      <c r="U64" s="25">
        <f>ROUND($T$64+$S$64,2)</f>
        <v>0</v>
      </c>
      <c r="V64" s="27"/>
      <c r="W64" s="57"/>
    </row>
    <row r="65" spans="1:23" s="1" customFormat="1" ht="11.1" customHeight="1" outlineLevel="6" x14ac:dyDescent="0.2">
      <c r="A65" s="22"/>
      <c r="B65" s="72" t="s">
        <v>106</v>
      </c>
      <c r="C65" s="23" t="s">
        <v>60</v>
      </c>
      <c r="D65" s="23"/>
      <c r="E65" s="23"/>
      <c r="F65" s="23"/>
      <c r="G65" s="23"/>
      <c r="H65" s="25"/>
      <c r="I65" s="25"/>
      <c r="J65" s="24">
        <v>4.3999999999999997E-2</v>
      </c>
      <c r="K65" s="25"/>
      <c r="L65" s="25"/>
      <c r="M65" s="24">
        <f>$H$65+$I$65+$J$65+$K$65+$L$65</f>
        <v>4.3999999999999997E-2</v>
      </c>
      <c r="N65" s="26">
        <v>1.03</v>
      </c>
      <c r="O65" s="25">
        <f>ROUND($M$65*$N$65,3)</f>
        <v>4.4999999999999998E-2</v>
      </c>
      <c r="P65" s="48"/>
      <c r="Q65" s="48"/>
      <c r="R65" s="25">
        <f>ROUND($Q$65+$P$65,2)</f>
        <v>0</v>
      </c>
      <c r="S65" s="25">
        <f>ROUND($M$65*$P$65,2)</f>
        <v>0</v>
      </c>
      <c r="T65" s="25">
        <f>ROUND($O$65*$Q$65,2)</f>
        <v>0</v>
      </c>
      <c r="U65" s="25">
        <f>ROUND($T$65+$S$65,2)</f>
        <v>0</v>
      </c>
      <c r="V65" s="27"/>
      <c r="W65" s="57"/>
    </row>
    <row r="66" spans="1:23" s="1" customFormat="1" ht="11.1" customHeight="1" outlineLevel="6" x14ac:dyDescent="0.2">
      <c r="A66" s="22"/>
      <c r="B66" s="72" t="s">
        <v>107</v>
      </c>
      <c r="C66" s="23" t="s">
        <v>60</v>
      </c>
      <c r="D66" s="23"/>
      <c r="E66" s="23"/>
      <c r="F66" s="23"/>
      <c r="G66" s="23"/>
      <c r="H66" s="24">
        <v>0.08</v>
      </c>
      <c r="I66" s="24">
        <v>0.08</v>
      </c>
      <c r="J66" s="25"/>
      <c r="K66" s="24">
        <v>0.08</v>
      </c>
      <c r="L66" s="24">
        <v>0.08</v>
      </c>
      <c r="M66" s="24">
        <f>$H$66+$I$66+$J$66+$K$66+$L$66</f>
        <v>0.32</v>
      </c>
      <c r="N66" s="26">
        <v>1.03</v>
      </c>
      <c r="O66" s="25">
        <f>ROUND($M$66*$N$66,3)</f>
        <v>0.33</v>
      </c>
      <c r="P66" s="48"/>
      <c r="Q66" s="48"/>
      <c r="R66" s="25">
        <f>ROUND($Q$66+$P$66,2)</f>
        <v>0</v>
      </c>
      <c r="S66" s="25">
        <f>ROUND($M$66*$P$66,2)</f>
        <v>0</v>
      </c>
      <c r="T66" s="25">
        <f>ROUND($O$66*$Q$66,2)</f>
        <v>0</v>
      </c>
      <c r="U66" s="25">
        <f>ROUND($T$66+$S$66,2)</f>
        <v>0</v>
      </c>
      <c r="V66" s="27"/>
      <c r="W66" s="57"/>
    </row>
    <row r="67" spans="1:23" s="1" customFormat="1" ht="11.1" customHeight="1" outlineLevel="6" x14ac:dyDescent="0.2">
      <c r="A67" s="22"/>
      <c r="B67" s="72" t="s">
        <v>69</v>
      </c>
      <c r="C67" s="23" t="s">
        <v>70</v>
      </c>
      <c r="D67" s="23"/>
      <c r="E67" s="23"/>
      <c r="F67" s="23"/>
      <c r="G67" s="23"/>
      <c r="H67" s="24">
        <v>0.125</v>
      </c>
      <c r="I67" s="24">
        <v>0.125</v>
      </c>
      <c r="J67" s="24">
        <v>0.14099999999999999</v>
      </c>
      <c r="K67" s="24">
        <v>0.125</v>
      </c>
      <c r="L67" s="24">
        <v>0.125</v>
      </c>
      <c r="M67" s="24">
        <f>$H$67+$I$67+$J$67+$K$67+$L$67</f>
        <v>0.64100000000000001</v>
      </c>
      <c r="N67" s="28">
        <v>19</v>
      </c>
      <c r="O67" s="25">
        <f>ROUND($M$67*$N$67,3)</f>
        <v>12.179</v>
      </c>
      <c r="P67" s="48"/>
      <c r="Q67" s="48"/>
      <c r="R67" s="25">
        <f>ROUND($Q$67+$P$67,2)</f>
        <v>0</v>
      </c>
      <c r="S67" s="25">
        <f>ROUND($M$67*$P$67,2)</f>
        <v>0</v>
      </c>
      <c r="T67" s="25">
        <f>ROUND($O$67*$Q$67,2)</f>
        <v>0</v>
      </c>
      <c r="U67" s="25">
        <f>ROUND($T$67+$S$67,2)</f>
        <v>0</v>
      </c>
      <c r="V67" s="27"/>
      <c r="W67" s="57"/>
    </row>
    <row r="68" spans="1:23" s="11" customFormat="1" ht="11.1" customHeight="1" outlineLevel="5" x14ac:dyDescent="0.15">
      <c r="A68" s="12">
        <v>10</v>
      </c>
      <c r="B68" s="70" t="s">
        <v>108</v>
      </c>
      <c r="C68" s="13" t="s">
        <v>73</v>
      </c>
      <c r="D68" s="13"/>
      <c r="E68" s="13"/>
      <c r="F68" s="13"/>
      <c r="G68" s="13"/>
      <c r="H68" s="15"/>
      <c r="I68" s="15"/>
      <c r="J68" s="14">
        <v>2</v>
      </c>
      <c r="K68" s="14">
        <v>2</v>
      </c>
      <c r="L68" s="14">
        <v>2</v>
      </c>
      <c r="M68" s="14">
        <v>6</v>
      </c>
      <c r="N68" s="15"/>
      <c r="O68" s="15">
        <f>$O$69</f>
        <v>6</v>
      </c>
      <c r="P68" s="49"/>
      <c r="Q68" s="49"/>
      <c r="R68" s="15">
        <f>ROUND($U$68/$O$68,2)</f>
        <v>0</v>
      </c>
      <c r="S68" s="15">
        <f>ROUND($S$69+$S$70+$S$71,2)</f>
        <v>0</v>
      </c>
      <c r="T68" s="15">
        <f>ROUND($T$69+$T$70+$T$71,2)</f>
        <v>0</v>
      </c>
      <c r="U68" s="15">
        <f>ROUND($U$69+$U$70+$U$71,2)</f>
        <v>0</v>
      </c>
      <c r="V68" s="16"/>
      <c r="W68" s="55"/>
    </row>
    <row r="69" spans="1:23" s="17" customFormat="1" ht="11.1" customHeight="1" outlineLevel="6" x14ac:dyDescent="0.2">
      <c r="A69" s="18"/>
      <c r="B69" s="71" t="s">
        <v>26</v>
      </c>
      <c r="C69" s="19" t="s">
        <v>73</v>
      </c>
      <c r="D69" s="19"/>
      <c r="E69" s="19"/>
      <c r="F69" s="19"/>
      <c r="G69" s="19"/>
      <c r="H69" s="21"/>
      <c r="I69" s="21"/>
      <c r="J69" s="20">
        <v>2</v>
      </c>
      <c r="K69" s="20">
        <v>2</v>
      </c>
      <c r="L69" s="20">
        <v>2</v>
      </c>
      <c r="M69" s="20">
        <f>$H$69+$I$69+$J$69+$K$69+$L$69</f>
        <v>6</v>
      </c>
      <c r="N69" s="20">
        <v>1</v>
      </c>
      <c r="O69" s="21">
        <f>ROUND($M$69*$N$69,3)</f>
        <v>6</v>
      </c>
      <c r="P69" s="50"/>
      <c r="Q69" s="47"/>
      <c r="R69" s="45">
        <f>ROUND($Q$69+$P$69,2)</f>
        <v>0</v>
      </c>
      <c r="S69" s="21">
        <f>ROUND($M$69*$P$69,2)</f>
        <v>0</v>
      </c>
      <c r="T69" s="21">
        <f>ROUND($O$69*$Q$69,2)</f>
        <v>0</v>
      </c>
      <c r="U69" s="21">
        <f>ROUND($T$69+$S$69,2)</f>
        <v>0</v>
      </c>
      <c r="V69" s="21"/>
      <c r="W69" s="56"/>
    </row>
    <row r="70" spans="1:23" s="1" customFormat="1" ht="11.1" customHeight="1" outlineLevel="6" x14ac:dyDescent="0.2">
      <c r="A70" s="22"/>
      <c r="B70" s="72" t="s">
        <v>109</v>
      </c>
      <c r="C70" s="23" t="s">
        <v>70</v>
      </c>
      <c r="D70" s="23"/>
      <c r="E70" s="23"/>
      <c r="F70" s="23"/>
      <c r="G70" s="23"/>
      <c r="H70" s="25"/>
      <c r="I70" s="25"/>
      <c r="J70" s="24">
        <v>3.42</v>
      </c>
      <c r="K70" s="24">
        <v>3.42</v>
      </c>
      <c r="L70" s="24">
        <v>3.42</v>
      </c>
      <c r="M70" s="24">
        <f>$H$70+$I$70+$J$70+$K$70+$L$70</f>
        <v>10.26</v>
      </c>
      <c r="N70" s="29">
        <v>0.1</v>
      </c>
      <c r="O70" s="25">
        <f>ROUND($M$70*$N$70,3)</f>
        <v>1.026</v>
      </c>
      <c r="P70" s="48"/>
      <c r="Q70" s="48"/>
      <c r="R70" s="25">
        <f>ROUND($Q$70+$P$70,2)</f>
        <v>0</v>
      </c>
      <c r="S70" s="25">
        <f>ROUND($M$70*$P$70,2)</f>
        <v>0</v>
      </c>
      <c r="T70" s="25">
        <f>ROUND($O$70*$Q$70,2)</f>
        <v>0</v>
      </c>
      <c r="U70" s="25">
        <f>ROUND($T$70+$S$70,2)</f>
        <v>0</v>
      </c>
      <c r="V70" s="27"/>
      <c r="W70" s="57"/>
    </row>
    <row r="71" spans="1:23" s="1" customFormat="1" ht="11.1" customHeight="1" outlineLevel="6" x14ac:dyDescent="0.2">
      <c r="A71" s="22"/>
      <c r="B71" s="72" t="s">
        <v>110</v>
      </c>
      <c r="C71" s="23" t="s">
        <v>70</v>
      </c>
      <c r="D71" s="23"/>
      <c r="E71" s="23"/>
      <c r="F71" s="23"/>
      <c r="G71" s="23"/>
      <c r="H71" s="25"/>
      <c r="I71" s="25"/>
      <c r="J71" s="24">
        <v>3.42</v>
      </c>
      <c r="K71" s="24">
        <v>3.42</v>
      </c>
      <c r="L71" s="24">
        <v>3.42</v>
      </c>
      <c r="M71" s="24">
        <f>$H$71+$I$71+$J$71+$K$71+$L$71</f>
        <v>10.26</v>
      </c>
      <c r="N71" s="26">
        <v>0.28000000000000003</v>
      </c>
      <c r="O71" s="25">
        <f>ROUND($M$71*$N$71,3)</f>
        <v>2.8730000000000002</v>
      </c>
      <c r="P71" s="48"/>
      <c r="Q71" s="48"/>
      <c r="R71" s="25">
        <f>ROUND($Q$71+$P$71,2)</f>
        <v>0</v>
      </c>
      <c r="S71" s="25">
        <f>ROUND($M$71*$P$71,2)</f>
        <v>0</v>
      </c>
      <c r="T71" s="25">
        <f>ROUND($O$71*$Q$71,2)</f>
        <v>0</v>
      </c>
      <c r="U71" s="25">
        <f>ROUND($T$71+$S$71,2)</f>
        <v>0</v>
      </c>
      <c r="V71" s="27" t="s">
        <v>79</v>
      </c>
      <c r="W71" s="57"/>
    </row>
    <row r="72" spans="1:23" s="11" customFormat="1" ht="11.1" customHeight="1" outlineLevel="5" x14ac:dyDescent="0.15">
      <c r="A72" s="12">
        <v>11</v>
      </c>
      <c r="B72" s="70" t="s">
        <v>111</v>
      </c>
      <c r="C72" s="13" t="s">
        <v>73</v>
      </c>
      <c r="D72" s="13"/>
      <c r="E72" s="13"/>
      <c r="F72" s="13"/>
      <c r="G72" s="13"/>
      <c r="H72" s="15"/>
      <c r="I72" s="15"/>
      <c r="J72" s="14">
        <v>2</v>
      </c>
      <c r="K72" s="14">
        <v>2</v>
      </c>
      <c r="L72" s="14">
        <v>2</v>
      </c>
      <c r="M72" s="14">
        <v>6</v>
      </c>
      <c r="N72" s="15"/>
      <c r="O72" s="15">
        <f>$O$73</f>
        <v>6</v>
      </c>
      <c r="P72" s="49"/>
      <c r="Q72" s="49"/>
      <c r="R72" s="15">
        <f>ROUND($U$72/$O$72,2)</f>
        <v>0</v>
      </c>
      <c r="S72" s="15">
        <f>ROUND($S$73+$S$74,2)</f>
        <v>0</v>
      </c>
      <c r="T72" s="15">
        <f>ROUND($T$73+$T$74,2)</f>
        <v>0</v>
      </c>
      <c r="U72" s="15">
        <f>ROUND($U$73+$U$74,2)</f>
        <v>0</v>
      </c>
      <c r="V72" s="16"/>
      <c r="W72" s="55"/>
    </row>
    <row r="73" spans="1:23" s="17" customFormat="1" ht="11.1" customHeight="1" outlineLevel="6" x14ac:dyDescent="0.2">
      <c r="A73" s="18"/>
      <c r="B73" s="71" t="s">
        <v>26</v>
      </c>
      <c r="C73" s="19" t="s">
        <v>73</v>
      </c>
      <c r="D73" s="19"/>
      <c r="E73" s="19"/>
      <c r="F73" s="19"/>
      <c r="G73" s="19"/>
      <c r="H73" s="21"/>
      <c r="I73" s="21"/>
      <c r="J73" s="20">
        <v>2</v>
      </c>
      <c r="K73" s="20">
        <v>2</v>
      </c>
      <c r="L73" s="20">
        <v>2</v>
      </c>
      <c r="M73" s="20">
        <f>$H$73+$I$73+$J$73+$K$73+$L$73</f>
        <v>6</v>
      </c>
      <c r="N73" s="20">
        <v>1</v>
      </c>
      <c r="O73" s="21">
        <f>ROUND($M$73*$N$73,3)</f>
        <v>6</v>
      </c>
      <c r="P73" s="46"/>
      <c r="Q73" s="47"/>
      <c r="R73" s="44">
        <f>ROUND($Q$73+$P$73,2)</f>
        <v>0</v>
      </c>
      <c r="S73" s="21">
        <f>ROUND($M$73*$P$73,2)</f>
        <v>0</v>
      </c>
      <c r="T73" s="21">
        <f>ROUND($O$73*$Q$73,2)</f>
        <v>0</v>
      </c>
      <c r="U73" s="21">
        <f>ROUND($T$73+$S$73,2)</f>
        <v>0</v>
      </c>
      <c r="V73" s="21"/>
      <c r="W73" s="56"/>
    </row>
    <row r="74" spans="1:23" s="1" customFormat="1" ht="11.1" customHeight="1" outlineLevel="6" x14ac:dyDescent="0.2">
      <c r="A74" s="22"/>
      <c r="B74" s="72" t="s">
        <v>95</v>
      </c>
      <c r="C74" s="23" t="s">
        <v>73</v>
      </c>
      <c r="D74" s="23"/>
      <c r="E74" s="23"/>
      <c r="F74" s="23"/>
      <c r="G74" s="23"/>
      <c r="H74" s="25"/>
      <c r="I74" s="25"/>
      <c r="J74" s="24">
        <v>24</v>
      </c>
      <c r="K74" s="24">
        <v>24</v>
      </c>
      <c r="L74" s="24">
        <v>24</v>
      </c>
      <c r="M74" s="24">
        <f>$H$74+$I$74+$J$74+$K$74+$L$74</f>
        <v>72</v>
      </c>
      <c r="N74" s="28">
        <v>1</v>
      </c>
      <c r="O74" s="25">
        <f>ROUND($M$74*$N$74,3)</f>
        <v>72</v>
      </c>
      <c r="P74" s="48"/>
      <c r="Q74" s="48"/>
      <c r="R74" s="25">
        <f>ROUND($Q$74+$P$74,2)</f>
        <v>0</v>
      </c>
      <c r="S74" s="25">
        <f>ROUND($M$74*$P$74,2)</f>
        <v>0</v>
      </c>
      <c r="T74" s="25">
        <f>ROUND($O$74*$Q$74,2)</f>
        <v>0</v>
      </c>
      <c r="U74" s="25">
        <f>ROUND($T$74+$S$74,2)</f>
        <v>0</v>
      </c>
      <c r="V74" s="27"/>
      <c r="W74" s="57"/>
    </row>
    <row r="75" spans="1:23" s="11" customFormat="1" ht="21.95" customHeight="1" outlineLevel="5" x14ac:dyDescent="0.15">
      <c r="A75" s="12">
        <v>12</v>
      </c>
      <c r="B75" s="70" t="s">
        <v>112</v>
      </c>
      <c r="C75" s="13" t="s">
        <v>73</v>
      </c>
      <c r="D75" s="13"/>
      <c r="E75" s="13"/>
      <c r="F75" s="13"/>
      <c r="G75" s="13"/>
      <c r="H75" s="15"/>
      <c r="I75" s="15"/>
      <c r="J75" s="14">
        <v>2</v>
      </c>
      <c r="K75" s="14">
        <v>2</v>
      </c>
      <c r="L75" s="14">
        <v>2</v>
      </c>
      <c r="M75" s="14">
        <v>6</v>
      </c>
      <c r="N75" s="15"/>
      <c r="O75" s="15">
        <f>$O$76</f>
        <v>6</v>
      </c>
      <c r="P75" s="49"/>
      <c r="Q75" s="49"/>
      <c r="R75" s="15">
        <f>ROUND($U$75/$O$75,2)</f>
        <v>0</v>
      </c>
      <c r="S75" s="15">
        <f>ROUND($S$76+$S$77+$S$78+$S$79,2)</f>
        <v>0</v>
      </c>
      <c r="T75" s="15">
        <f>ROUND($T$76+$T$77+$T$78+$T$79,2)</f>
        <v>0</v>
      </c>
      <c r="U75" s="15">
        <f>ROUND($U$76+$U$77+$U$78+$U$79,2)</f>
        <v>0</v>
      </c>
      <c r="V75" s="16" t="s">
        <v>113</v>
      </c>
      <c r="W75" s="55"/>
    </row>
    <row r="76" spans="1:23" s="17" customFormat="1" ht="11.1" customHeight="1" outlineLevel="6" x14ac:dyDescent="0.2">
      <c r="A76" s="18"/>
      <c r="B76" s="71" t="s">
        <v>26</v>
      </c>
      <c r="C76" s="19" t="s">
        <v>73</v>
      </c>
      <c r="D76" s="19"/>
      <c r="E76" s="19"/>
      <c r="F76" s="19"/>
      <c r="G76" s="19"/>
      <c r="H76" s="21"/>
      <c r="I76" s="21"/>
      <c r="J76" s="20">
        <v>2</v>
      </c>
      <c r="K76" s="20">
        <v>2</v>
      </c>
      <c r="L76" s="20">
        <v>2</v>
      </c>
      <c r="M76" s="20">
        <f>$H$76+$I$76+$J$76+$K$76+$L$76</f>
        <v>6</v>
      </c>
      <c r="N76" s="20">
        <v>1</v>
      </c>
      <c r="O76" s="21">
        <f>ROUND($M$76*$N$76,3)</f>
        <v>6</v>
      </c>
      <c r="P76" s="46"/>
      <c r="Q76" s="47"/>
      <c r="R76" s="44">
        <f>ROUND($Q$76+$P$76,2)</f>
        <v>0</v>
      </c>
      <c r="S76" s="21">
        <f>ROUND($M$76*$P$76,2)</f>
        <v>0</v>
      </c>
      <c r="T76" s="21">
        <f>ROUND($O$76*$Q$76,2)</f>
        <v>0</v>
      </c>
      <c r="U76" s="21">
        <f>ROUND($T$76+$S$76,2)</f>
        <v>0</v>
      </c>
      <c r="V76" s="21"/>
      <c r="W76" s="56"/>
    </row>
    <row r="77" spans="1:23" s="1" customFormat="1" ht="11.1" customHeight="1" outlineLevel="6" x14ac:dyDescent="0.2">
      <c r="A77" s="22"/>
      <c r="B77" s="72" t="s">
        <v>62</v>
      </c>
      <c r="C77" s="23" t="s">
        <v>60</v>
      </c>
      <c r="D77" s="23"/>
      <c r="E77" s="23"/>
      <c r="F77" s="23"/>
      <c r="G77" s="23"/>
      <c r="H77" s="25"/>
      <c r="I77" s="25"/>
      <c r="J77" s="24">
        <v>3.7999999999999999E-2</v>
      </c>
      <c r="K77" s="24">
        <v>3.7999999999999999E-2</v>
      </c>
      <c r="L77" s="24">
        <v>3.7999999999999999E-2</v>
      </c>
      <c r="M77" s="24">
        <f>$H$77+$I$77+$J$77+$K$77+$L$77</f>
        <v>0.11399999999999999</v>
      </c>
      <c r="N77" s="26">
        <v>1.03</v>
      </c>
      <c r="O77" s="25">
        <f>ROUND($M$77*$N$77,3)</f>
        <v>0.11700000000000001</v>
      </c>
      <c r="P77" s="48"/>
      <c r="Q77" s="48"/>
      <c r="R77" s="25">
        <f>ROUND($Q$77+$P$77,2)</f>
        <v>0</v>
      </c>
      <c r="S77" s="25">
        <f>ROUND($M$77*$P$77,2)</f>
        <v>0</v>
      </c>
      <c r="T77" s="25">
        <f>ROUND($O$77*$Q$77,2)</f>
        <v>0</v>
      </c>
      <c r="U77" s="25">
        <f>ROUND($T$77+$S$77,2)</f>
        <v>0</v>
      </c>
      <c r="V77" s="27"/>
      <c r="W77" s="57"/>
    </row>
    <row r="78" spans="1:23" s="1" customFormat="1" ht="11.1" customHeight="1" outlineLevel="6" x14ac:dyDescent="0.2">
      <c r="A78" s="22"/>
      <c r="B78" s="72" t="s">
        <v>107</v>
      </c>
      <c r="C78" s="23" t="s">
        <v>60</v>
      </c>
      <c r="D78" s="23"/>
      <c r="E78" s="23"/>
      <c r="F78" s="23"/>
      <c r="G78" s="23"/>
      <c r="H78" s="25"/>
      <c r="I78" s="25"/>
      <c r="J78" s="24">
        <v>1.2E-2</v>
      </c>
      <c r="K78" s="24">
        <v>1.2E-2</v>
      </c>
      <c r="L78" s="24">
        <v>1.2E-2</v>
      </c>
      <c r="M78" s="24">
        <f>$H$78+$I$78+$J$78+$K$78+$L$78</f>
        <v>3.6000000000000004E-2</v>
      </c>
      <c r="N78" s="26">
        <v>1.03</v>
      </c>
      <c r="O78" s="25">
        <f>ROUND($M$78*$N$78,3)</f>
        <v>3.6999999999999998E-2</v>
      </c>
      <c r="P78" s="48"/>
      <c r="Q78" s="48"/>
      <c r="R78" s="25">
        <f>ROUND($Q$78+$P$78,2)</f>
        <v>0</v>
      </c>
      <c r="S78" s="25">
        <f>ROUND($M$78*$P$78,2)</f>
        <v>0</v>
      </c>
      <c r="T78" s="25">
        <f>ROUND($O$78*$Q$78,2)</f>
        <v>0</v>
      </c>
      <c r="U78" s="25">
        <f>ROUND($T$78+$S$78,2)</f>
        <v>0</v>
      </c>
      <c r="V78" s="27"/>
      <c r="W78" s="57"/>
    </row>
    <row r="79" spans="1:23" s="1" customFormat="1" ht="11.1" customHeight="1" outlineLevel="6" x14ac:dyDescent="0.2">
      <c r="A79" s="22"/>
      <c r="B79" s="72" t="s">
        <v>114</v>
      </c>
      <c r="C79" s="23" t="s">
        <v>60</v>
      </c>
      <c r="D79" s="23"/>
      <c r="E79" s="23"/>
      <c r="F79" s="23"/>
      <c r="G79" s="23"/>
      <c r="H79" s="25"/>
      <c r="I79" s="25"/>
      <c r="J79" s="24">
        <v>1.6E-2</v>
      </c>
      <c r="K79" s="24">
        <v>1.6E-2</v>
      </c>
      <c r="L79" s="24">
        <v>1.6E-2</v>
      </c>
      <c r="M79" s="24">
        <f>$H$79+$I$79+$J$79+$K$79+$L$79</f>
        <v>4.8000000000000001E-2</v>
      </c>
      <c r="N79" s="26">
        <v>1.03</v>
      </c>
      <c r="O79" s="25">
        <f>ROUND($M$79*$N$79,3)</f>
        <v>4.9000000000000002E-2</v>
      </c>
      <c r="P79" s="48"/>
      <c r="Q79" s="48"/>
      <c r="R79" s="25">
        <f>ROUND($Q$79+$P$79,2)</f>
        <v>0</v>
      </c>
      <c r="S79" s="25">
        <f>ROUND($M$79*$P$79,2)</f>
        <v>0</v>
      </c>
      <c r="T79" s="25">
        <f>ROUND($O$79*$Q$79,2)</f>
        <v>0</v>
      </c>
      <c r="U79" s="25">
        <f>ROUND($T$79+$S$79,2)</f>
        <v>0</v>
      </c>
      <c r="V79" s="27"/>
      <c r="W79" s="57"/>
    </row>
    <row r="80" spans="1:23" s="1" customFormat="1" ht="12" customHeight="1" outlineLevel="4" x14ac:dyDescent="0.2">
      <c r="A80" s="7"/>
      <c r="B80" s="73" t="s">
        <v>115</v>
      </c>
      <c r="C80" s="9"/>
      <c r="D80" s="9"/>
      <c r="E80" s="9"/>
      <c r="F80" s="9"/>
      <c r="G80" s="9"/>
      <c r="H80" s="10"/>
      <c r="I80" s="10"/>
      <c r="J80" s="10"/>
      <c r="K80" s="10"/>
      <c r="L80" s="10"/>
      <c r="M80" s="10"/>
      <c r="N80" s="10"/>
      <c r="O80" s="10"/>
      <c r="P80" s="51"/>
      <c r="Q80" s="51"/>
      <c r="R80" s="10"/>
      <c r="S80" s="10">
        <f>ROUND($S$82+$S$83+$S$84+$S$85+$S$86+$S$87+$S$88+$S$89+$S$91+$S$92+$S$94+$S$95+$S$96+$S$97+$S$98,2)</f>
        <v>0</v>
      </c>
      <c r="T80" s="10">
        <f>ROUND($T$82+$T$83+$T$84+$T$85+$T$86+$T$87+$T$88+$T$89+$T$91+$T$92+$T$94+$T$95+$T$96+$T$97+$T$98,2)</f>
        <v>0</v>
      </c>
      <c r="U80" s="10">
        <f>ROUND($U$82+$U$83+$U$84+$U$85+$U$86+$U$87+$U$88+$U$89+$U$91+$U$92+$U$94+$U$95+$U$96+$U$97+$U$98,2)</f>
        <v>0</v>
      </c>
      <c r="V80" s="10"/>
      <c r="W80" s="51"/>
    </row>
    <row r="81" spans="1:23" s="11" customFormat="1" ht="21.95" customHeight="1" outlineLevel="5" x14ac:dyDescent="0.15">
      <c r="A81" s="12">
        <v>13</v>
      </c>
      <c r="B81" s="70" t="s">
        <v>116</v>
      </c>
      <c r="C81" s="13" t="s">
        <v>57</v>
      </c>
      <c r="D81" s="13"/>
      <c r="E81" s="13"/>
      <c r="F81" s="13"/>
      <c r="G81" s="13"/>
      <c r="H81" s="14">
        <v>30.62</v>
      </c>
      <c r="I81" s="14">
        <v>30.62</v>
      </c>
      <c r="J81" s="14">
        <v>42.04</v>
      </c>
      <c r="K81" s="14">
        <v>37.479999999999997</v>
      </c>
      <c r="L81" s="14">
        <v>37.479999999999997</v>
      </c>
      <c r="M81" s="14">
        <v>178.24</v>
      </c>
      <c r="N81" s="15"/>
      <c r="O81" s="15">
        <f>$O$82</f>
        <v>178.24</v>
      </c>
      <c r="P81" s="49"/>
      <c r="Q81" s="49"/>
      <c r="R81" s="15">
        <f>ROUND($U$81/$O$81,2)</f>
        <v>0</v>
      </c>
      <c r="S81" s="15">
        <f>ROUND($S$82+$S$83+$S$84+$S$85+$S$86+$S$87+$S$88+$S$89,2)</f>
        <v>0</v>
      </c>
      <c r="T81" s="15">
        <f>ROUND($T$82+$T$83+$T$84+$T$85+$T$86+$T$87+$T$88+$T$89,2)</f>
        <v>0</v>
      </c>
      <c r="U81" s="15">
        <f>ROUND($U$82+$U$83+$U$84+$U$85+$U$86+$U$87+$U$88+$U$89,2)</f>
        <v>0</v>
      </c>
      <c r="V81" s="16" t="s">
        <v>117</v>
      </c>
      <c r="W81" s="55"/>
    </row>
    <row r="82" spans="1:23" s="17" customFormat="1" ht="11.1" customHeight="1" outlineLevel="6" x14ac:dyDescent="0.2">
      <c r="A82" s="18"/>
      <c r="B82" s="71" t="s">
        <v>26</v>
      </c>
      <c r="C82" s="19" t="s">
        <v>57</v>
      </c>
      <c r="D82" s="19"/>
      <c r="E82" s="19"/>
      <c r="F82" s="19"/>
      <c r="G82" s="19"/>
      <c r="H82" s="20">
        <v>30.62</v>
      </c>
      <c r="I82" s="20">
        <v>30.62</v>
      </c>
      <c r="J82" s="20">
        <v>42.04</v>
      </c>
      <c r="K82" s="20">
        <v>37.479999999999997</v>
      </c>
      <c r="L82" s="20">
        <v>37.479999999999997</v>
      </c>
      <c r="M82" s="20">
        <f>$H$82+$I$82+$J$82+$K$82+$L$82</f>
        <v>178.23999999999998</v>
      </c>
      <c r="N82" s="20">
        <v>1</v>
      </c>
      <c r="O82" s="21">
        <f>ROUND($M$82*$N$82,3)</f>
        <v>178.24</v>
      </c>
      <c r="P82" s="46"/>
      <c r="Q82" s="47"/>
      <c r="R82" s="44">
        <f>ROUND($Q$82+$P$82,2)</f>
        <v>0</v>
      </c>
      <c r="S82" s="21">
        <f>ROUND($M$82*$P$82,2)</f>
        <v>0</v>
      </c>
      <c r="T82" s="21">
        <f>ROUND($O$82*$Q$82,2)</f>
        <v>0</v>
      </c>
      <c r="U82" s="21">
        <f>ROUND($T$82+$S$82,2)</f>
        <v>0</v>
      </c>
      <c r="V82" s="21"/>
      <c r="W82" s="56"/>
    </row>
    <row r="83" spans="1:23" s="1" customFormat="1" ht="11.1" customHeight="1" outlineLevel="6" x14ac:dyDescent="0.2">
      <c r="A83" s="22"/>
      <c r="B83" s="72" t="s">
        <v>59</v>
      </c>
      <c r="C83" s="23" t="s">
        <v>60</v>
      </c>
      <c r="D83" s="23"/>
      <c r="E83" s="23"/>
      <c r="F83" s="23"/>
      <c r="G83" s="23"/>
      <c r="H83" s="24">
        <v>6.6000000000000003E-2</v>
      </c>
      <c r="I83" s="24">
        <v>6.6000000000000003E-2</v>
      </c>
      <c r="J83" s="24">
        <v>0.09</v>
      </c>
      <c r="K83" s="24">
        <v>8.1000000000000003E-2</v>
      </c>
      <c r="L83" s="24">
        <v>8.1000000000000003E-2</v>
      </c>
      <c r="M83" s="24">
        <f>$H$83+$I$83+$J$83+$K$83+$L$83</f>
        <v>0.38400000000000001</v>
      </c>
      <c r="N83" s="26">
        <v>1.03</v>
      </c>
      <c r="O83" s="25">
        <f>ROUND($M$83*$N$83,3)</f>
        <v>0.39600000000000002</v>
      </c>
      <c r="P83" s="48"/>
      <c r="Q83" s="48"/>
      <c r="R83" s="25">
        <f>ROUND($Q$83+$P$83,2)</f>
        <v>0</v>
      </c>
      <c r="S83" s="25">
        <f>ROUND($M$83*$P$83,2)</f>
        <v>0</v>
      </c>
      <c r="T83" s="25">
        <f>ROUND($O$83*$Q$83,2)</f>
        <v>0</v>
      </c>
      <c r="U83" s="25">
        <f>ROUND($T$83+$S$83,2)</f>
        <v>0</v>
      </c>
      <c r="V83" s="27"/>
      <c r="W83" s="57"/>
    </row>
    <row r="84" spans="1:23" s="1" customFormat="1" ht="11.1" customHeight="1" outlineLevel="6" x14ac:dyDescent="0.2">
      <c r="A84" s="22"/>
      <c r="B84" s="72" t="s">
        <v>118</v>
      </c>
      <c r="C84" s="23" t="s">
        <v>60</v>
      </c>
      <c r="D84" s="23"/>
      <c r="E84" s="23"/>
      <c r="F84" s="23"/>
      <c r="G84" s="23"/>
      <c r="H84" s="24">
        <v>0.41399999999999998</v>
      </c>
      <c r="I84" s="24">
        <v>0.41399999999999998</v>
      </c>
      <c r="J84" s="24">
        <v>0.56799999999999995</v>
      </c>
      <c r="K84" s="24">
        <v>0.50600000000000001</v>
      </c>
      <c r="L84" s="24">
        <v>0.50600000000000001</v>
      </c>
      <c r="M84" s="24">
        <f>$H$84+$I$84+$J$84+$K$84+$L$84</f>
        <v>2.4079999999999999</v>
      </c>
      <c r="N84" s="26">
        <v>1.03</v>
      </c>
      <c r="O84" s="25">
        <f>ROUND($M$84*$N$84,3)</f>
        <v>2.48</v>
      </c>
      <c r="P84" s="48"/>
      <c r="Q84" s="48"/>
      <c r="R84" s="25">
        <f>ROUND($Q$84+$P$84,2)</f>
        <v>0</v>
      </c>
      <c r="S84" s="25">
        <f>ROUND($M$84*$P$84,2)</f>
        <v>0</v>
      </c>
      <c r="T84" s="25">
        <f>ROUND($O$84*$Q$84,2)</f>
        <v>0</v>
      </c>
      <c r="U84" s="25">
        <f>ROUND($T$84+$S$84,2)</f>
        <v>0</v>
      </c>
      <c r="V84" s="27"/>
      <c r="W84" s="57"/>
    </row>
    <row r="85" spans="1:23" s="1" customFormat="1" ht="11.1" customHeight="1" outlineLevel="6" x14ac:dyDescent="0.2">
      <c r="A85" s="22"/>
      <c r="B85" s="72" t="s">
        <v>61</v>
      </c>
      <c r="C85" s="23" t="s">
        <v>60</v>
      </c>
      <c r="D85" s="23"/>
      <c r="E85" s="23"/>
      <c r="F85" s="23"/>
      <c r="G85" s="23"/>
      <c r="H85" s="24">
        <v>7.1999999999999995E-2</v>
      </c>
      <c r="I85" s="24">
        <v>7.1999999999999995E-2</v>
      </c>
      <c r="J85" s="24">
        <v>9.9000000000000005E-2</v>
      </c>
      <c r="K85" s="24">
        <v>8.8999999999999996E-2</v>
      </c>
      <c r="L85" s="24">
        <v>8.8999999999999996E-2</v>
      </c>
      <c r="M85" s="24">
        <f>$H$85+$I$85+$J$85+$K$85+$L$85</f>
        <v>0.42099999999999993</v>
      </c>
      <c r="N85" s="26">
        <v>1.03</v>
      </c>
      <c r="O85" s="25">
        <f>ROUND($M$85*$N$85,3)</f>
        <v>0.434</v>
      </c>
      <c r="P85" s="48"/>
      <c r="Q85" s="48"/>
      <c r="R85" s="25">
        <f>ROUND($Q$85+$P$85,2)</f>
        <v>0</v>
      </c>
      <c r="S85" s="25">
        <f>ROUND($M$85*$P$85,2)</f>
        <v>0</v>
      </c>
      <c r="T85" s="25">
        <f>ROUND($O$85*$Q$85,2)</f>
        <v>0</v>
      </c>
      <c r="U85" s="25">
        <f>ROUND($T$85+$S$85,2)</f>
        <v>0</v>
      </c>
      <c r="V85" s="27"/>
      <c r="W85" s="57"/>
    </row>
    <row r="86" spans="1:23" s="1" customFormat="1" ht="11.1" customHeight="1" outlineLevel="6" x14ac:dyDescent="0.2">
      <c r="A86" s="22"/>
      <c r="B86" s="72" t="s">
        <v>119</v>
      </c>
      <c r="C86" s="23" t="s">
        <v>60</v>
      </c>
      <c r="D86" s="23"/>
      <c r="E86" s="23"/>
      <c r="F86" s="23"/>
      <c r="G86" s="23"/>
      <c r="H86" s="24">
        <v>1.9E-2</v>
      </c>
      <c r="I86" s="24">
        <v>1.9E-2</v>
      </c>
      <c r="J86" s="24">
        <v>2.5999999999999999E-2</v>
      </c>
      <c r="K86" s="24">
        <v>2.4E-2</v>
      </c>
      <c r="L86" s="24">
        <v>2.4E-2</v>
      </c>
      <c r="M86" s="24">
        <f>$H$86+$I$86+$J$86+$K$86+$L$86</f>
        <v>0.11199999999999999</v>
      </c>
      <c r="N86" s="26">
        <v>1.03</v>
      </c>
      <c r="O86" s="25">
        <f>ROUND($M$86*$N$86,3)</f>
        <v>0.115</v>
      </c>
      <c r="P86" s="48"/>
      <c r="Q86" s="48"/>
      <c r="R86" s="25">
        <f>ROUND($Q$86+$P$86,2)</f>
        <v>0</v>
      </c>
      <c r="S86" s="25">
        <f>ROUND($M$86*$P$86,2)</f>
        <v>0</v>
      </c>
      <c r="T86" s="25">
        <f>ROUND($O$86*$Q$86,2)</f>
        <v>0</v>
      </c>
      <c r="U86" s="25">
        <f>ROUND($T$86+$S$86,2)</f>
        <v>0</v>
      </c>
      <c r="V86" s="27"/>
      <c r="W86" s="57"/>
    </row>
    <row r="87" spans="1:23" s="1" customFormat="1" ht="11.1" customHeight="1" outlineLevel="6" x14ac:dyDescent="0.2">
      <c r="A87" s="22"/>
      <c r="B87" s="72" t="s">
        <v>120</v>
      </c>
      <c r="C87" s="23" t="s">
        <v>60</v>
      </c>
      <c r="D87" s="23"/>
      <c r="E87" s="23"/>
      <c r="F87" s="23"/>
      <c r="G87" s="23"/>
      <c r="H87" s="24">
        <v>1.7999999999999999E-2</v>
      </c>
      <c r="I87" s="24">
        <v>1.7999999999999999E-2</v>
      </c>
      <c r="J87" s="24">
        <v>2.1999999999999999E-2</v>
      </c>
      <c r="K87" s="24">
        <v>2.4E-2</v>
      </c>
      <c r="L87" s="24">
        <v>2.4E-2</v>
      </c>
      <c r="M87" s="24">
        <f>$H$87+$I$87+$J$87+$K$87+$L$87</f>
        <v>0.10599999999999998</v>
      </c>
      <c r="N87" s="26">
        <v>1.03</v>
      </c>
      <c r="O87" s="25">
        <f>ROUND($M$87*$N$87,3)</f>
        <v>0.109</v>
      </c>
      <c r="P87" s="48"/>
      <c r="Q87" s="48"/>
      <c r="R87" s="25">
        <f>ROUND($Q$87+$P$87,2)</f>
        <v>0</v>
      </c>
      <c r="S87" s="25">
        <f>ROUND($M$87*$P$87,2)</f>
        <v>0</v>
      </c>
      <c r="T87" s="25">
        <f>ROUND($O$87*$Q$87,2)</f>
        <v>0</v>
      </c>
      <c r="U87" s="25">
        <f>ROUND($T$87+$S$87,2)</f>
        <v>0</v>
      </c>
      <c r="V87" s="27" t="s">
        <v>121</v>
      </c>
      <c r="W87" s="57"/>
    </row>
    <row r="88" spans="1:23" s="1" customFormat="1" ht="11.1" customHeight="1" outlineLevel="6" x14ac:dyDescent="0.2">
      <c r="A88" s="22"/>
      <c r="B88" s="72" t="s">
        <v>122</v>
      </c>
      <c r="C88" s="23" t="s">
        <v>60</v>
      </c>
      <c r="D88" s="23"/>
      <c r="E88" s="23"/>
      <c r="F88" s="23"/>
      <c r="G88" s="23"/>
      <c r="H88" s="24">
        <v>1.4E-2</v>
      </c>
      <c r="I88" s="24">
        <v>1.4E-2</v>
      </c>
      <c r="J88" s="24">
        <v>1.7999999999999999E-2</v>
      </c>
      <c r="K88" s="24">
        <v>1.9E-2</v>
      </c>
      <c r="L88" s="24">
        <v>1.9E-2</v>
      </c>
      <c r="M88" s="24">
        <f>$H$88+$I$88+$J$88+$K$88+$L$88</f>
        <v>8.4000000000000005E-2</v>
      </c>
      <c r="N88" s="26">
        <v>1.03</v>
      </c>
      <c r="O88" s="25">
        <f>ROUND($M$88*$N$88,3)</f>
        <v>8.6999999999999994E-2</v>
      </c>
      <c r="P88" s="48"/>
      <c r="Q88" s="48"/>
      <c r="R88" s="25">
        <f>ROUND($Q$88+$P$88,2)</f>
        <v>0</v>
      </c>
      <c r="S88" s="25">
        <f>ROUND($M$88*$P$88,2)</f>
        <v>0</v>
      </c>
      <c r="T88" s="25">
        <f>ROUND($O$88*$Q$88,2)</f>
        <v>0</v>
      </c>
      <c r="U88" s="25">
        <f>ROUND($T$88+$S$88,2)</f>
        <v>0</v>
      </c>
      <c r="V88" s="27" t="s">
        <v>121</v>
      </c>
      <c r="W88" s="57"/>
    </row>
    <row r="89" spans="1:23" s="1" customFormat="1" ht="11.1" customHeight="1" outlineLevel="6" x14ac:dyDescent="0.2">
      <c r="A89" s="22"/>
      <c r="B89" s="72" t="s">
        <v>69</v>
      </c>
      <c r="C89" s="23" t="s">
        <v>70</v>
      </c>
      <c r="D89" s="23"/>
      <c r="E89" s="23"/>
      <c r="F89" s="23"/>
      <c r="G89" s="23"/>
      <c r="H89" s="24">
        <v>0.60299999999999998</v>
      </c>
      <c r="I89" s="24">
        <v>0.60299999999999998</v>
      </c>
      <c r="J89" s="24">
        <v>0.82299999999999995</v>
      </c>
      <c r="K89" s="24">
        <v>0.74299999999999999</v>
      </c>
      <c r="L89" s="24">
        <v>0.74299999999999999</v>
      </c>
      <c r="M89" s="24">
        <f>$H$89+$I$89+$J$89+$K$89+$L$89</f>
        <v>3.5149999999999997</v>
      </c>
      <c r="N89" s="28">
        <v>19</v>
      </c>
      <c r="O89" s="25">
        <f>ROUND($M$89*$N$89,3)</f>
        <v>66.784999999999997</v>
      </c>
      <c r="P89" s="48"/>
      <c r="Q89" s="48"/>
      <c r="R89" s="25">
        <f>ROUND($Q$89+$P$89,2)</f>
        <v>0</v>
      </c>
      <c r="S89" s="25">
        <f>ROUND($M$89*$P$89,2)</f>
        <v>0</v>
      </c>
      <c r="T89" s="25">
        <f>ROUND($O$89*$Q$89,2)</f>
        <v>0</v>
      </c>
      <c r="U89" s="25">
        <f>ROUND($T$89+$S$89,2)</f>
        <v>0</v>
      </c>
      <c r="V89" s="27"/>
      <c r="W89" s="57"/>
    </row>
    <row r="90" spans="1:23" s="11" customFormat="1" ht="21.95" customHeight="1" outlineLevel="5" x14ac:dyDescent="0.15">
      <c r="A90" s="12">
        <v>14</v>
      </c>
      <c r="B90" s="70" t="s">
        <v>123</v>
      </c>
      <c r="C90" s="13" t="s">
        <v>57</v>
      </c>
      <c r="D90" s="13"/>
      <c r="E90" s="13"/>
      <c r="F90" s="13"/>
      <c r="G90" s="13"/>
      <c r="H90" s="14">
        <v>30.62</v>
      </c>
      <c r="I90" s="14">
        <v>30.62</v>
      </c>
      <c r="J90" s="14">
        <v>42.04</v>
      </c>
      <c r="K90" s="14">
        <v>37.479999999999997</v>
      </c>
      <c r="L90" s="14">
        <v>37.479999999999997</v>
      </c>
      <c r="M90" s="14">
        <v>178.24</v>
      </c>
      <c r="N90" s="15"/>
      <c r="O90" s="15">
        <f>$O$91</f>
        <v>178.24</v>
      </c>
      <c r="P90" s="49"/>
      <c r="Q90" s="49"/>
      <c r="R90" s="15">
        <f>ROUND($U$90/$O$90,2)</f>
        <v>0</v>
      </c>
      <c r="S90" s="15">
        <f>ROUND($S$91+$S$92,2)</f>
        <v>0</v>
      </c>
      <c r="T90" s="15">
        <f>ROUND($T$91+$T$92,2)</f>
        <v>0</v>
      </c>
      <c r="U90" s="15">
        <f>ROUND($U$91+$U$92,2)</f>
        <v>0</v>
      </c>
      <c r="V90" s="16" t="s">
        <v>117</v>
      </c>
      <c r="W90" s="55"/>
    </row>
    <row r="91" spans="1:23" s="17" customFormat="1" ht="11.1" customHeight="1" outlineLevel="6" x14ac:dyDescent="0.2">
      <c r="A91" s="18"/>
      <c r="B91" s="71" t="s">
        <v>26</v>
      </c>
      <c r="C91" s="19" t="s">
        <v>57</v>
      </c>
      <c r="D91" s="19"/>
      <c r="E91" s="19"/>
      <c r="F91" s="19"/>
      <c r="G91" s="19"/>
      <c r="H91" s="20">
        <v>30.62</v>
      </c>
      <c r="I91" s="20">
        <v>30.62</v>
      </c>
      <c r="J91" s="20">
        <v>42.04</v>
      </c>
      <c r="K91" s="20">
        <v>37.479999999999997</v>
      </c>
      <c r="L91" s="20">
        <v>37.479999999999997</v>
      </c>
      <c r="M91" s="20">
        <f>$H$91+$I$91+$J$91+$K$91+$L$91</f>
        <v>178.23999999999998</v>
      </c>
      <c r="N91" s="20">
        <v>1</v>
      </c>
      <c r="O91" s="21">
        <f>ROUND($M$91*$N$91,3)</f>
        <v>178.24</v>
      </c>
      <c r="P91" s="46"/>
      <c r="Q91" s="47"/>
      <c r="R91" s="44">
        <f>ROUND($Q$91+$P$91,2)</f>
        <v>0</v>
      </c>
      <c r="S91" s="21">
        <f>ROUND($M$91*$P$91,2)</f>
        <v>0</v>
      </c>
      <c r="T91" s="21">
        <f>ROUND($O$91*$Q$91,2)</f>
        <v>0</v>
      </c>
      <c r="U91" s="21">
        <f>ROUND($T$91+$S$91,2)</f>
        <v>0</v>
      </c>
      <c r="V91" s="21"/>
      <c r="W91" s="56"/>
    </row>
    <row r="92" spans="1:23" s="1" customFormat="1" ht="11.1" customHeight="1" outlineLevel="6" x14ac:dyDescent="0.2">
      <c r="A92" s="22"/>
      <c r="B92" s="72" t="s">
        <v>124</v>
      </c>
      <c r="C92" s="23" t="s">
        <v>73</v>
      </c>
      <c r="D92" s="23"/>
      <c r="E92" s="23"/>
      <c r="F92" s="23"/>
      <c r="G92" s="23"/>
      <c r="H92" s="24">
        <v>123</v>
      </c>
      <c r="I92" s="24">
        <v>123</v>
      </c>
      <c r="J92" s="24">
        <v>169</v>
      </c>
      <c r="K92" s="24">
        <v>150</v>
      </c>
      <c r="L92" s="24">
        <v>150</v>
      </c>
      <c r="M92" s="24">
        <f>$H$92+$I$92+$J$92+$K$92+$L$92</f>
        <v>715</v>
      </c>
      <c r="N92" s="28">
        <v>1</v>
      </c>
      <c r="O92" s="25">
        <f>ROUND($M$92*$N$92,3)</f>
        <v>715</v>
      </c>
      <c r="P92" s="48"/>
      <c r="Q92" s="48"/>
      <c r="R92" s="25">
        <f>ROUND($Q$92+$P$92,2)</f>
        <v>0</v>
      </c>
      <c r="S92" s="25">
        <f>ROUND($M$92*$P$92,2)</f>
        <v>0</v>
      </c>
      <c r="T92" s="25">
        <f>ROUND($O$92*$Q$92,2)</f>
        <v>0</v>
      </c>
      <c r="U92" s="25">
        <f>ROUND($T$92+$S$92,2)</f>
        <v>0</v>
      </c>
      <c r="V92" s="27"/>
      <c r="W92" s="57"/>
    </row>
    <row r="93" spans="1:23" s="11" customFormat="1" ht="21.95" customHeight="1" outlineLevel="5" x14ac:dyDescent="0.15">
      <c r="A93" s="12">
        <v>15</v>
      </c>
      <c r="B93" s="70" t="s">
        <v>125</v>
      </c>
      <c r="C93" s="13" t="s">
        <v>57</v>
      </c>
      <c r="D93" s="13"/>
      <c r="E93" s="13"/>
      <c r="F93" s="13"/>
      <c r="G93" s="13"/>
      <c r="H93" s="14">
        <v>30.62</v>
      </c>
      <c r="I93" s="14">
        <v>30.62</v>
      </c>
      <c r="J93" s="14">
        <v>42.04</v>
      </c>
      <c r="K93" s="14">
        <v>37.479999999999997</v>
      </c>
      <c r="L93" s="14">
        <v>37.479999999999997</v>
      </c>
      <c r="M93" s="14">
        <v>178.24</v>
      </c>
      <c r="N93" s="15"/>
      <c r="O93" s="15">
        <f>$O$94</f>
        <v>178.24</v>
      </c>
      <c r="P93" s="49"/>
      <c r="Q93" s="49"/>
      <c r="R93" s="15">
        <f>ROUND($U$93/$O$93,2)</f>
        <v>0</v>
      </c>
      <c r="S93" s="15">
        <f>ROUND($S$94+$S$95+$S$96+$S$97+$S$98,2)</f>
        <v>0</v>
      </c>
      <c r="T93" s="15">
        <f>ROUND($T$94+$T$95+$T$96+$T$97+$T$98,2)</f>
        <v>0</v>
      </c>
      <c r="U93" s="15">
        <f>ROUND($U$94+$U$95+$U$96+$U$97+$U$98,2)</f>
        <v>0</v>
      </c>
      <c r="V93" s="16" t="s">
        <v>117</v>
      </c>
      <c r="W93" s="55"/>
    </row>
    <row r="94" spans="1:23" s="17" customFormat="1" ht="11.1" customHeight="1" outlineLevel="6" x14ac:dyDescent="0.2">
      <c r="A94" s="18"/>
      <c r="B94" s="71" t="s">
        <v>26</v>
      </c>
      <c r="C94" s="19" t="s">
        <v>57</v>
      </c>
      <c r="D94" s="19"/>
      <c r="E94" s="19"/>
      <c r="F94" s="19"/>
      <c r="G94" s="19"/>
      <c r="H94" s="20">
        <v>30.62</v>
      </c>
      <c r="I94" s="20">
        <v>30.62</v>
      </c>
      <c r="J94" s="20">
        <v>42.04</v>
      </c>
      <c r="K94" s="20">
        <v>37.479999999999997</v>
      </c>
      <c r="L94" s="20">
        <v>37.479999999999997</v>
      </c>
      <c r="M94" s="20">
        <f>$H$94+$I$94+$J$94+$K$94+$L$94</f>
        <v>178.23999999999998</v>
      </c>
      <c r="N94" s="20">
        <v>1</v>
      </c>
      <c r="O94" s="21">
        <f>ROUND($M$94*$N$94,3)</f>
        <v>178.24</v>
      </c>
      <c r="P94" s="50"/>
      <c r="Q94" s="47"/>
      <c r="R94" s="45">
        <f>ROUND($Q$94+$P$94,2)</f>
        <v>0</v>
      </c>
      <c r="S94" s="21">
        <f>ROUND($M$94*$P$94,2)</f>
        <v>0</v>
      </c>
      <c r="T94" s="21">
        <f>ROUND($O$94*$Q$94,2)</f>
        <v>0</v>
      </c>
      <c r="U94" s="21">
        <f>ROUND($T$94+$S$94,2)</f>
        <v>0</v>
      </c>
      <c r="V94" s="21"/>
      <c r="W94" s="56"/>
    </row>
    <row r="95" spans="1:23" s="1" customFormat="1" ht="11.1" customHeight="1" outlineLevel="6" x14ac:dyDescent="0.2">
      <c r="A95" s="22"/>
      <c r="B95" s="72" t="s">
        <v>109</v>
      </c>
      <c r="C95" s="23" t="s">
        <v>70</v>
      </c>
      <c r="D95" s="23"/>
      <c r="E95" s="23"/>
      <c r="F95" s="23"/>
      <c r="G95" s="23"/>
      <c r="H95" s="24">
        <v>30.62</v>
      </c>
      <c r="I95" s="24">
        <v>30.62</v>
      </c>
      <c r="J95" s="24">
        <v>42.04</v>
      </c>
      <c r="K95" s="24">
        <v>37.479999999999997</v>
      </c>
      <c r="L95" s="24">
        <v>37.479999999999997</v>
      </c>
      <c r="M95" s="24">
        <f>$H$95+$I$95+$J$95+$K$95+$L$95</f>
        <v>178.23999999999998</v>
      </c>
      <c r="N95" s="26">
        <v>0.05</v>
      </c>
      <c r="O95" s="25">
        <f>ROUND($M$95*$N$95,3)</f>
        <v>8.9120000000000008</v>
      </c>
      <c r="P95" s="48"/>
      <c r="Q95" s="48"/>
      <c r="R95" s="25">
        <f>ROUND($Q$95+$P$95,2)</f>
        <v>0</v>
      </c>
      <c r="S95" s="25">
        <f>ROUND($M$95*$P$95,2)</f>
        <v>0</v>
      </c>
      <c r="T95" s="25">
        <f>ROUND($O$95*$Q$95,2)</f>
        <v>0</v>
      </c>
      <c r="U95" s="25">
        <f>ROUND($T$95+$S$95,2)</f>
        <v>0</v>
      </c>
      <c r="V95" s="27"/>
      <c r="W95" s="57"/>
    </row>
    <row r="96" spans="1:23" s="1" customFormat="1" ht="11.1" customHeight="1" outlineLevel="6" x14ac:dyDescent="0.2">
      <c r="A96" s="22"/>
      <c r="B96" s="72" t="s">
        <v>126</v>
      </c>
      <c r="C96" s="23" t="s">
        <v>70</v>
      </c>
      <c r="D96" s="23" t="s">
        <v>127</v>
      </c>
      <c r="E96" s="23"/>
      <c r="F96" s="23"/>
      <c r="G96" s="23"/>
      <c r="H96" s="24">
        <v>30.62</v>
      </c>
      <c r="I96" s="24">
        <v>30.62</v>
      </c>
      <c r="J96" s="24">
        <v>42.04</v>
      </c>
      <c r="K96" s="24">
        <v>37.479999999999997</v>
      </c>
      <c r="L96" s="24">
        <v>37.479999999999997</v>
      </c>
      <c r="M96" s="24">
        <f>$H$96+$I$96+$J$96+$K$96+$L$96</f>
        <v>178.23999999999998</v>
      </c>
      <c r="N96" s="26">
        <v>0.06</v>
      </c>
      <c r="O96" s="25">
        <f>ROUND($M$96*$N$96,3)</f>
        <v>10.694000000000001</v>
      </c>
      <c r="P96" s="48"/>
      <c r="Q96" s="48"/>
      <c r="R96" s="25">
        <f>ROUND($Q$96+$P$96,2)</f>
        <v>0</v>
      </c>
      <c r="S96" s="25">
        <f>ROUND($M$96*$P$96,2)</f>
        <v>0</v>
      </c>
      <c r="T96" s="25">
        <f>ROUND($O$96*$Q$96,2)</f>
        <v>0</v>
      </c>
      <c r="U96" s="25">
        <f>ROUND($T$96+$S$96,2)</f>
        <v>0</v>
      </c>
      <c r="V96" s="27" t="s">
        <v>128</v>
      </c>
      <c r="W96" s="57"/>
    </row>
    <row r="97" spans="1:23" s="1" customFormat="1" ht="21.95" customHeight="1" outlineLevel="6" x14ac:dyDescent="0.2">
      <c r="A97" s="22"/>
      <c r="B97" s="72" t="s">
        <v>77</v>
      </c>
      <c r="C97" s="23" t="s">
        <v>70</v>
      </c>
      <c r="D97" s="23"/>
      <c r="E97" s="23"/>
      <c r="F97" s="23"/>
      <c r="G97" s="23"/>
      <c r="H97" s="24">
        <v>2.2679999999999998</v>
      </c>
      <c r="I97" s="24">
        <v>1.262</v>
      </c>
      <c r="J97" s="24">
        <v>1.54</v>
      </c>
      <c r="K97" s="24">
        <v>1.68</v>
      </c>
      <c r="L97" s="24">
        <v>1.774</v>
      </c>
      <c r="M97" s="24">
        <f>$H$97+$I$97+$J$97+$K$97+$L$97</f>
        <v>8.5240000000000009</v>
      </c>
      <c r="N97" s="26">
        <v>0.15</v>
      </c>
      <c r="O97" s="25">
        <f>ROUND($M$97*$N$97,3)</f>
        <v>1.2789999999999999</v>
      </c>
      <c r="P97" s="48"/>
      <c r="Q97" s="48"/>
      <c r="R97" s="25">
        <f>ROUND($Q$97+$P$97,2)</f>
        <v>0</v>
      </c>
      <c r="S97" s="25">
        <f>ROUND($M$97*$P$97,2)</f>
        <v>0</v>
      </c>
      <c r="T97" s="25">
        <f>ROUND($O$97*$Q$97,2)</f>
        <v>0</v>
      </c>
      <c r="U97" s="25">
        <f>ROUND($T$97+$S$97,2)</f>
        <v>0</v>
      </c>
      <c r="V97" s="27" t="s">
        <v>129</v>
      </c>
      <c r="W97" s="57"/>
    </row>
    <row r="98" spans="1:23" s="1" customFormat="1" ht="33" customHeight="1" outlineLevel="6" x14ac:dyDescent="0.2">
      <c r="A98" s="22"/>
      <c r="B98" s="72" t="s">
        <v>78</v>
      </c>
      <c r="C98" s="23" t="s">
        <v>70</v>
      </c>
      <c r="D98" s="23"/>
      <c r="E98" s="23"/>
      <c r="F98" s="23"/>
      <c r="G98" s="23"/>
      <c r="H98" s="24">
        <v>2.2679999999999998</v>
      </c>
      <c r="I98" s="24">
        <v>1.262</v>
      </c>
      <c r="J98" s="24">
        <v>1.54</v>
      </c>
      <c r="K98" s="24">
        <v>1.68</v>
      </c>
      <c r="L98" s="24">
        <v>1.774</v>
      </c>
      <c r="M98" s="24">
        <f>$H$98+$I$98+$J$98+$K$98+$L$98</f>
        <v>8.5240000000000009</v>
      </c>
      <c r="N98" s="26">
        <v>0.25</v>
      </c>
      <c r="O98" s="25">
        <f>ROUND($M$98*$N$98,3)</f>
        <v>2.1309999999999998</v>
      </c>
      <c r="P98" s="48"/>
      <c r="Q98" s="48"/>
      <c r="R98" s="25">
        <f>ROUND($Q$98+$P$98,2)</f>
        <v>0</v>
      </c>
      <c r="S98" s="25">
        <f>ROUND($M$98*$P$98,2)</f>
        <v>0</v>
      </c>
      <c r="T98" s="25">
        <f>ROUND($O$98*$Q$98,2)</f>
        <v>0</v>
      </c>
      <c r="U98" s="25">
        <f>ROUND($T$98+$S$98,2)</f>
        <v>0</v>
      </c>
      <c r="V98" s="27" t="s">
        <v>130</v>
      </c>
      <c r="W98" s="57"/>
    </row>
    <row r="99" spans="1:23" s="1" customFormat="1" ht="12" customHeight="1" outlineLevel="4" x14ac:dyDescent="0.2">
      <c r="A99" s="7"/>
      <c r="B99" s="73" t="s">
        <v>131</v>
      </c>
      <c r="C99" s="9"/>
      <c r="D99" s="9"/>
      <c r="E99" s="9"/>
      <c r="F99" s="9"/>
      <c r="G99" s="9"/>
      <c r="H99" s="10"/>
      <c r="I99" s="10"/>
      <c r="J99" s="10"/>
      <c r="K99" s="10"/>
      <c r="L99" s="10"/>
      <c r="M99" s="10"/>
      <c r="N99" s="10"/>
      <c r="O99" s="10"/>
      <c r="P99" s="51"/>
      <c r="Q99" s="51"/>
      <c r="R99" s="10"/>
      <c r="S99" s="10">
        <f>ROUND($S$101+$S$102+$S$103+$S$104+$S$105+$S$107+$S$109+$S$110+$S$111+$S$113+$S$114+$S$115+$S$116+$S$117+$S$119+$S$121+$S$122+$S$123+$S$125+$S$126+$S$127+$S$128+$S$129+$S$130+$S$131+$S$132+$S$133+$S$134+$S$135+$S$137+$S$138+$S$139+$S$140+$S$142+$S$143+$S$144,2)</f>
        <v>0</v>
      </c>
      <c r="T99" s="10">
        <f>ROUND($T$101+$T$102+$T$103+$T$104+$T$105+$T$107+$T$109+$T$110+$T$111+$T$113+$T$114+$T$115+$T$116+$T$117+$T$119+$T$121+$T$122+$T$123+$T$125+$T$126+$T$127+$T$128+$T$129+$T$130+$T$131+$T$132+$T$133+$T$134+$T$135+$T$137+$T$138+$T$139+$T$140+$T$142+$T$143+$T$144,2)</f>
        <v>0</v>
      </c>
      <c r="U99" s="10">
        <f>ROUND($U$101+$U$102+$U$103+$U$104+$U$105+$U$107+$U$109+$U$110+$U$111+$U$113+$U$114+$U$115+$U$116+$U$117+$U$119+$U$121+$U$122+$U$123+$U$125+$U$126+$U$127+$U$128+$U$129+$U$130+$U$131+$U$132+$U$133+$U$134+$U$135+$U$137+$U$138+$U$139+$U$140+$U$142+$U$143+$U$144,2)</f>
        <v>0</v>
      </c>
      <c r="V99" s="10"/>
      <c r="W99" s="51"/>
    </row>
    <row r="100" spans="1:23" s="11" customFormat="1" ht="21.95" customHeight="1" outlineLevel="5" x14ac:dyDescent="0.15">
      <c r="A100" s="12">
        <v>16</v>
      </c>
      <c r="B100" s="70" t="s">
        <v>132</v>
      </c>
      <c r="C100" s="13" t="s">
        <v>57</v>
      </c>
      <c r="D100" s="13"/>
      <c r="E100" s="13"/>
      <c r="F100" s="13"/>
      <c r="G100" s="13"/>
      <c r="H100" s="15"/>
      <c r="I100" s="15"/>
      <c r="J100" s="15"/>
      <c r="K100" s="15"/>
      <c r="L100" s="14">
        <v>1.49</v>
      </c>
      <c r="M100" s="14">
        <v>1.49</v>
      </c>
      <c r="N100" s="15"/>
      <c r="O100" s="15">
        <f>$O$101</f>
        <v>1.49</v>
      </c>
      <c r="P100" s="49"/>
      <c r="Q100" s="49"/>
      <c r="R100" s="15">
        <f>ROUND($U$100/$O$100,2)</f>
        <v>0</v>
      </c>
      <c r="S100" s="15">
        <f>ROUND($S$101+$S$102+$S$103+$S$104+$S$105,2)</f>
        <v>0</v>
      </c>
      <c r="T100" s="15">
        <f>ROUND($T$101+$T$102+$T$103+$T$104+$T$105,2)</f>
        <v>0</v>
      </c>
      <c r="U100" s="15">
        <f>ROUND($U$101+$U$102+$U$103+$U$104+$U$105,2)</f>
        <v>0</v>
      </c>
      <c r="V100" s="16" t="s">
        <v>133</v>
      </c>
      <c r="W100" s="55"/>
    </row>
    <row r="101" spans="1:23" s="17" customFormat="1" ht="11.1" customHeight="1" outlineLevel="6" x14ac:dyDescent="0.2">
      <c r="A101" s="18"/>
      <c r="B101" s="71" t="s">
        <v>26</v>
      </c>
      <c r="C101" s="19" t="s">
        <v>57</v>
      </c>
      <c r="D101" s="19"/>
      <c r="E101" s="19"/>
      <c r="F101" s="19"/>
      <c r="G101" s="19"/>
      <c r="H101" s="21"/>
      <c r="I101" s="21"/>
      <c r="J101" s="21"/>
      <c r="K101" s="21"/>
      <c r="L101" s="20">
        <v>1.49</v>
      </c>
      <c r="M101" s="20">
        <f>$H$101+$I$101+$J$101+$K$101+$L$101</f>
        <v>1.49</v>
      </c>
      <c r="N101" s="20">
        <v>1</v>
      </c>
      <c r="O101" s="21">
        <f>ROUND($M$101*$N$101,3)</f>
        <v>1.49</v>
      </c>
      <c r="P101" s="46"/>
      <c r="Q101" s="47"/>
      <c r="R101" s="44">
        <f>ROUND($Q$101+$P$101,2)</f>
        <v>0</v>
      </c>
      <c r="S101" s="21">
        <f>ROUND($M$101*$P$101,2)</f>
        <v>0</v>
      </c>
      <c r="T101" s="21">
        <f>ROUND($O$101*$Q$101,2)</f>
        <v>0</v>
      </c>
      <c r="U101" s="21">
        <f>ROUND($T$101+$S$101,2)</f>
        <v>0</v>
      </c>
      <c r="V101" s="21"/>
      <c r="W101" s="56"/>
    </row>
    <row r="102" spans="1:23" s="1" customFormat="1" ht="11.1" customHeight="1" outlineLevel="6" x14ac:dyDescent="0.2">
      <c r="A102" s="22"/>
      <c r="B102" s="72" t="s">
        <v>134</v>
      </c>
      <c r="C102" s="23" t="s">
        <v>60</v>
      </c>
      <c r="D102" s="23"/>
      <c r="E102" s="23"/>
      <c r="F102" s="23"/>
      <c r="G102" s="23"/>
      <c r="H102" s="25"/>
      <c r="I102" s="25"/>
      <c r="J102" s="25"/>
      <c r="K102" s="25"/>
      <c r="L102" s="24">
        <v>2.5000000000000001E-2</v>
      </c>
      <c r="M102" s="24">
        <f>$H$102+$I$102+$J$102+$K$102+$L$102</f>
        <v>2.5000000000000001E-2</v>
      </c>
      <c r="N102" s="26">
        <v>1.03</v>
      </c>
      <c r="O102" s="25">
        <f>ROUND($M$102*$N$102,3)</f>
        <v>2.5999999999999999E-2</v>
      </c>
      <c r="P102" s="48"/>
      <c r="Q102" s="48"/>
      <c r="R102" s="25">
        <f>ROUND($Q$102+$P$102,2)</f>
        <v>0</v>
      </c>
      <c r="S102" s="25">
        <f>ROUND($M$102*$P$102,2)</f>
        <v>0</v>
      </c>
      <c r="T102" s="25">
        <f>ROUND($O$102*$Q$102,2)</f>
        <v>0</v>
      </c>
      <c r="U102" s="25">
        <f>ROUND($T$102+$S$102,2)</f>
        <v>0</v>
      </c>
      <c r="V102" s="27"/>
      <c r="W102" s="57"/>
    </row>
    <row r="103" spans="1:23" s="1" customFormat="1" ht="11.1" customHeight="1" outlineLevel="6" x14ac:dyDescent="0.2">
      <c r="A103" s="22"/>
      <c r="B103" s="72" t="s">
        <v>59</v>
      </c>
      <c r="C103" s="23" t="s">
        <v>60</v>
      </c>
      <c r="D103" s="23"/>
      <c r="E103" s="23"/>
      <c r="F103" s="23"/>
      <c r="G103" s="23"/>
      <c r="H103" s="25"/>
      <c r="I103" s="25"/>
      <c r="J103" s="25"/>
      <c r="K103" s="25"/>
      <c r="L103" s="24">
        <v>1.7000000000000001E-2</v>
      </c>
      <c r="M103" s="24">
        <f>$H$103+$I$103+$J$103+$K$103+$L$103</f>
        <v>1.7000000000000001E-2</v>
      </c>
      <c r="N103" s="26">
        <v>1.03</v>
      </c>
      <c r="O103" s="25">
        <f>ROUND($M$103*$N$103,3)</f>
        <v>1.7999999999999999E-2</v>
      </c>
      <c r="P103" s="48"/>
      <c r="Q103" s="48"/>
      <c r="R103" s="25">
        <f>ROUND($Q$103+$P$103,2)</f>
        <v>0</v>
      </c>
      <c r="S103" s="25">
        <f>ROUND($M$103*$P$103,2)</f>
        <v>0</v>
      </c>
      <c r="T103" s="25">
        <f>ROUND($O$103*$Q$103,2)</f>
        <v>0</v>
      </c>
      <c r="U103" s="25">
        <f>ROUND($T$103+$S$103,2)</f>
        <v>0</v>
      </c>
      <c r="V103" s="27"/>
      <c r="W103" s="57"/>
    </row>
    <row r="104" spans="1:23" s="1" customFormat="1" ht="11.1" customHeight="1" outlineLevel="6" x14ac:dyDescent="0.2">
      <c r="A104" s="22"/>
      <c r="B104" s="72" t="s">
        <v>135</v>
      </c>
      <c r="C104" s="23" t="s">
        <v>73</v>
      </c>
      <c r="D104" s="23"/>
      <c r="E104" s="23"/>
      <c r="F104" s="23"/>
      <c r="G104" s="23"/>
      <c r="H104" s="25"/>
      <c r="I104" s="25"/>
      <c r="J104" s="25"/>
      <c r="K104" s="25"/>
      <c r="L104" s="24">
        <v>2</v>
      </c>
      <c r="M104" s="24">
        <f>$H$104+$I$104+$J$104+$K$104+$L$104</f>
        <v>2</v>
      </c>
      <c r="N104" s="28">
        <v>1</v>
      </c>
      <c r="O104" s="25">
        <f>ROUND($M$104*$N$104,3)</f>
        <v>2</v>
      </c>
      <c r="P104" s="48"/>
      <c r="Q104" s="48"/>
      <c r="R104" s="25">
        <f>ROUND($Q$104+$P$104,2)</f>
        <v>0</v>
      </c>
      <c r="S104" s="25">
        <f>ROUND($M$104*$P$104,2)</f>
        <v>0</v>
      </c>
      <c r="T104" s="25">
        <f>ROUND($O$104*$Q$104,2)</f>
        <v>0</v>
      </c>
      <c r="U104" s="25">
        <f>ROUND($T$104+$S$104,2)</f>
        <v>0</v>
      </c>
      <c r="V104" s="27"/>
      <c r="W104" s="57"/>
    </row>
    <row r="105" spans="1:23" s="1" customFormat="1" ht="11.1" customHeight="1" outlineLevel="6" x14ac:dyDescent="0.2">
      <c r="A105" s="22"/>
      <c r="B105" s="72" t="s">
        <v>69</v>
      </c>
      <c r="C105" s="23" t="s">
        <v>70</v>
      </c>
      <c r="D105" s="23"/>
      <c r="E105" s="23"/>
      <c r="F105" s="23"/>
      <c r="G105" s="23"/>
      <c r="H105" s="25"/>
      <c r="I105" s="25"/>
      <c r="J105" s="25"/>
      <c r="K105" s="25"/>
      <c r="L105" s="24">
        <v>4.2000000000000003E-2</v>
      </c>
      <c r="M105" s="24">
        <f>$H$105+$I$105+$J$105+$K$105+$L$105</f>
        <v>4.2000000000000003E-2</v>
      </c>
      <c r="N105" s="28">
        <v>19</v>
      </c>
      <c r="O105" s="25">
        <f>ROUND($M$105*$N$105,3)</f>
        <v>0.79800000000000004</v>
      </c>
      <c r="P105" s="48"/>
      <c r="Q105" s="48"/>
      <c r="R105" s="25">
        <f>ROUND($Q$105+$P$105,2)</f>
        <v>0</v>
      </c>
      <c r="S105" s="25">
        <f>ROUND($M$105*$P$105,2)</f>
        <v>0</v>
      </c>
      <c r="T105" s="25">
        <f>ROUND($O$105*$Q$105,2)</f>
        <v>0</v>
      </c>
      <c r="U105" s="25">
        <f>ROUND($T$105+$S$105,2)</f>
        <v>0</v>
      </c>
      <c r="V105" s="27"/>
      <c r="W105" s="57"/>
    </row>
    <row r="106" spans="1:23" s="11" customFormat="1" ht="21.95" customHeight="1" outlineLevel="5" x14ac:dyDescent="0.15">
      <c r="A106" s="12">
        <v>17</v>
      </c>
      <c r="B106" s="70" t="s">
        <v>136</v>
      </c>
      <c r="C106" s="13" t="s">
        <v>57</v>
      </c>
      <c r="D106" s="13"/>
      <c r="E106" s="13"/>
      <c r="F106" s="13"/>
      <c r="G106" s="13"/>
      <c r="H106" s="15"/>
      <c r="I106" s="15"/>
      <c r="J106" s="15"/>
      <c r="K106" s="15"/>
      <c r="L106" s="14">
        <v>1.49</v>
      </c>
      <c r="M106" s="14">
        <v>1.49</v>
      </c>
      <c r="N106" s="15"/>
      <c r="O106" s="15">
        <f>$O$107</f>
        <v>1.49</v>
      </c>
      <c r="P106" s="49"/>
      <c r="Q106" s="49"/>
      <c r="R106" s="15">
        <f>ROUND($U$106/$O$106,2)</f>
        <v>0</v>
      </c>
      <c r="S106" s="15">
        <f>ROUND($S$107,2)</f>
        <v>0</v>
      </c>
      <c r="T106" s="15">
        <f>ROUND($T$107,2)</f>
        <v>0</v>
      </c>
      <c r="U106" s="15">
        <f>ROUND($U$107,2)</f>
        <v>0</v>
      </c>
      <c r="V106" s="16" t="s">
        <v>133</v>
      </c>
      <c r="W106" s="55"/>
    </row>
    <row r="107" spans="1:23" s="17" customFormat="1" ht="11.1" customHeight="1" outlineLevel="6" x14ac:dyDescent="0.2">
      <c r="A107" s="18"/>
      <c r="B107" s="71" t="s">
        <v>26</v>
      </c>
      <c r="C107" s="19" t="s">
        <v>57</v>
      </c>
      <c r="D107" s="19"/>
      <c r="E107" s="19"/>
      <c r="F107" s="19"/>
      <c r="G107" s="19"/>
      <c r="H107" s="21"/>
      <c r="I107" s="21"/>
      <c r="J107" s="21"/>
      <c r="K107" s="21"/>
      <c r="L107" s="20">
        <v>1.49</v>
      </c>
      <c r="M107" s="20">
        <f>$H$107+$I$107+$J$107+$K$107+$L$107</f>
        <v>1.49</v>
      </c>
      <c r="N107" s="20">
        <v>1</v>
      </c>
      <c r="O107" s="21">
        <f>ROUND($M$107*$N$107,3)</f>
        <v>1.49</v>
      </c>
      <c r="P107" s="46"/>
      <c r="Q107" s="47"/>
      <c r="R107" s="44">
        <f>ROUND($Q$107+$P$107,2)</f>
        <v>0</v>
      </c>
      <c r="S107" s="21">
        <f>ROUND($M$107*$P$107,2)</f>
        <v>0</v>
      </c>
      <c r="T107" s="21">
        <f>ROUND($O$107*$Q$107,2)</f>
        <v>0</v>
      </c>
      <c r="U107" s="21">
        <f>ROUND($T$107+$S$107,2)</f>
        <v>0</v>
      </c>
      <c r="V107" s="21"/>
      <c r="W107" s="56"/>
    </row>
    <row r="108" spans="1:23" s="11" customFormat="1" ht="21.95" customHeight="1" outlineLevel="5" x14ac:dyDescent="0.15">
      <c r="A108" s="12">
        <v>18</v>
      </c>
      <c r="B108" s="70" t="s">
        <v>137</v>
      </c>
      <c r="C108" s="13" t="s">
        <v>57</v>
      </c>
      <c r="D108" s="13"/>
      <c r="E108" s="13"/>
      <c r="F108" s="13"/>
      <c r="G108" s="13"/>
      <c r="H108" s="15"/>
      <c r="I108" s="15"/>
      <c r="J108" s="15"/>
      <c r="K108" s="15"/>
      <c r="L108" s="14">
        <v>1.49</v>
      </c>
      <c r="M108" s="14">
        <v>1.49</v>
      </c>
      <c r="N108" s="15"/>
      <c r="O108" s="15">
        <f>$O$109</f>
        <v>1.49</v>
      </c>
      <c r="P108" s="49"/>
      <c r="Q108" s="49"/>
      <c r="R108" s="15">
        <f>ROUND($U$108/$O$108,2)</f>
        <v>0</v>
      </c>
      <c r="S108" s="15">
        <f>ROUND($S$109+$S$110+$S$111,2)</f>
        <v>0</v>
      </c>
      <c r="T108" s="15">
        <f>ROUND($T$109+$T$110+$T$111,2)</f>
        <v>0</v>
      </c>
      <c r="U108" s="15">
        <f>ROUND($U$109+$U$110+$U$111,2)</f>
        <v>0</v>
      </c>
      <c r="V108" s="16" t="s">
        <v>133</v>
      </c>
      <c r="W108" s="55"/>
    </row>
    <row r="109" spans="1:23" s="17" customFormat="1" ht="11.1" customHeight="1" outlineLevel="6" x14ac:dyDescent="0.2">
      <c r="A109" s="18"/>
      <c r="B109" s="71" t="s">
        <v>26</v>
      </c>
      <c r="C109" s="19" t="s">
        <v>57</v>
      </c>
      <c r="D109" s="19"/>
      <c r="E109" s="19"/>
      <c r="F109" s="19"/>
      <c r="G109" s="19"/>
      <c r="H109" s="21"/>
      <c r="I109" s="21"/>
      <c r="J109" s="21"/>
      <c r="K109" s="21"/>
      <c r="L109" s="20">
        <v>1.49</v>
      </c>
      <c r="M109" s="20">
        <f>$H$109+$I$109+$J$109+$K$109+$L$109</f>
        <v>1.49</v>
      </c>
      <c r="N109" s="20">
        <v>1</v>
      </c>
      <c r="O109" s="21">
        <f>ROUND($M$109*$N$109,3)</f>
        <v>1.49</v>
      </c>
      <c r="P109" s="50"/>
      <c r="Q109" s="47"/>
      <c r="R109" s="45">
        <f>ROUND($Q$109+$P$109,2)</f>
        <v>0</v>
      </c>
      <c r="S109" s="21">
        <f>ROUND($M$109*$P$109,2)</f>
        <v>0</v>
      </c>
      <c r="T109" s="21">
        <f>ROUND($O$109*$Q$109,2)</f>
        <v>0</v>
      </c>
      <c r="U109" s="21">
        <f>ROUND($T$109+$S$109,2)</f>
        <v>0</v>
      </c>
      <c r="V109" s="21"/>
      <c r="W109" s="56"/>
    </row>
    <row r="110" spans="1:23" s="1" customFormat="1" ht="11.1" customHeight="1" outlineLevel="6" x14ac:dyDescent="0.2">
      <c r="A110" s="22"/>
      <c r="B110" s="72" t="s">
        <v>109</v>
      </c>
      <c r="C110" s="23" t="s">
        <v>70</v>
      </c>
      <c r="D110" s="23"/>
      <c r="E110" s="23"/>
      <c r="F110" s="23"/>
      <c r="G110" s="23"/>
      <c r="H110" s="25"/>
      <c r="I110" s="25"/>
      <c r="J110" s="25"/>
      <c r="K110" s="25"/>
      <c r="L110" s="24">
        <v>1.49</v>
      </c>
      <c r="M110" s="24">
        <f>$H$110+$I$110+$J$110+$K$110+$L$110</f>
        <v>1.49</v>
      </c>
      <c r="N110" s="24">
        <v>6.3E-2</v>
      </c>
      <c r="O110" s="25">
        <f>ROUND($M$110*$N$110,3)</f>
        <v>9.4E-2</v>
      </c>
      <c r="P110" s="48"/>
      <c r="Q110" s="48"/>
      <c r="R110" s="25">
        <f>ROUND($Q$110+$P$110,2)</f>
        <v>0</v>
      </c>
      <c r="S110" s="25">
        <f>ROUND($M$110*$P$110,2)</f>
        <v>0</v>
      </c>
      <c r="T110" s="25">
        <f>ROUND($O$110*$Q$110,2)</f>
        <v>0</v>
      </c>
      <c r="U110" s="25">
        <f>ROUND($T$110+$S$110,2)</f>
        <v>0</v>
      </c>
      <c r="V110" s="27"/>
      <c r="W110" s="57"/>
    </row>
    <row r="111" spans="1:23" s="1" customFormat="1" ht="11.1" customHeight="1" outlineLevel="6" x14ac:dyDescent="0.2">
      <c r="A111" s="22"/>
      <c r="B111" s="72" t="s">
        <v>126</v>
      </c>
      <c r="C111" s="23" t="s">
        <v>70</v>
      </c>
      <c r="D111" s="23"/>
      <c r="E111" s="23"/>
      <c r="F111" s="23"/>
      <c r="G111" s="23"/>
      <c r="H111" s="25"/>
      <c r="I111" s="25"/>
      <c r="J111" s="25"/>
      <c r="K111" s="25"/>
      <c r="L111" s="24">
        <v>1.49</v>
      </c>
      <c r="M111" s="24">
        <f>$H$111+$I$111+$J$111+$K$111+$L$111</f>
        <v>1.49</v>
      </c>
      <c r="N111" s="24">
        <v>8.2000000000000003E-2</v>
      </c>
      <c r="O111" s="25">
        <f>ROUND($M$111*$N$111,3)</f>
        <v>0.122</v>
      </c>
      <c r="P111" s="48"/>
      <c r="Q111" s="48"/>
      <c r="R111" s="25">
        <f>ROUND($Q$111+$P$111,2)</f>
        <v>0</v>
      </c>
      <c r="S111" s="25">
        <f>ROUND($M$111*$P$111,2)</f>
        <v>0</v>
      </c>
      <c r="T111" s="25">
        <f>ROUND($O$111*$Q$111,2)</f>
        <v>0</v>
      </c>
      <c r="U111" s="25">
        <f>ROUND($T$111+$S$111,2)</f>
        <v>0</v>
      </c>
      <c r="V111" s="27" t="s">
        <v>128</v>
      </c>
      <c r="W111" s="57"/>
    </row>
    <row r="112" spans="1:23" s="11" customFormat="1" ht="21.95" customHeight="1" outlineLevel="5" x14ac:dyDescent="0.15">
      <c r="A112" s="12">
        <v>19</v>
      </c>
      <c r="B112" s="70" t="s">
        <v>138</v>
      </c>
      <c r="C112" s="13" t="s">
        <v>57</v>
      </c>
      <c r="D112" s="13"/>
      <c r="E112" s="13"/>
      <c r="F112" s="13"/>
      <c r="G112" s="13"/>
      <c r="H112" s="15"/>
      <c r="I112" s="15"/>
      <c r="J112" s="15"/>
      <c r="K112" s="15"/>
      <c r="L112" s="14">
        <v>4.4400000000000004</v>
      </c>
      <c r="M112" s="14">
        <v>4.4400000000000004</v>
      </c>
      <c r="N112" s="15"/>
      <c r="O112" s="15">
        <f>$O$113</f>
        <v>4.4400000000000004</v>
      </c>
      <c r="P112" s="49"/>
      <c r="Q112" s="49"/>
      <c r="R112" s="15">
        <f>ROUND($U$112/$O$112,2)</f>
        <v>0</v>
      </c>
      <c r="S112" s="15">
        <f>ROUND($S$113+$S$114+$S$115+$S$116+$S$117,2)</f>
        <v>0</v>
      </c>
      <c r="T112" s="15">
        <f>ROUND($T$113+$T$114+$T$115+$T$116+$T$117,2)</f>
        <v>0</v>
      </c>
      <c r="U112" s="15">
        <f>ROUND($U$113+$U$114+$U$115+$U$116+$U$117,2)</f>
        <v>0</v>
      </c>
      <c r="V112" s="16" t="s">
        <v>139</v>
      </c>
      <c r="W112" s="55"/>
    </row>
    <row r="113" spans="1:23" s="17" customFormat="1" ht="11.1" customHeight="1" outlineLevel="6" x14ac:dyDescent="0.2">
      <c r="A113" s="18"/>
      <c r="B113" s="71" t="s">
        <v>26</v>
      </c>
      <c r="C113" s="19" t="s">
        <v>57</v>
      </c>
      <c r="D113" s="19"/>
      <c r="E113" s="19"/>
      <c r="F113" s="19"/>
      <c r="G113" s="19"/>
      <c r="H113" s="21"/>
      <c r="I113" s="21"/>
      <c r="J113" s="21"/>
      <c r="K113" s="21"/>
      <c r="L113" s="20">
        <v>4.4400000000000004</v>
      </c>
      <c r="M113" s="20">
        <f>$H$113+$I$113+$J$113+$K$113+$L$113</f>
        <v>4.4400000000000004</v>
      </c>
      <c r="N113" s="20">
        <v>1</v>
      </c>
      <c r="O113" s="21">
        <f>ROUND($M$113*$N$113,3)</f>
        <v>4.4400000000000004</v>
      </c>
      <c r="P113" s="46"/>
      <c r="Q113" s="47"/>
      <c r="R113" s="44">
        <f>ROUND($Q$113+$P$113,2)</f>
        <v>0</v>
      </c>
      <c r="S113" s="21">
        <f>ROUND($M$113*$P$113,2)</f>
        <v>0</v>
      </c>
      <c r="T113" s="21">
        <f>ROUND($O$113*$Q$113,2)</f>
        <v>0</v>
      </c>
      <c r="U113" s="21">
        <f>ROUND($T$113+$S$113,2)</f>
        <v>0</v>
      </c>
      <c r="V113" s="21"/>
      <c r="W113" s="56"/>
    </row>
    <row r="114" spans="1:23" s="1" customFormat="1" ht="11.1" customHeight="1" outlineLevel="6" x14ac:dyDescent="0.2">
      <c r="A114" s="22"/>
      <c r="B114" s="72" t="s">
        <v>134</v>
      </c>
      <c r="C114" s="23" t="s">
        <v>60</v>
      </c>
      <c r="D114" s="23"/>
      <c r="E114" s="23"/>
      <c r="F114" s="23"/>
      <c r="G114" s="23"/>
      <c r="H114" s="25"/>
      <c r="I114" s="25"/>
      <c r="J114" s="25"/>
      <c r="K114" s="25"/>
      <c r="L114" s="24">
        <v>3.9E-2</v>
      </c>
      <c r="M114" s="24">
        <f>$H$114+$I$114+$J$114+$K$114+$L$114</f>
        <v>3.9E-2</v>
      </c>
      <c r="N114" s="26">
        <v>1.03</v>
      </c>
      <c r="O114" s="25">
        <f>ROUND($M$114*$N$114,3)</f>
        <v>0.04</v>
      </c>
      <c r="P114" s="48"/>
      <c r="Q114" s="48"/>
      <c r="R114" s="25">
        <f>ROUND($Q$114+$P$114,2)</f>
        <v>0</v>
      </c>
      <c r="S114" s="25">
        <f>ROUND($M$114*$P$114,2)</f>
        <v>0</v>
      </c>
      <c r="T114" s="25">
        <f>ROUND($O$114*$Q$114,2)</f>
        <v>0</v>
      </c>
      <c r="U114" s="25">
        <f>ROUND($T$114+$S$114,2)</f>
        <v>0</v>
      </c>
      <c r="V114" s="27"/>
      <c r="W114" s="57"/>
    </row>
    <row r="115" spans="1:23" s="1" customFormat="1" ht="11.1" customHeight="1" outlineLevel="6" x14ac:dyDescent="0.2">
      <c r="A115" s="22"/>
      <c r="B115" s="72" t="s">
        <v>59</v>
      </c>
      <c r="C115" s="23" t="s">
        <v>60</v>
      </c>
      <c r="D115" s="23"/>
      <c r="E115" s="23"/>
      <c r="F115" s="23"/>
      <c r="G115" s="23"/>
      <c r="H115" s="25"/>
      <c r="I115" s="25"/>
      <c r="J115" s="25"/>
      <c r="K115" s="25"/>
      <c r="L115" s="24">
        <v>0.06</v>
      </c>
      <c r="M115" s="24">
        <f>$H$115+$I$115+$J$115+$K$115+$L$115</f>
        <v>0.06</v>
      </c>
      <c r="N115" s="26">
        <v>1.03</v>
      </c>
      <c r="O115" s="25">
        <f>ROUND($M$115*$N$115,3)</f>
        <v>6.2E-2</v>
      </c>
      <c r="P115" s="48"/>
      <c r="Q115" s="48"/>
      <c r="R115" s="25">
        <f>ROUND($Q$115+$P$115,2)</f>
        <v>0</v>
      </c>
      <c r="S115" s="25">
        <f>ROUND($M$115*$P$115,2)</f>
        <v>0</v>
      </c>
      <c r="T115" s="25">
        <f>ROUND($O$115*$Q$115,2)</f>
        <v>0</v>
      </c>
      <c r="U115" s="25">
        <f>ROUND($T$115+$S$115,2)</f>
        <v>0</v>
      </c>
      <c r="V115" s="27"/>
      <c r="W115" s="57"/>
    </row>
    <row r="116" spans="1:23" s="1" customFormat="1" ht="11.1" customHeight="1" outlineLevel="6" x14ac:dyDescent="0.2">
      <c r="A116" s="22"/>
      <c r="B116" s="72" t="s">
        <v>135</v>
      </c>
      <c r="C116" s="23" t="s">
        <v>73</v>
      </c>
      <c r="D116" s="23"/>
      <c r="E116" s="23"/>
      <c r="F116" s="23"/>
      <c r="G116" s="23"/>
      <c r="H116" s="25"/>
      <c r="I116" s="25"/>
      <c r="J116" s="25"/>
      <c r="K116" s="25"/>
      <c r="L116" s="24">
        <v>6</v>
      </c>
      <c r="M116" s="24">
        <f>$H$116+$I$116+$J$116+$K$116+$L$116</f>
        <v>6</v>
      </c>
      <c r="N116" s="28">
        <v>1</v>
      </c>
      <c r="O116" s="25">
        <f>ROUND($M$116*$N$116,3)</f>
        <v>6</v>
      </c>
      <c r="P116" s="48"/>
      <c r="Q116" s="48"/>
      <c r="R116" s="25">
        <f>ROUND($Q$116+$P$116,2)</f>
        <v>0</v>
      </c>
      <c r="S116" s="25">
        <f>ROUND($M$116*$P$116,2)</f>
        <v>0</v>
      </c>
      <c r="T116" s="25">
        <f>ROUND($O$116*$Q$116,2)</f>
        <v>0</v>
      </c>
      <c r="U116" s="25">
        <f>ROUND($T$116+$S$116,2)</f>
        <v>0</v>
      </c>
      <c r="V116" s="27"/>
      <c r="W116" s="57"/>
    </row>
    <row r="117" spans="1:23" s="1" customFormat="1" ht="11.1" customHeight="1" outlineLevel="6" x14ac:dyDescent="0.2">
      <c r="A117" s="22"/>
      <c r="B117" s="72" t="s">
        <v>69</v>
      </c>
      <c r="C117" s="23" t="s">
        <v>70</v>
      </c>
      <c r="D117" s="23"/>
      <c r="E117" s="23"/>
      <c r="F117" s="23"/>
      <c r="G117" s="23"/>
      <c r="H117" s="25"/>
      <c r="I117" s="25"/>
      <c r="J117" s="25"/>
      <c r="K117" s="25"/>
      <c r="L117" s="24">
        <v>9.9000000000000005E-2</v>
      </c>
      <c r="M117" s="24">
        <f>$H$117+$I$117+$J$117+$K$117+$L$117</f>
        <v>9.9000000000000005E-2</v>
      </c>
      <c r="N117" s="28">
        <v>19</v>
      </c>
      <c r="O117" s="25">
        <f>ROUND($M$117*$N$117,3)</f>
        <v>1.881</v>
      </c>
      <c r="P117" s="48"/>
      <c r="Q117" s="48"/>
      <c r="R117" s="25">
        <f>ROUND($Q$117+$P$117,2)</f>
        <v>0</v>
      </c>
      <c r="S117" s="25">
        <f>ROUND($M$117*$P$117,2)</f>
        <v>0</v>
      </c>
      <c r="T117" s="25">
        <f>ROUND($O$117*$Q$117,2)</f>
        <v>0</v>
      </c>
      <c r="U117" s="25">
        <f>ROUND($T$117+$S$117,2)</f>
        <v>0</v>
      </c>
      <c r="V117" s="27"/>
      <c r="W117" s="57"/>
    </row>
    <row r="118" spans="1:23" s="11" customFormat="1" ht="21.95" customHeight="1" outlineLevel="5" x14ac:dyDescent="0.15">
      <c r="A118" s="12">
        <v>20</v>
      </c>
      <c r="B118" s="70" t="s">
        <v>140</v>
      </c>
      <c r="C118" s="13" t="s">
        <v>57</v>
      </c>
      <c r="D118" s="13"/>
      <c r="E118" s="13"/>
      <c r="F118" s="13"/>
      <c r="G118" s="13"/>
      <c r="H118" s="15"/>
      <c r="I118" s="15"/>
      <c r="J118" s="15"/>
      <c r="K118" s="15"/>
      <c r="L118" s="14">
        <v>4.4400000000000004</v>
      </c>
      <c r="M118" s="14">
        <v>4.4400000000000004</v>
      </c>
      <c r="N118" s="15"/>
      <c r="O118" s="15">
        <f>$O$119</f>
        <v>4.4400000000000004</v>
      </c>
      <c r="P118" s="49"/>
      <c r="Q118" s="49"/>
      <c r="R118" s="15">
        <f>ROUND($U$118/$O$118,2)</f>
        <v>0</v>
      </c>
      <c r="S118" s="15">
        <f>ROUND($S$119,2)</f>
        <v>0</v>
      </c>
      <c r="T118" s="15">
        <f>ROUND($T$119,2)</f>
        <v>0</v>
      </c>
      <c r="U118" s="15">
        <f>ROUND($U$119,2)</f>
        <v>0</v>
      </c>
      <c r="V118" s="16" t="s">
        <v>139</v>
      </c>
      <c r="W118" s="55"/>
    </row>
    <row r="119" spans="1:23" s="17" customFormat="1" ht="11.1" customHeight="1" outlineLevel="6" x14ac:dyDescent="0.2">
      <c r="A119" s="18"/>
      <c r="B119" s="71" t="s">
        <v>26</v>
      </c>
      <c r="C119" s="19" t="s">
        <v>57</v>
      </c>
      <c r="D119" s="19"/>
      <c r="E119" s="19"/>
      <c r="F119" s="19"/>
      <c r="G119" s="19"/>
      <c r="H119" s="21"/>
      <c r="I119" s="21"/>
      <c r="J119" s="21"/>
      <c r="K119" s="21"/>
      <c r="L119" s="20">
        <v>4.4400000000000004</v>
      </c>
      <c r="M119" s="20">
        <f>$H$119+$I$119+$J$119+$K$119+$L$119</f>
        <v>4.4400000000000004</v>
      </c>
      <c r="N119" s="20">
        <v>1</v>
      </c>
      <c r="O119" s="21">
        <f>ROUND($M$119*$N$119,3)</f>
        <v>4.4400000000000004</v>
      </c>
      <c r="P119" s="46"/>
      <c r="Q119" s="47"/>
      <c r="R119" s="44">
        <f>ROUND($Q$119+$P$119,2)</f>
        <v>0</v>
      </c>
      <c r="S119" s="21">
        <f>ROUND($M$119*$P$119,2)</f>
        <v>0</v>
      </c>
      <c r="T119" s="21">
        <f>ROUND($O$119*$Q$119,2)</f>
        <v>0</v>
      </c>
      <c r="U119" s="21">
        <f>ROUND($T$119+$S$119,2)</f>
        <v>0</v>
      </c>
      <c r="V119" s="21"/>
      <c r="W119" s="56"/>
    </row>
    <row r="120" spans="1:23" s="11" customFormat="1" ht="21.95" customHeight="1" outlineLevel="5" x14ac:dyDescent="0.15">
      <c r="A120" s="12">
        <v>21</v>
      </c>
      <c r="B120" s="70" t="s">
        <v>141</v>
      </c>
      <c r="C120" s="13" t="s">
        <v>57</v>
      </c>
      <c r="D120" s="13"/>
      <c r="E120" s="13"/>
      <c r="F120" s="13"/>
      <c r="G120" s="13"/>
      <c r="H120" s="15"/>
      <c r="I120" s="15"/>
      <c r="J120" s="15"/>
      <c r="K120" s="15"/>
      <c r="L120" s="14">
        <v>4.4400000000000004</v>
      </c>
      <c r="M120" s="14">
        <v>4.4400000000000004</v>
      </c>
      <c r="N120" s="15"/>
      <c r="O120" s="15">
        <f>$O$121</f>
        <v>4.4400000000000004</v>
      </c>
      <c r="P120" s="49"/>
      <c r="Q120" s="49"/>
      <c r="R120" s="15">
        <f>ROUND($U$120/$O$120,2)</f>
        <v>0</v>
      </c>
      <c r="S120" s="15">
        <f>ROUND($S$121+$S$122+$S$123,2)</f>
        <v>0</v>
      </c>
      <c r="T120" s="15">
        <f>ROUND($T$121+$T$122+$T$123,2)</f>
        <v>0</v>
      </c>
      <c r="U120" s="15">
        <f>ROUND($U$121+$U$122+$U$123,2)</f>
        <v>0</v>
      </c>
      <c r="V120" s="16" t="s">
        <v>139</v>
      </c>
      <c r="W120" s="55"/>
    </row>
    <row r="121" spans="1:23" s="17" customFormat="1" ht="11.1" customHeight="1" outlineLevel="6" x14ac:dyDescent="0.2">
      <c r="A121" s="18"/>
      <c r="B121" s="71" t="s">
        <v>26</v>
      </c>
      <c r="C121" s="19" t="s">
        <v>57</v>
      </c>
      <c r="D121" s="19"/>
      <c r="E121" s="19"/>
      <c r="F121" s="19"/>
      <c r="G121" s="19"/>
      <c r="H121" s="21"/>
      <c r="I121" s="21"/>
      <c r="J121" s="21"/>
      <c r="K121" s="21"/>
      <c r="L121" s="20">
        <v>4.4400000000000004</v>
      </c>
      <c r="M121" s="20">
        <f>$H$121+$I$121+$J$121+$K$121+$L$121</f>
        <v>4.4400000000000004</v>
      </c>
      <c r="N121" s="20">
        <v>1</v>
      </c>
      <c r="O121" s="21">
        <f>ROUND($M$121*$N$121,3)</f>
        <v>4.4400000000000004</v>
      </c>
      <c r="P121" s="50"/>
      <c r="Q121" s="47"/>
      <c r="R121" s="45">
        <f>ROUND($Q$121+$P$121,2)</f>
        <v>0</v>
      </c>
      <c r="S121" s="21">
        <f>ROUND($M$121*$P$121,2)</f>
        <v>0</v>
      </c>
      <c r="T121" s="21">
        <f>ROUND($O$121*$Q$121,2)</f>
        <v>0</v>
      </c>
      <c r="U121" s="21">
        <f>ROUND($T$121+$S$121,2)</f>
        <v>0</v>
      </c>
      <c r="V121" s="21"/>
      <c r="W121" s="56"/>
    </row>
    <row r="122" spans="1:23" s="1" customFormat="1" ht="11.1" customHeight="1" outlineLevel="6" x14ac:dyDescent="0.2">
      <c r="A122" s="22"/>
      <c r="B122" s="72" t="s">
        <v>109</v>
      </c>
      <c r="C122" s="23" t="s">
        <v>70</v>
      </c>
      <c r="D122" s="23"/>
      <c r="E122" s="23"/>
      <c r="F122" s="23"/>
      <c r="G122" s="23"/>
      <c r="H122" s="25"/>
      <c r="I122" s="25"/>
      <c r="J122" s="25"/>
      <c r="K122" s="25"/>
      <c r="L122" s="24">
        <v>4.4400000000000004</v>
      </c>
      <c r="M122" s="24">
        <f>$H$122+$I$122+$J$122+$K$122+$L$122</f>
        <v>4.4400000000000004</v>
      </c>
      <c r="N122" s="24">
        <v>6.3E-2</v>
      </c>
      <c r="O122" s="25">
        <f>ROUND($M$122*$N$122,3)</f>
        <v>0.28000000000000003</v>
      </c>
      <c r="P122" s="48"/>
      <c r="Q122" s="48"/>
      <c r="R122" s="25">
        <f>ROUND($Q$122+$P$122,2)</f>
        <v>0</v>
      </c>
      <c r="S122" s="25">
        <f>ROUND($M$122*$P$122,2)</f>
        <v>0</v>
      </c>
      <c r="T122" s="25">
        <f>ROUND($O$122*$Q$122,2)</f>
        <v>0</v>
      </c>
      <c r="U122" s="25">
        <f>ROUND($T$122+$S$122,2)</f>
        <v>0</v>
      </c>
      <c r="V122" s="27"/>
      <c r="W122" s="57"/>
    </row>
    <row r="123" spans="1:23" s="1" customFormat="1" ht="11.1" customHeight="1" outlineLevel="6" x14ac:dyDescent="0.2">
      <c r="A123" s="22"/>
      <c r="B123" s="72" t="s">
        <v>126</v>
      </c>
      <c r="C123" s="23" t="s">
        <v>70</v>
      </c>
      <c r="D123" s="23"/>
      <c r="E123" s="23"/>
      <c r="F123" s="23"/>
      <c r="G123" s="23"/>
      <c r="H123" s="25"/>
      <c r="I123" s="25"/>
      <c r="J123" s="25"/>
      <c r="K123" s="25"/>
      <c r="L123" s="24">
        <v>4.4400000000000004</v>
      </c>
      <c r="M123" s="24">
        <f>$H$123+$I$123+$J$123+$K$123+$L$123</f>
        <v>4.4400000000000004</v>
      </c>
      <c r="N123" s="24">
        <v>7.9000000000000001E-2</v>
      </c>
      <c r="O123" s="25">
        <f>ROUND($M$123*$N$123,3)</f>
        <v>0.35099999999999998</v>
      </c>
      <c r="P123" s="48"/>
      <c r="Q123" s="48"/>
      <c r="R123" s="25">
        <f>ROUND($Q$123+$P$123,2)</f>
        <v>0</v>
      </c>
      <c r="S123" s="25">
        <f>ROUND($M$123*$P$123,2)</f>
        <v>0</v>
      </c>
      <c r="T123" s="25">
        <f>ROUND($O$123*$Q$123,2)</f>
        <v>0</v>
      </c>
      <c r="U123" s="25">
        <f>ROUND($T$123+$S$123,2)</f>
        <v>0</v>
      </c>
      <c r="V123" s="27" t="s">
        <v>128</v>
      </c>
      <c r="W123" s="57"/>
    </row>
    <row r="124" spans="1:23" s="11" customFormat="1" ht="21.95" customHeight="1" outlineLevel="5" x14ac:dyDescent="0.15">
      <c r="A124" s="12">
        <v>22</v>
      </c>
      <c r="B124" s="70" t="s">
        <v>142</v>
      </c>
      <c r="C124" s="13" t="s">
        <v>57</v>
      </c>
      <c r="D124" s="13"/>
      <c r="E124" s="13"/>
      <c r="F124" s="13"/>
      <c r="G124" s="13"/>
      <c r="H124" s="15"/>
      <c r="I124" s="15"/>
      <c r="J124" s="15"/>
      <c r="K124" s="15"/>
      <c r="L124" s="14">
        <v>14.36</v>
      </c>
      <c r="M124" s="14">
        <v>14.36</v>
      </c>
      <c r="N124" s="15"/>
      <c r="O124" s="15">
        <f>$O$125</f>
        <v>14.36</v>
      </c>
      <c r="P124" s="49"/>
      <c r="Q124" s="49"/>
      <c r="R124" s="15">
        <f>ROUND($U$124/$O$124,2)</f>
        <v>0</v>
      </c>
      <c r="S124" s="15">
        <f>ROUND($S$125+$S$126+$S$127+$S$128+$S$129+$S$130+$S$131+$S$132+$S$133+$S$134+$S$135,2)</f>
        <v>0</v>
      </c>
      <c r="T124" s="15">
        <f>ROUND($T$125+$T$126+$T$127+$T$128+$T$129+$T$130+$T$131+$T$132+$T$133+$T$134+$T$135,2)</f>
        <v>0</v>
      </c>
      <c r="U124" s="15">
        <f>ROUND($U$125+$U$126+$U$127+$U$128+$U$129+$U$130+$U$131+$U$132+$U$133+$U$134+$U$135,2)</f>
        <v>0</v>
      </c>
      <c r="V124" s="16" t="s">
        <v>143</v>
      </c>
      <c r="W124" s="55"/>
    </row>
    <row r="125" spans="1:23" s="17" customFormat="1" ht="11.1" customHeight="1" outlineLevel="6" x14ac:dyDescent="0.2">
      <c r="A125" s="18"/>
      <c r="B125" s="71" t="s">
        <v>26</v>
      </c>
      <c r="C125" s="19" t="s">
        <v>57</v>
      </c>
      <c r="D125" s="19"/>
      <c r="E125" s="19"/>
      <c r="F125" s="19"/>
      <c r="G125" s="19"/>
      <c r="H125" s="21"/>
      <c r="I125" s="21"/>
      <c r="J125" s="21"/>
      <c r="K125" s="21"/>
      <c r="L125" s="20">
        <v>14.36</v>
      </c>
      <c r="M125" s="20">
        <f>$H$125+$I$125+$J$125+$K$125+$L$125</f>
        <v>14.36</v>
      </c>
      <c r="N125" s="20">
        <v>1</v>
      </c>
      <c r="O125" s="21">
        <f>ROUND($M$125*$N$125,3)</f>
        <v>14.36</v>
      </c>
      <c r="P125" s="46"/>
      <c r="Q125" s="47"/>
      <c r="R125" s="44">
        <f>ROUND($Q$125+$P$125,2)</f>
        <v>0</v>
      </c>
      <c r="S125" s="21">
        <f>ROUND($M$125*$P$125,2)</f>
        <v>0</v>
      </c>
      <c r="T125" s="21">
        <f>ROUND($O$125*$Q$125,2)</f>
        <v>0</v>
      </c>
      <c r="U125" s="21">
        <f>ROUND($T$125+$S$125,2)</f>
        <v>0</v>
      </c>
      <c r="V125" s="21"/>
      <c r="W125" s="56"/>
    </row>
    <row r="126" spans="1:23" s="1" customFormat="1" ht="11.1" customHeight="1" outlineLevel="6" x14ac:dyDescent="0.2">
      <c r="A126" s="22"/>
      <c r="B126" s="72" t="s">
        <v>144</v>
      </c>
      <c r="C126" s="23" t="s">
        <v>60</v>
      </c>
      <c r="D126" s="23"/>
      <c r="E126" s="23"/>
      <c r="F126" s="23"/>
      <c r="G126" s="23"/>
      <c r="H126" s="25"/>
      <c r="I126" s="25"/>
      <c r="J126" s="25"/>
      <c r="K126" s="25"/>
      <c r="L126" s="24">
        <v>0.13</v>
      </c>
      <c r="M126" s="24">
        <f>$H$126+$I$126+$J$126+$K$126+$L$126</f>
        <v>0.13</v>
      </c>
      <c r="N126" s="26">
        <v>1.03</v>
      </c>
      <c r="O126" s="25">
        <f>ROUND($M$126*$N$126,3)</f>
        <v>0.13400000000000001</v>
      </c>
      <c r="P126" s="48"/>
      <c r="Q126" s="48"/>
      <c r="R126" s="25">
        <f>ROUND($Q$126+$P$126,2)</f>
        <v>0</v>
      </c>
      <c r="S126" s="25">
        <f>ROUND($M$126*$P$126,2)</f>
        <v>0</v>
      </c>
      <c r="T126" s="25">
        <f>ROUND($O$126*$Q$126,2)</f>
        <v>0</v>
      </c>
      <c r="U126" s="25">
        <f>ROUND($T$126+$S$126,2)</f>
        <v>0</v>
      </c>
      <c r="V126" s="27"/>
      <c r="W126" s="57"/>
    </row>
    <row r="127" spans="1:23" s="1" customFormat="1" ht="11.1" customHeight="1" outlineLevel="6" x14ac:dyDescent="0.2">
      <c r="A127" s="22"/>
      <c r="B127" s="72" t="s">
        <v>145</v>
      </c>
      <c r="C127" s="23" t="s">
        <v>60</v>
      </c>
      <c r="D127" s="23"/>
      <c r="E127" s="23"/>
      <c r="F127" s="23"/>
      <c r="G127" s="23"/>
      <c r="H127" s="25"/>
      <c r="I127" s="25"/>
      <c r="J127" s="25"/>
      <c r="K127" s="25"/>
      <c r="L127" s="24">
        <v>0.159</v>
      </c>
      <c r="M127" s="24">
        <f>$H$127+$I$127+$J$127+$K$127+$L$127</f>
        <v>0.159</v>
      </c>
      <c r="N127" s="26">
        <v>1.03</v>
      </c>
      <c r="O127" s="25">
        <f>ROUND($M$127*$N$127,3)</f>
        <v>0.16400000000000001</v>
      </c>
      <c r="P127" s="48"/>
      <c r="Q127" s="48"/>
      <c r="R127" s="25">
        <f>ROUND($Q$127+$P$127,2)</f>
        <v>0</v>
      </c>
      <c r="S127" s="25">
        <f>ROUND($M$127*$P$127,2)</f>
        <v>0</v>
      </c>
      <c r="T127" s="25">
        <f>ROUND($O$127*$Q$127,2)</f>
        <v>0</v>
      </c>
      <c r="U127" s="25">
        <f>ROUND($T$127+$S$127,2)</f>
        <v>0</v>
      </c>
      <c r="V127" s="27"/>
      <c r="W127" s="57"/>
    </row>
    <row r="128" spans="1:23" s="1" customFormat="1" ht="11.1" customHeight="1" outlineLevel="6" x14ac:dyDescent="0.2">
      <c r="A128" s="22"/>
      <c r="B128" s="72" t="s">
        <v>134</v>
      </c>
      <c r="C128" s="23" t="s">
        <v>60</v>
      </c>
      <c r="D128" s="23"/>
      <c r="E128" s="23"/>
      <c r="F128" s="23"/>
      <c r="G128" s="23"/>
      <c r="H128" s="25"/>
      <c r="I128" s="25"/>
      <c r="J128" s="25"/>
      <c r="K128" s="25"/>
      <c r="L128" s="24">
        <v>0.129</v>
      </c>
      <c r="M128" s="24">
        <f>$H$128+$I$128+$J$128+$K$128+$L$128</f>
        <v>0.129</v>
      </c>
      <c r="N128" s="26">
        <v>1.03</v>
      </c>
      <c r="O128" s="25">
        <f>ROUND($M$128*$N$128,3)</f>
        <v>0.13300000000000001</v>
      </c>
      <c r="P128" s="48"/>
      <c r="Q128" s="48"/>
      <c r="R128" s="25">
        <f>ROUND($Q$128+$P$128,2)</f>
        <v>0</v>
      </c>
      <c r="S128" s="25">
        <f>ROUND($M$128*$P$128,2)</f>
        <v>0</v>
      </c>
      <c r="T128" s="25">
        <f>ROUND($O$128*$Q$128,2)</f>
        <v>0</v>
      </c>
      <c r="U128" s="25">
        <f>ROUND($T$128+$S$128,2)</f>
        <v>0</v>
      </c>
      <c r="V128" s="27"/>
      <c r="W128" s="57"/>
    </row>
    <row r="129" spans="1:23" s="1" customFormat="1" ht="11.1" customHeight="1" outlineLevel="6" x14ac:dyDescent="0.2">
      <c r="A129" s="22"/>
      <c r="B129" s="72" t="s">
        <v>59</v>
      </c>
      <c r="C129" s="23" t="s">
        <v>60</v>
      </c>
      <c r="D129" s="23"/>
      <c r="E129" s="23"/>
      <c r="F129" s="23"/>
      <c r="G129" s="23"/>
      <c r="H129" s="25"/>
      <c r="I129" s="25"/>
      <c r="J129" s="25"/>
      <c r="K129" s="25"/>
      <c r="L129" s="24">
        <v>0.18099999999999999</v>
      </c>
      <c r="M129" s="24">
        <f>$H$129+$I$129+$J$129+$K$129+$L$129</f>
        <v>0.18099999999999999</v>
      </c>
      <c r="N129" s="26">
        <v>1.03</v>
      </c>
      <c r="O129" s="25">
        <f>ROUND($M$129*$N$129,3)</f>
        <v>0.186</v>
      </c>
      <c r="P129" s="48"/>
      <c r="Q129" s="48"/>
      <c r="R129" s="25">
        <f>ROUND($Q$129+$P$129,2)</f>
        <v>0</v>
      </c>
      <c r="S129" s="25">
        <f>ROUND($M$129*$P$129,2)</f>
        <v>0</v>
      </c>
      <c r="T129" s="25">
        <f>ROUND($O$129*$Q$129,2)</f>
        <v>0</v>
      </c>
      <c r="U129" s="25">
        <f>ROUND($T$129+$S$129,2)</f>
        <v>0</v>
      </c>
      <c r="V129" s="27"/>
      <c r="W129" s="57"/>
    </row>
    <row r="130" spans="1:23" s="1" customFormat="1" ht="11.1" customHeight="1" outlineLevel="6" x14ac:dyDescent="0.2">
      <c r="A130" s="22"/>
      <c r="B130" s="72" t="s">
        <v>146</v>
      </c>
      <c r="C130" s="23" t="s">
        <v>60</v>
      </c>
      <c r="D130" s="23"/>
      <c r="E130" s="23"/>
      <c r="F130" s="23"/>
      <c r="G130" s="23"/>
      <c r="H130" s="25"/>
      <c r="I130" s="25"/>
      <c r="J130" s="25"/>
      <c r="K130" s="25"/>
      <c r="L130" s="24">
        <v>6.0000000000000001E-3</v>
      </c>
      <c r="M130" s="24">
        <f>$H$130+$I$130+$J$130+$K$130+$L$130</f>
        <v>6.0000000000000001E-3</v>
      </c>
      <c r="N130" s="26">
        <v>1.03</v>
      </c>
      <c r="O130" s="25">
        <f>ROUND($M$130*$N$130,3)</f>
        <v>6.0000000000000001E-3</v>
      </c>
      <c r="P130" s="48"/>
      <c r="Q130" s="48"/>
      <c r="R130" s="25">
        <f>ROUND($Q$130+$P$130,2)</f>
        <v>0</v>
      </c>
      <c r="S130" s="25">
        <f>ROUND($M$130*$P$130,2)</f>
        <v>0</v>
      </c>
      <c r="T130" s="25">
        <f>ROUND($O$130*$Q$130,2)</f>
        <v>0</v>
      </c>
      <c r="U130" s="25">
        <f>ROUND($T$130+$S$130,2)</f>
        <v>0</v>
      </c>
      <c r="V130" s="27"/>
      <c r="W130" s="57"/>
    </row>
    <row r="131" spans="1:23" s="1" customFormat="1" ht="11.1" customHeight="1" outlineLevel="6" x14ac:dyDescent="0.2">
      <c r="A131" s="22"/>
      <c r="B131" s="72" t="s">
        <v>147</v>
      </c>
      <c r="C131" s="23" t="s">
        <v>60</v>
      </c>
      <c r="D131" s="23"/>
      <c r="E131" s="23"/>
      <c r="F131" s="23"/>
      <c r="G131" s="23"/>
      <c r="H131" s="25"/>
      <c r="I131" s="25"/>
      <c r="J131" s="25"/>
      <c r="K131" s="25"/>
      <c r="L131" s="24">
        <v>1E-3</v>
      </c>
      <c r="M131" s="24">
        <f>$H$131+$I$131+$J$131+$K$131+$L$131</f>
        <v>1E-3</v>
      </c>
      <c r="N131" s="26">
        <v>1.03</v>
      </c>
      <c r="O131" s="25">
        <f>ROUND($M$131*$N$131,3)</f>
        <v>1E-3</v>
      </c>
      <c r="P131" s="48"/>
      <c r="Q131" s="48"/>
      <c r="R131" s="25">
        <f>ROUND($Q$131+$P$131,2)</f>
        <v>0</v>
      </c>
      <c r="S131" s="25">
        <f>ROUND($M$131*$P$131,2)</f>
        <v>0</v>
      </c>
      <c r="T131" s="25">
        <f>ROUND($O$131*$Q$131,2)</f>
        <v>0</v>
      </c>
      <c r="U131" s="25">
        <f>ROUND($T$131+$S$131,2)</f>
        <v>0</v>
      </c>
      <c r="V131" s="27"/>
      <c r="W131" s="57"/>
    </row>
    <row r="132" spans="1:23" s="1" customFormat="1" ht="11.1" customHeight="1" outlineLevel="6" x14ac:dyDescent="0.2">
      <c r="A132" s="22"/>
      <c r="B132" s="72" t="s">
        <v>148</v>
      </c>
      <c r="C132" s="23" t="s">
        <v>60</v>
      </c>
      <c r="D132" s="23"/>
      <c r="E132" s="23"/>
      <c r="F132" s="23"/>
      <c r="G132" s="23"/>
      <c r="H132" s="25"/>
      <c r="I132" s="25"/>
      <c r="J132" s="25"/>
      <c r="K132" s="25"/>
      <c r="L132" s="24">
        <v>1E-3</v>
      </c>
      <c r="M132" s="24">
        <f>$H$132+$I$132+$J$132+$K$132+$L$132</f>
        <v>1E-3</v>
      </c>
      <c r="N132" s="26">
        <v>1.03</v>
      </c>
      <c r="O132" s="25">
        <f>ROUND($M$132*$N$132,3)</f>
        <v>1E-3</v>
      </c>
      <c r="P132" s="48"/>
      <c r="Q132" s="48"/>
      <c r="R132" s="25">
        <f>ROUND($Q$132+$P$132,2)</f>
        <v>0</v>
      </c>
      <c r="S132" s="25">
        <f>ROUND($M$132*$P$132,2)</f>
        <v>0</v>
      </c>
      <c r="T132" s="25">
        <f>ROUND($O$132*$Q$132,2)</f>
        <v>0</v>
      </c>
      <c r="U132" s="25">
        <f>ROUND($T$132+$S$132,2)</f>
        <v>0</v>
      </c>
      <c r="V132" s="27"/>
      <c r="W132" s="57"/>
    </row>
    <row r="133" spans="1:23" s="1" customFormat="1" ht="11.1" customHeight="1" outlineLevel="6" x14ac:dyDescent="0.2">
      <c r="A133" s="22"/>
      <c r="B133" s="72" t="s">
        <v>149</v>
      </c>
      <c r="C133" s="23" t="s">
        <v>60</v>
      </c>
      <c r="D133" s="23"/>
      <c r="E133" s="23"/>
      <c r="F133" s="23"/>
      <c r="G133" s="23"/>
      <c r="H133" s="25"/>
      <c r="I133" s="25"/>
      <c r="J133" s="25"/>
      <c r="K133" s="25"/>
      <c r="L133" s="24">
        <v>1E-3</v>
      </c>
      <c r="M133" s="24">
        <f>$H$133+$I$133+$J$133+$K$133+$L$133</f>
        <v>1E-3</v>
      </c>
      <c r="N133" s="26">
        <v>1.03</v>
      </c>
      <c r="O133" s="25">
        <f>ROUND($M$133*$N$133,3)</f>
        <v>1E-3</v>
      </c>
      <c r="P133" s="48"/>
      <c r="Q133" s="48"/>
      <c r="R133" s="25">
        <f>ROUND($Q$133+$P$133,2)</f>
        <v>0</v>
      </c>
      <c r="S133" s="25">
        <f>ROUND($M$133*$P$133,2)</f>
        <v>0</v>
      </c>
      <c r="T133" s="25">
        <f>ROUND($O$133*$Q$133,2)</f>
        <v>0</v>
      </c>
      <c r="U133" s="25">
        <f>ROUND($T$133+$S$133,2)</f>
        <v>0</v>
      </c>
      <c r="V133" s="27" t="s">
        <v>150</v>
      </c>
      <c r="W133" s="57"/>
    </row>
    <row r="134" spans="1:23" s="1" customFormat="1" ht="11.1" customHeight="1" outlineLevel="6" x14ac:dyDescent="0.2">
      <c r="A134" s="22"/>
      <c r="B134" s="72" t="s">
        <v>151</v>
      </c>
      <c r="C134" s="23" t="s">
        <v>60</v>
      </c>
      <c r="D134" s="23"/>
      <c r="E134" s="23"/>
      <c r="F134" s="23"/>
      <c r="G134" s="23"/>
      <c r="H134" s="25"/>
      <c r="I134" s="25"/>
      <c r="J134" s="25"/>
      <c r="K134" s="25"/>
      <c r="L134" s="24">
        <v>5.0000000000000001E-3</v>
      </c>
      <c r="M134" s="24">
        <f>$H$134+$I$134+$J$134+$K$134+$L$134</f>
        <v>5.0000000000000001E-3</v>
      </c>
      <c r="N134" s="26">
        <v>1.03</v>
      </c>
      <c r="O134" s="25">
        <f>ROUND($M$134*$N$134,3)</f>
        <v>5.0000000000000001E-3</v>
      </c>
      <c r="P134" s="48"/>
      <c r="Q134" s="48"/>
      <c r="R134" s="25">
        <f>ROUND($Q$134+$P$134,2)</f>
        <v>0</v>
      </c>
      <c r="S134" s="25">
        <f>ROUND($M$134*$P$134,2)</f>
        <v>0</v>
      </c>
      <c r="T134" s="25">
        <f>ROUND($O$134*$Q$134,2)</f>
        <v>0</v>
      </c>
      <c r="U134" s="25">
        <f>ROUND($T$134+$S$134,2)</f>
        <v>0</v>
      </c>
      <c r="V134" s="27" t="s">
        <v>150</v>
      </c>
      <c r="W134" s="57"/>
    </row>
    <row r="135" spans="1:23" s="1" customFormat="1" ht="11.1" customHeight="1" outlineLevel="6" x14ac:dyDescent="0.2">
      <c r="A135" s="22"/>
      <c r="B135" s="72" t="s">
        <v>69</v>
      </c>
      <c r="C135" s="23" t="s">
        <v>70</v>
      </c>
      <c r="D135" s="23"/>
      <c r="E135" s="23"/>
      <c r="F135" s="23"/>
      <c r="G135" s="23"/>
      <c r="H135" s="25"/>
      <c r="I135" s="25"/>
      <c r="J135" s="25"/>
      <c r="K135" s="25"/>
      <c r="L135" s="24">
        <v>0.61299999999999999</v>
      </c>
      <c r="M135" s="24">
        <f>$H$135+$I$135+$J$135+$K$135+$L$135</f>
        <v>0.61299999999999999</v>
      </c>
      <c r="N135" s="28">
        <v>19</v>
      </c>
      <c r="O135" s="25">
        <f>ROUND($M$135*$N$135,3)</f>
        <v>11.647</v>
      </c>
      <c r="P135" s="48"/>
      <c r="Q135" s="48"/>
      <c r="R135" s="25">
        <f>ROUND($Q$135+$P$135,2)</f>
        <v>0</v>
      </c>
      <c r="S135" s="25">
        <f>ROUND($M$135*$P$135,2)</f>
        <v>0</v>
      </c>
      <c r="T135" s="25">
        <f>ROUND($O$135*$Q$135,2)</f>
        <v>0</v>
      </c>
      <c r="U135" s="25">
        <f>ROUND($T$135+$S$135,2)</f>
        <v>0</v>
      </c>
      <c r="V135" s="27"/>
      <c r="W135" s="57"/>
    </row>
    <row r="136" spans="1:23" s="11" customFormat="1" ht="21.95" customHeight="1" outlineLevel="5" x14ac:dyDescent="0.15">
      <c r="A136" s="12">
        <v>23</v>
      </c>
      <c r="B136" s="70" t="s">
        <v>152</v>
      </c>
      <c r="C136" s="13" t="s">
        <v>57</v>
      </c>
      <c r="D136" s="13"/>
      <c r="E136" s="13"/>
      <c r="F136" s="13"/>
      <c r="G136" s="13"/>
      <c r="H136" s="15"/>
      <c r="I136" s="15"/>
      <c r="J136" s="15"/>
      <c r="K136" s="15"/>
      <c r="L136" s="14">
        <v>14.36</v>
      </c>
      <c r="M136" s="14">
        <v>14.36</v>
      </c>
      <c r="N136" s="15"/>
      <c r="O136" s="15">
        <f>$O$137</f>
        <v>14.36</v>
      </c>
      <c r="P136" s="49"/>
      <c r="Q136" s="49"/>
      <c r="R136" s="15">
        <f>ROUND($U$136/$O$136,2)</f>
        <v>0</v>
      </c>
      <c r="S136" s="15">
        <f>ROUND($S$137+$S$138+$S$139+$S$140,2)</f>
        <v>0</v>
      </c>
      <c r="T136" s="15">
        <f>ROUND($T$137+$T$138+$T$139+$T$140,2)</f>
        <v>0</v>
      </c>
      <c r="U136" s="15">
        <f>ROUND($U$137+$U$138+$U$139+$U$140,2)</f>
        <v>0</v>
      </c>
      <c r="V136" s="16" t="s">
        <v>143</v>
      </c>
      <c r="W136" s="55"/>
    </row>
    <row r="137" spans="1:23" s="17" customFormat="1" ht="11.1" customHeight="1" outlineLevel="6" x14ac:dyDescent="0.2">
      <c r="A137" s="18"/>
      <c r="B137" s="71" t="s">
        <v>26</v>
      </c>
      <c r="C137" s="19" t="s">
        <v>57</v>
      </c>
      <c r="D137" s="19"/>
      <c r="E137" s="19"/>
      <c r="F137" s="19"/>
      <c r="G137" s="19"/>
      <c r="H137" s="21"/>
      <c r="I137" s="21"/>
      <c r="J137" s="21"/>
      <c r="K137" s="21"/>
      <c r="L137" s="20">
        <v>14.36</v>
      </c>
      <c r="M137" s="20">
        <f>$H$137+$I$137+$J$137+$K$137+$L$137</f>
        <v>14.36</v>
      </c>
      <c r="N137" s="20">
        <v>1</v>
      </c>
      <c r="O137" s="21">
        <f>ROUND($M$137*$N$137,3)</f>
        <v>14.36</v>
      </c>
      <c r="P137" s="46"/>
      <c r="Q137" s="47"/>
      <c r="R137" s="44">
        <f>ROUND($Q$137+$P$137,2)</f>
        <v>0</v>
      </c>
      <c r="S137" s="21">
        <f>ROUND($M$137*$P$137,2)</f>
        <v>0</v>
      </c>
      <c r="T137" s="21">
        <f>ROUND($O$137*$Q$137,2)</f>
        <v>0</v>
      </c>
      <c r="U137" s="21">
        <f>ROUND($T$137+$S$137,2)</f>
        <v>0</v>
      </c>
      <c r="V137" s="21"/>
      <c r="W137" s="56"/>
    </row>
    <row r="138" spans="1:23" s="1" customFormat="1" ht="11.1" customHeight="1" outlineLevel="6" x14ac:dyDescent="0.2">
      <c r="A138" s="22"/>
      <c r="B138" s="72" t="s">
        <v>153</v>
      </c>
      <c r="C138" s="23" t="s">
        <v>60</v>
      </c>
      <c r="D138" s="23"/>
      <c r="E138" s="23"/>
      <c r="F138" s="23"/>
      <c r="G138" s="23"/>
      <c r="H138" s="25"/>
      <c r="I138" s="25"/>
      <c r="J138" s="25"/>
      <c r="K138" s="25"/>
      <c r="L138" s="24">
        <v>5.8999999999999997E-2</v>
      </c>
      <c r="M138" s="24">
        <f>$H$138+$I$138+$J$138+$K$138+$L$138</f>
        <v>5.8999999999999997E-2</v>
      </c>
      <c r="N138" s="29">
        <v>1.1000000000000001</v>
      </c>
      <c r="O138" s="25">
        <f>ROUND($M$138*$N$138,3)</f>
        <v>6.5000000000000002E-2</v>
      </c>
      <c r="P138" s="48"/>
      <c r="Q138" s="48"/>
      <c r="R138" s="25">
        <f>ROUND($Q$138+$P$138,2)</f>
        <v>0</v>
      </c>
      <c r="S138" s="25">
        <f>ROUND($M$138*$P$138,2)</f>
        <v>0</v>
      </c>
      <c r="T138" s="25">
        <f>ROUND($O$138*$Q$138,2)</f>
        <v>0</v>
      </c>
      <c r="U138" s="25">
        <f>ROUND($T$138+$S$138,2)</f>
        <v>0</v>
      </c>
      <c r="V138" s="27" t="s">
        <v>154</v>
      </c>
      <c r="W138" s="57"/>
    </row>
    <row r="139" spans="1:23" s="1" customFormat="1" ht="11.1" customHeight="1" outlineLevel="6" x14ac:dyDescent="0.2">
      <c r="A139" s="22"/>
      <c r="B139" s="72" t="s">
        <v>155</v>
      </c>
      <c r="C139" s="23" t="s">
        <v>68</v>
      </c>
      <c r="D139" s="23"/>
      <c r="E139" s="23"/>
      <c r="F139" s="23"/>
      <c r="G139" s="23"/>
      <c r="H139" s="25"/>
      <c r="I139" s="25"/>
      <c r="J139" s="25"/>
      <c r="K139" s="25"/>
      <c r="L139" s="24">
        <v>0.53900000000000003</v>
      </c>
      <c r="M139" s="24">
        <f>$H$139+$I$139+$J$139+$K$139+$L$139</f>
        <v>0.53900000000000003</v>
      </c>
      <c r="N139" s="26">
        <v>1.02</v>
      </c>
      <c r="O139" s="25">
        <f>ROUND($M$139*$N$139,3)</f>
        <v>0.55000000000000004</v>
      </c>
      <c r="P139" s="48"/>
      <c r="Q139" s="48"/>
      <c r="R139" s="25">
        <f>ROUND($Q$139+$P$139,2)</f>
        <v>0</v>
      </c>
      <c r="S139" s="25">
        <f>ROUND($M$139*$P$139,2)</f>
        <v>0</v>
      </c>
      <c r="T139" s="25">
        <f>ROUND($O$139*$Q$139,2)</f>
        <v>0</v>
      </c>
      <c r="U139" s="25">
        <f>ROUND($T$139+$S$139,2)</f>
        <v>0</v>
      </c>
      <c r="V139" s="27"/>
      <c r="W139" s="57"/>
    </row>
    <row r="140" spans="1:23" s="1" customFormat="1" ht="11.1" customHeight="1" outlineLevel="6" x14ac:dyDescent="0.2">
      <c r="A140" s="22"/>
      <c r="B140" s="72" t="s">
        <v>156</v>
      </c>
      <c r="C140" s="23" t="s">
        <v>73</v>
      </c>
      <c r="D140" s="23"/>
      <c r="E140" s="23"/>
      <c r="F140" s="23"/>
      <c r="G140" s="23"/>
      <c r="H140" s="25"/>
      <c r="I140" s="25"/>
      <c r="J140" s="25"/>
      <c r="K140" s="25"/>
      <c r="L140" s="24">
        <v>8</v>
      </c>
      <c r="M140" s="24">
        <f>$H$140+$I$140+$J$140+$K$140+$L$140</f>
        <v>8</v>
      </c>
      <c r="N140" s="28">
        <v>1</v>
      </c>
      <c r="O140" s="25">
        <f>ROUND($M$140*$N$140,3)</f>
        <v>8</v>
      </c>
      <c r="P140" s="48"/>
      <c r="Q140" s="48"/>
      <c r="R140" s="25">
        <f>ROUND($Q$140+$P$140,2)</f>
        <v>0</v>
      </c>
      <c r="S140" s="25">
        <f>ROUND($M$140*$P$140,2)</f>
        <v>0</v>
      </c>
      <c r="T140" s="25">
        <f>ROUND($O$140*$Q$140,2)</f>
        <v>0</v>
      </c>
      <c r="U140" s="25">
        <f>ROUND($T$140+$S$140,2)</f>
        <v>0</v>
      </c>
      <c r="V140" s="27"/>
      <c r="W140" s="57"/>
    </row>
    <row r="141" spans="1:23" s="11" customFormat="1" ht="21.95" customHeight="1" outlineLevel="5" x14ac:dyDescent="0.15">
      <c r="A141" s="12">
        <v>24</v>
      </c>
      <c r="B141" s="70" t="s">
        <v>157</v>
      </c>
      <c r="C141" s="13" t="s">
        <v>57</v>
      </c>
      <c r="D141" s="13"/>
      <c r="E141" s="13"/>
      <c r="F141" s="13"/>
      <c r="G141" s="13"/>
      <c r="H141" s="15"/>
      <c r="I141" s="15"/>
      <c r="J141" s="15"/>
      <c r="K141" s="15"/>
      <c r="L141" s="14">
        <v>14.36</v>
      </c>
      <c r="M141" s="14">
        <v>14.36</v>
      </c>
      <c r="N141" s="15"/>
      <c r="O141" s="15">
        <f>$O$142</f>
        <v>14.36</v>
      </c>
      <c r="P141" s="49"/>
      <c r="Q141" s="49"/>
      <c r="R141" s="15">
        <f>ROUND($U$141/$O$141,2)</f>
        <v>0</v>
      </c>
      <c r="S141" s="15">
        <f>ROUND($S$142+$S$143+$S$144,2)</f>
        <v>0</v>
      </c>
      <c r="T141" s="15">
        <f>ROUND($T$142+$T$143+$T$144,2)</f>
        <v>0</v>
      </c>
      <c r="U141" s="15">
        <f>ROUND($U$142+$U$143+$U$144,2)</f>
        <v>0</v>
      </c>
      <c r="V141" s="16" t="s">
        <v>143</v>
      </c>
      <c r="W141" s="55"/>
    </row>
    <row r="142" spans="1:23" s="17" customFormat="1" ht="11.1" customHeight="1" outlineLevel="6" x14ac:dyDescent="0.2">
      <c r="A142" s="18"/>
      <c r="B142" s="71" t="s">
        <v>26</v>
      </c>
      <c r="C142" s="19" t="s">
        <v>57</v>
      </c>
      <c r="D142" s="19"/>
      <c r="E142" s="19"/>
      <c r="F142" s="19"/>
      <c r="G142" s="19"/>
      <c r="H142" s="21"/>
      <c r="I142" s="21"/>
      <c r="J142" s="21"/>
      <c r="K142" s="21"/>
      <c r="L142" s="20">
        <v>14.36</v>
      </c>
      <c r="M142" s="20">
        <f>$H$142+$I$142+$J$142+$K$142+$L$142</f>
        <v>14.36</v>
      </c>
      <c r="N142" s="20">
        <v>1</v>
      </c>
      <c r="O142" s="21">
        <f>ROUND($M$142*$N$142,3)</f>
        <v>14.36</v>
      </c>
      <c r="P142" s="50"/>
      <c r="Q142" s="47"/>
      <c r="R142" s="45">
        <f>ROUND($Q$142+$P$142,2)</f>
        <v>0</v>
      </c>
      <c r="S142" s="21">
        <f>ROUND($M$142*$P$142,2)</f>
        <v>0</v>
      </c>
      <c r="T142" s="21">
        <f>ROUND($O$142*$Q$142,2)</f>
        <v>0</v>
      </c>
      <c r="U142" s="21">
        <f>ROUND($T$142+$S$142,2)</f>
        <v>0</v>
      </c>
      <c r="V142" s="21"/>
      <c r="W142" s="56"/>
    </row>
    <row r="143" spans="1:23" s="1" customFormat="1" ht="11.1" customHeight="1" outlineLevel="6" x14ac:dyDescent="0.2">
      <c r="A143" s="22"/>
      <c r="B143" s="72" t="s">
        <v>109</v>
      </c>
      <c r="C143" s="23" t="s">
        <v>70</v>
      </c>
      <c r="D143" s="23"/>
      <c r="E143" s="23"/>
      <c r="F143" s="23"/>
      <c r="G143" s="23"/>
      <c r="H143" s="25"/>
      <c r="I143" s="25"/>
      <c r="J143" s="25"/>
      <c r="K143" s="25"/>
      <c r="L143" s="24">
        <v>14.36</v>
      </c>
      <c r="M143" s="24">
        <f>$H$143+$I$143+$J$143+$K$143+$L$143</f>
        <v>14.36</v>
      </c>
      <c r="N143" s="24">
        <v>0.105</v>
      </c>
      <c r="O143" s="25">
        <f>ROUND($M$143*$N$143,3)</f>
        <v>1.508</v>
      </c>
      <c r="P143" s="48"/>
      <c r="Q143" s="48"/>
      <c r="R143" s="25">
        <f>ROUND($Q$143+$P$143,2)</f>
        <v>0</v>
      </c>
      <c r="S143" s="25">
        <f>ROUND($M$143*$P$143,2)</f>
        <v>0</v>
      </c>
      <c r="T143" s="25">
        <f>ROUND($O$143*$Q$143,2)</f>
        <v>0</v>
      </c>
      <c r="U143" s="25">
        <f>ROUND($T$143+$S$143,2)</f>
        <v>0</v>
      </c>
      <c r="V143" s="27"/>
      <c r="W143" s="57"/>
    </row>
    <row r="144" spans="1:23" s="1" customFormat="1" ht="11.1" customHeight="1" outlineLevel="6" x14ac:dyDescent="0.2">
      <c r="A144" s="22"/>
      <c r="B144" s="72" t="s">
        <v>110</v>
      </c>
      <c r="C144" s="23" t="s">
        <v>70</v>
      </c>
      <c r="D144" s="23"/>
      <c r="E144" s="23"/>
      <c r="F144" s="23"/>
      <c r="G144" s="23"/>
      <c r="H144" s="25"/>
      <c r="I144" s="25"/>
      <c r="J144" s="25"/>
      <c r="K144" s="25"/>
      <c r="L144" s="24">
        <v>14.36</v>
      </c>
      <c r="M144" s="24">
        <f>$H$144+$I$144+$J$144+$K$144+$L$144</f>
        <v>14.36</v>
      </c>
      <c r="N144" s="29">
        <v>0.3</v>
      </c>
      <c r="O144" s="25">
        <f>ROUND($M$144*$N$144,3)</f>
        <v>4.3079999999999998</v>
      </c>
      <c r="P144" s="48"/>
      <c r="Q144" s="48"/>
      <c r="R144" s="25">
        <f>ROUND($Q$144+$P$144,2)</f>
        <v>0</v>
      </c>
      <c r="S144" s="25">
        <f>ROUND($M$144*$P$144,2)</f>
        <v>0</v>
      </c>
      <c r="T144" s="25">
        <f>ROUND($O$144*$Q$144,2)</f>
        <v>0</v>
      </c>
      <c r="U144" s="25">
        <f>ROUND($T$144+$S$144,2)</f>
        <v>0</v>
      </c>
      <c r="V144" s="27" t="s">
        <v>79</v>
      </c>
      <c r="W144" s="57"/>
    </row>
    <row r="145" spans="1:23" s="1" customFormat="1" ht="12" customHeight="1" outlineLevel="4" x14ac:dyDescent="0.2">
      <c r="A145" s="7"/>
      <c r="B145" s="73" t="s">
        <v>158</v>
      </c>
      <c r="C145" s="9"/>
      <c r="D145" s="9"/>
      <c r="E145" s="9"/>
      <c r="F145" s="9"/>
      <c r="G145" s="9"/>
      <c r="H145" s="10"/>
      <c r="I145" s="10"/>
      <c r="J145" s="10"/>
      <c r="K145" s="10"/>
      <c r="L145" s="10"/>
      <c r="M145" s="10"/>
      <c r="N145" s="10"/>
      <c r="O145" s="10"/>
      <c r="P145" s="51"/>
      <c r="Q145" s="51"/>
      <c r="R145" s="10"/>
      <c r="S145" s="10">
        <f>ROUND($S$147+$S$148+$S$149+$S$151+$S$152+$S$153+$S$154+$S$155+$S$156+$S$157+$S$159+$S$160,2)</f>
        <v>0</v>
      </c>
      <c r="T145" s="10">
        <f>ROUND($T$147+$T$148+$T$149+$T$151+$T$152+$T$153+$T$154+$T$155+$T$156+$T$157+$T$159+$T$160,2)</f>
        <v>0</v>
      </c>
      <c r="U145" s="10">
        <f>ROUND($U$147+$U$148+$U$149+$U$151+$U$152+$U$153+$U$154+$U$155+$U$156+$U$157+$U$159+$U$160,2)</f>
        <v>0</v>
      </c>
      <c r="V145" s="10"/>
      <c r="W145" s="51"/>
    </row>
    <row r="146" spans="1:23" s="11" customFormat="1" ht="21.95" customHeight="1" outlineLevel="5" x14ac:dyDescent="0.15">
      <c r="A146" s="12">
        <v>25</v>
      </c>
      <c r="B146" s="70" t="s">
        <v>159</v>
      </c>
      <c r="C146" s="13" t="s">
        <v>57</v>
      </c>
      <c r="D146" s="13"/>
      <c r="E146" s="13"/>
      <c r="F146" s="13"/>
      <c r="G146" s="13"/>
      <c r="H146" s="14">
        <v>5.782</v>
      </c>
      <c r="I146" s="14">
        <v>5.782</v>
      </c>
      <c r="J146" s="14">
        <v>17.158000000000001</v>
      </c>
      <c r="K146" s="14">
        <v>5.94</v>
      </c>
      <c r="L146" s="14">
        <v>5.94</v>
      </c>
      <c r="M146" s="14">
        <v>40.601999999999997</v>
      </c>
      <c r="N146" s="15"/>
      <c r="O146" s="15">
        <f>$O$147</f>
        <v>40.601999999999997</v>
      </c>
      <c r="P146" s="49"/>
      <c r="Q146" s="49"/>
      <c r="R146" s="15">
        <f>ROUND($U$146/$O$146,2)</f>
        <v>0</v>
      </c>
      <c r="S146" s="15">
        <f>ROUND($S$147+$S$148+$S$149,2)</f>
        <v>0</v>
      </c>
      <c r="T146" s="15">
        <f>ROUND($T$147+$T$148+$T$149,2)</f>
        <v>0</v>
      </c>
      <c r="U146" s="15">
        <f>ROUND($U$147+$U$148+$U$149,2)</f>
        <v>0</v>
      </c>
      <c r="V146" s="16" t="s">
        <v>160</v>
      </c>
      <c r="W146" s="55"/>
    </row>
    <row r="147" spans="1:23" s="17" customFormat="1" ht="11.1" customHeight="1" outlineLevel="6" x14ac:dyDescent="0.2">
      <c r="A147" s="18"/>
      <c r="B147" s="71" t="s">
        <v>26</v>
      </c>
      <c r="C147" s="19" t="s">
        <v>57</v>
      </c>
      <c r="D147" s="19"/>
      <c r="E147" s="19"/>
      <c r="F147" s="19"/>
      <c r="G147" s="19"/>
      <c r="H147" s="20">
        <v>5.782</v>
      </c>
      <c r="I147" s="20">
        <v>5.782</v>
      </c>
      <c r="J147" s="20">
        <v>17.158000000000001</v>
      </c>
      <c r="K147" s="20">
        <v>5.94</v>
      </c>
      <c r="L147" s="20">
        <v>5.94</v>
      </c>
      <c r="M147" s="20">
        <f>$H$147+$I$147+$J$147+$K$147+$L$147</f>
        <v>40.601999999999997</v>
      </c>
      <c r="N147" s="20">
        <v>1</v>
      </c>
      <c r="O147" s="21">
        <f>ROUND($M$147*$N$147,3)</f>
        <v>40.601999999999997</v>
      </c>
      <c r="P147" s="50"/>
      <c r="Q147" s="47"/>
      <c r="R147" s="45">
        <f>ROUND($Q$147+$P$147,2)</f>
        <v>0</v>
      </c>
      <c r="S147" s="21">
        <f>ROUND($M$147*$P$147,2)</f>
        <v>0</v>
      </c>
      <c r="T147" s="21">
        <f>ROUND($O$147*$Q$147,2)</f>
        <v>0</v>
      </c>
      <c r="U147" s="21">
        <f>ROUND($T$147+$S$147,2)</f>
        <v>0</v>
      </c>
      <c r="V147" s="21"/>
      <c r="W147" s="56"/>
    </row>
    <row r="148" spans="1:23" s="1" customFormat="1" ht="11.1" customHeight="1" outlineLevel="6" x14ac:dyDescent="0.2">
      <c r="A148" s="22"/>
      <c r="B148" s="72" t="s">
        <v>109</v>
      </c>
      <c r="C148" s="23" t="s">
        <v>70</v>
      </c>
      <c r="D148" s="23"/>
      <c r="E148" s="23"/>
      <c r="F148" s="23"/>
      <c r="G148" s="23"/>
      <c r="H148" s="24">
        <v>5.782</v>
      </c>
      <c r="I148" s="24">
        <v>5.782</v>
      </c>
      <c r="J148" s="24">
        <v>17.158000000000001</v>
      </c>
      <c r="K148" s="24">
        <v>5.94</v>
      </c>
      <c r="L148" s="24">
        <v>5.94</v>
      </c>
      <c r="M148" s="24">
        <f>$H$148+$I$148+$J$148+$K$148+$L$148</f>
        <v>40.601999999999997</v>
      </c>
      <c r="N148" s="26">
        <v>0.04</v>
      </c>
      <c r="O148" s="25">
        <f>ROUND($M$148*$N$148,3)</f>
        <v>1.6240000000000001</v>
      </c>
      <c r="P148" s="48"/>
      <c r="Q148" s="48"/>
      <c r="R148" s="25">
        <f>ROUND($Q$148+$P$148,2)</f>
        <v>0</v>
      </c>
      <c r="S148" s="25">
        <f>ROUND($M$148*$P$148,2)</f>
        <v>0</v>
      </c>
      <c r="T148" s="25">
        <f>ROUND($O$148*$Q$148,2)</f>
        <v>0</v>
      </c>
      <c r="U148" s="25">
        <f>ROUND($T$148+$S$148,2)</f>
        <v>0</v>
      </c>
      <c r="V148" s="27"/>
      <c r="W148" s="57"/>
    </row>
    <row r="149" spans="1:23" s="1" customFormat="1" ht="11.1" customHeight="1" outlineLevel="6" x14ac:dyDescent="0.2">
      <c r="A149" s="22"/>
      <c r="B149" s="72" t="s">
        <v>126</v>
      </c>
      <c r="C149" s="23" t="s">
        <v>70</v>
      </c>
      <c r="D149" s="23"/>
      <c r="E149" s="23"/>
      <c r="F149" s="23"/>
      <c r="G149" s="23"/>
      <c r="H149" s="24">
        <v>5.782</v>
      </c>
      <c r="I149" s="24">
        <v>5.782</v>
      </c>
      <c r="J149" s="24">
        <v>17.158000000000001</v>
      </c>
      <c r="K149" s="24">
        <v>5.94</v>
      </c>
      <c r="L149" s="24">
        <v>5.94</v>
      </c>
      <c r="M149" s="24">
        <f>$H$149+$I$149+$J$149+$K$149+$L$149</f>
        <v>40.601999999999997</v>
      </c>
      <c r="N149" s="26">
        <v>0.05</v>
      </c>
      <c r="O149" s="25">
        <f>ROUND($M$149*$N$149,3)</f>
        <v>2.0299999999999998</v>
      </c>
      <c r="P149" s="48"/>
      <c r="Q149" s="48"/>
      <c r="R149" s="25">
        <f>ROUND($Q$149+$P$149,2)</f>
        <v>0</v>
      </c>
      <c r="S149" s="25">
        <f>ROUND($M$149*$P$149,2)</f>
        <v>0</v>
      </c>
      <c r="T149" s="25">
        <f>ROUND($O$149*$Q$149,2)</f>
        <v>0</v>
      </c>
      <c r="U149" s="25">
        <f>ROUND($T$149+$S$149,2)</f>
        <v>0</v>
      </c>
      <c r="V149" s="27" t="s">
        <v>128</v>
      </c>
      <c r="W149" s="57"/>
    </row>
    <row r="150" spans="1:23" s="11" customFormat="1" ht="21.95" customHeight="1" outlineLevel="5" x14ac:dyDescent="0.15">
      <c r="A150" s="12">
        <v>26</v>
      </c>
      <c r="B150" s="70" t="s">
        <v>161</v>
      </c>
      <c r="C150" s="13" t="s">
        <v>57</v>
      </c>
      <c r="D150" s="13"/>
      <c r="E150" s="13"/>
      <c r="F150" s="13"/>
      <c r="G150" s="13"/>
      <c r="H150" s="14">
        <v>5.782</v>
      </c>
      <c r="I150" s="14">
        <v>5.782</v>
      </c>
      <c r="J150" s="14">
        <v>17.158000000000001</v>
      </c>
      <c r="K150" s="14">
        <v>5.94</v>
      </c>
      <c r="L150" s="14">
        <v>5.94</v>
      </c>
      <c r="M150" s="14">
        <v>40.601999999999997</v>
      </c>
      <c r="N150" s="15"/>
      <c r="O150" s="15">
        <f>$O$151</f>
        <v>40.601999999999997</v>
      </c>
      <c r="P150" s="49"/>
      <c r="Q150" s="49"/>
      <c r="R150" s="15">
        <f>ROUND($U$150/$O$150,2)</f>
        <v>0</v>
      </c>
      <c r="S150" s="15">
        <f>ROUND($S$151+$S$152+$S$153+$S$154+$S$155+$S$156+$S$157,2)</f>
        <v>0</v>
      </c>
      <c r="T150" s="15">
        <f>ROUND($T$151+$T$152+$T$153+$T$154+$T$155+$T$156+$T$157,2)</f>
        <v>0</v>
      </c>
      <c r="U150" s="15">
        <f>ROUND($U$151+$U$152+$U$153+$U$154+$U$155+$U$156+$U$157,2)</f>
        <v>0</v>
      </c>
      <c r="V150" s="16" t="s">
        <v>160</v>
      </c>
      <c r="W150" s="55"/>
    </row>
    <row r="151" spans="1:23" s="17" customFormat="1" ht="11.1" customHeight="1" outlineLevel="6" x14ac:dyDescent="0.2">
      <c r="A151" s="18"/>
      <c r="B151" s="71" t="s">
        <v>26</v>
      </c>
      <c r="C151" s="19" t="s">
        <v>57</v>
      </c>
      <c r="D151" s="19"/>
      <c r="E151" s="19"/>
      <c r="F151" s="19"/>
      <c r="G151" s="19"/>
      <c r="H151" s="20">
        <v>5.782</v>
      </c>
      <c r="I151" s="20">
        <v>5.782</v>
      </c>
      <c r="J151" s="20">
        <v>17.158000000000001</v>
      </c>
      <c r="K151" s="20">
        <v>5.94</v>
      </c>
      <c r="L151" s="20">
        <v>5.94</v>
      </c>
      <c r="M151" s="20">
        <f>$H$151+$I$151+$J$151+$K$151+$L$151</f>
        <v>40.601999999999997</v>
      </c>
      <c r="N151" s="20">
        <v>1</v>
      </c>
      <c r="O151" s="21">
        <f>ROUND($M$151*$N$151,3)</f>
        <v>40.601999999999997</v>
      </c>
      <c r="P151" s="46"/>
      <c r="Q151" s="47"/>
      <c r="R151" s="44">
        <f>ROUND($Q$151+$P$151,2)</f>
        <v>0</v>
      </c>
      <c r="S151" s="21">
        <f>ROUND($M$151*$P$151,2)</f>
        <v>0</v>
      </c>
      <c r="T151" s="21">
        <f>ROUND($O$151*$Q$151,2)</f>
        <v>0</v>
      </c>
      <c r="U151" s="21">
        <f>ROUND($T$151+$S$151,2)</f>
        <v>0</v>
      </c>
      <c r="V151" s="21"/>
      <c r="W151" s="56"/>
    </row>
    <row r="152" spans="1:23" s="1" customFormat="1" ht="11.1" customHeight="1" outlineLevel="6" x14ac:dyDescent="0.2">
      <c r="A152" s="22"/>
      <c r="B152" s="72" t="s">
        <v>59</v>
      </c>
      <c r="C152" s="23" t="s">
        <v>60</v>
      </c>
      <c r="D152" s="23"/>
      <c r="E152" s="23"/>
      <c r="F152" s="23"/>
      <c r="G152" s="23"/>
      <c r="H152" s="24">
        <v>1.2E-2</v>
      </c>
      <c r="I152" s="24">
        <v>1.2E-2</v>
      </c>
      <c r="J152" s="24">
        <v>3.6999999999999998E-2</v>
      </c>
      <c r="K152" s="24">
        <v>1.2999999999999999E-2</v>
      </c>
      <c r="L152" s="24">
        <v>1.2999999999999999E-2</v>
      </c>
      <c r="M152" s="24">
        <f>$H$152+$I$152+$J$152+$K$152+$L$152</f>
        <v>8.6999999999999994E-2</v>
      </c>
      <c r="N152" s="26">
        <v>1.03</v>
      </c>
      <c r="O152" s="25">
        <f>ROUND($M$152*$N$152,3)</f>
        <v>0.09</v>
      </c>
      <c r="P152" s="48"/>
      <c r="Q152" s="48"/>
      <c r="R152" s="25">
        <f>ROUND($Q$152+$P$152,2)</f>
        <v>0</v>
      </c>
      <c r="S152" s="25">
        <f>ROUND($M$152*$P$152,2)</f>
        <v>0</v>
      </c>
      <c r="T152" s="25">
        <f>ROUND($O$152*$Q$152,2)</f>
        <v>0</v>
      </c>
      <c r="U152" s="25">
        <f>ROUND($T$152+$S$152,2)</f>
        <v>0</v>
      </c>
      <c r="V152" s="27"/>
      <c r="W152" s="57"/>
    </row>
    <row r="153" spans="1:23" s="1" customFormat="1" ht="11.1" customHeight="1" outlineLevel="6" x14ac:dyDescent="0.2">
      <c r="A153" s="22"/>
      <c r="B153" s="72" t="s">
        <v>118</v>
      </c>
      <c r="C153" s="23" t="s">
        <v>60</v>
      </c>
      <c r="D153" s="23"/>
      <c r="E153" s="23"/>
      <c r="F153" s="23"/>
      <c r="G153" s="23"/>
      <c r="H153" s="24">
        <v>4.2000000000000003E-2</v>
      </c>
      <c r="I153" s="24">
        <v>4.2000000000000003E-2</v>
      </c>
      <c r="J153" s="25"/>
      <c r="K153" s="24">
        <v>4.3999999999999997E-2</v>
      </c>
      <c r="L153" s="24">
        <v>4.3999999999999997E-2</v>
      </c>
      <c r="M153" s="24">
        <f>$H$153+$I$153+$J$153+$K$153+$L$153</f>
        <v>0.17199999999999999</v>
      </c>
      <c r="N153" s="26">
        <v>1.03</v>
      </c>
      <c r="O153" s="25">
        <f>ROUND($M$153*$N$153,3)</f>
        <v>0.17699999999999999</v>
      </c>
      <c r="P153" s="48"/>
      <c r="Q153" s="48"/>
      <c r="R153" s="25">
        <f>ROUND($Q$153+$P$153,2)</f>
        <v>0</v>
      </c>
      <c r="S153" s="25">
        <f>ROUND($M$153*$P$153,2)</f>
        <v>0</v>
      </c>
      <c r="T153" s="25">
        <f>ROUND($O$153*$Q$153,2)</f>
        <v>0</v>
      </c>
      <c r="U153" s="25">
        <f>ROUND($T$153+$S$153,2)</f>
        <v>0</v>
      </c>
      <c r="V153" s="27"/>
      <c r="W153" s="57"/>
    </row>
    <row r="154" spans="1:23" s="1" customFormat="1" ht="11.1" customHeight="1" outlineLevel="6" x14ac:dyDescent="0.2">
      <c r="A154" s="22"/>
      <c r="B154" s="72" t="s">
        <v>61</v>
      </c>
      <c r="C154" s="23" t="s">
        <v>60</v>
      </c>
      <c r="D154" s="23"/>
      <c r="E154" s="23"/>
      <c r="F154" s="23"/>
      <c r="G154" s="23"/>
      <c r="H154" s="24">
        <v>8.9999999999999993E-3</v>
      </c>
      <c r="I154" s="24">
        <v>8.9999999999999993E-3</v>
      </c>
      <c r="J154" s="25"/>
      <c r="K154" s="24">
        <v>0.01</v>
      </c>
      <c r="L154" s="24">
        <v>0.01</v>
      </c>
      <c r="M154" s="24">
        <f>$H$154+$I$154+$J$154+$K$154+$L$154</f>
        <v>3.7999999999999999E-2</v>
      </c>
      <c r="N154" s="26">
        <v>1.03</v>
      </c>
      <c r="O154" s="25">
        <f>ROUND($M$154*$N$154,3)</f>
        <v>3.9E-2</v>
      </c>
      <c r="P154" s="48"/>
      <c r="Q154" s="48"/>
      <c r="R154" s="25">
        <f>ROUND($Q$154+$P$154,2)</f>
        <v>0</v>
      </c>
      <c r="S154" s="25">
        <f>ROUND($M$154*$P$154,2)</f>
        <v>0</v>
      </c>
      <c r="T154" s="25">
        <f>ROUND($O$154*$Q$154,2)</f>
        <v>0</v>
      </c>
      <c r="U154" s="25">
        <f>ROUND($T$154+$S$154,2)</f>
        <v>0</v>
      </c>
      <c r="V154" s="27"/>
      <c r="W154" s="57"/>
    </row>
    <row r="155" spans="1:23" s="1" customFormat="1" ht="11.1" customHeight="1" outlineLevel="6" x14ac:dyDescent="0.2">
      <c r="A155" s="22"/>
      <c r="B155" s="72" t="s">
        <v>162</v>
      </c>
      <c r="C155" s="23" t="s">
        <v>60</v>
      </c>
      <c r="D155" s="23"/>
      <c r="E155" s="23"/>
      <c r="F155" s="23"/>
      <c r="G155" s="23"/>
      <c r="H155" s="25"/>
      <c r="I155" s="25"/>
      <c r="J155" s="24">
        <v>0.155</v>
      </c>
      <c r="K155" s="25"/>
      <c r="L155" s="25"/>
      <c r="M155" s="24">
        <f>$H$155+$I$155+$J$155+$K$155+$L$155</f>
        <v>0.155</v>
      </c>
      <c r="N155" s="28">
        <v>1</v>
      </c>
      <c r="O155" s="25">
        <f>ROUND($M$155*$N$155,3)</f>
        <v>0.155</v>
      </c>
      <c r="P155" s="48"/>
      <c r="Q155" s="48"/>
      <c r="R155" s="25">
        <f>ROUND($Q$155+$P$155,2)</f>
        <v>0</v>
      </c>
      <c r="S155" s="25">
        <f>ROUND($M$155*$P$155,2)</f>
        <v>0</v>
      </c>
      <c r="T155" s="25">
        <f>ROUND($O$155*$Q$155,2)</f>
        <v>0</v>
      </c>
      <c r="U155" s="25">
        <f>ROUND($T$155+$S$155,2)</f>
        <v>0</v>
      </c>
      <c r="V155" s="27"/>
      <c r="W155" s="57"/>
    </row>
    <row r="156" spans="1:23" s="1" customFormat="1" ht="11.1" customHeight="1" outlineLevel="6" x14ac:dyDescent="0.2">
      <c r="A156" s="22"/>
      <c r="B156" s="72" t="s">
        <v>163</v>
      </c>
      <c r="C156" s="23" t="s">
        <v>60</v>
      </c>
      <c r="D156" s="23"/>
      <c r="E156" s="23"/>
      <c r="F156" s="23"/>
      <c r="G156" s="23"/>
      <c r="H156" s="24">
        <v>1.6E-2</v>
      </c>
      <c r="I156" s="24">
        <v>1.6E-2</v>
      </c>
      <c r="J156" s="24">
        <v>6.8000000000000005E-2</v>
      </c>
      <c r="K156" s="24">
        <v>1.7000000000000001E-2</v>
      </c>
      <c r="L156" s="24">
        <v>1.7000000000000001E-2</v>
      </c>
      <c r="M156" s="24">
        <f>$H$156+$I$156+$J$156+$K$156+$L$156</f>
        <v>0.13400000000000001</v>
      </c>
      <c r="N156" s="26">
        <v>1.03</v>
      </c>
      <c r="O156" s="25">
        <f>ROUND($M$156*$N$156,3)</f>
        <v>0.13800000000000001</v>
      </c>
      <c r="P156" s="48"/>
      <c r="Q156" s="48"/>
      <c r="R156" s="25">
        <f>ROUND($Q$156+$P$156,2)</f>
        <v>0</v>
      </c>
      <c r="S156" s="25">
        <f>ROUND($M$156*$P$156,2)</f>
        <v>0</v>
      </c>
      <c r="T156" s="25">
        <f>ROUND($O$156*$Q$156,2)</f>
        <v>0</v>
      </c>
      <c r="U156" s="25">
        <f>ROUND($T$156+$S$156,2)</f>
        <v>0</v>
      </c>
      <c r="V156" s="27"/>
      <c r="W156" s="57"/>
    </row>
    <row r="157" spans="1:23" s="1" customFormat="1" ht="11.1" customHeight="1" outlineLevel="6" x14ac:dyDescent="0.2">
      <c r="A157" s="22"/>
      <c r="B157" s="72" t="s">
        <v>69</v>
      </c>
      <c r="C157" s="23" t="s">
        <v>70</v>
      </c>
      <c r="D157" s="23"/>
      <c r="E157" s="23"/>
      <c r="F157" s="23"/>
      <c r="G157" s="23"/>
      <c r="H157" s="24">
        <v>7.9000000000000001E-2</v>
      </c>
      <c r="I157" s="24">
        <v>7.9000000000000001E-2</v>
      </c>
      <c r="J157" s="24">
        <v>0.26</v>
      </c>
      <c r="K157" s="24">
        <v>8.4000000000000005E-2</v>
      </c>
      <c r="L157" s="24">
        <v>8.4000000000000005E-2</v>
      </c>
      <c r="M157" s="24">
        <f>$H$157+$I$157+$J$157+$K$157+$L$157</f>
        <v>0.58599999999999997</v>
      </c>
      <c r="N157" s="28">
        <v>19</v>
      </c>
      <c r="O157" s="25">
        <f>ROUND($M$157*$N$157,3)</f>
        <v>11.134</v>
      </c>
      <c r="P157" s="48"/>
      <c r="Q157" s="48"/>
      <c r="R157" s="25">
        <f>ROUND($Q$157+$P$157,2)</f>
        <v>0</v>
      </c>
      <c r="S157" s="25">
        <f>ROUND($M$157*$P$157,2)</f>
        <v>0</v>
      </c>
      <c r="T157" s="25">
        <f>ROUND($O$157*$Q$157,2)</f>
        <v>0</v>
      </c>
      <c r="U157" s="25">
        <f>ROUND($T$157+$S$157,2)</f>
        <v>0</v>
      </c>
      <c r="V157" s="27"/>
      <c r="W157" s="57"/>
    </row>
    <row r="158" spans="1:23" s="11" customFormat="1" ht="21.95" customHeight="1" outlineLevel="5" x14ac:dyDescent="0.15">
      <c r="A158" s="12">
        <v>27</v>
      </c>
      <c r="B158" s="70" t="s">
        <v>164</v>
      </c>
      <c r="C158" s="13" t="s">
        <v>57</v>
      </c>
      <c r="D158" s="13"/>
      <c r="E158" s="13"/>
      <c r="F158" s="13"/>
      <c r="G158" s="13"/>
      <c r="H158" s="14">
        <v>5.782</v>
      </c>
      <c r="I158" s="14">
        <v>5.782</v>
      </c>
      <c r="J158" s="14">
        <v>17.158000000000001</v>
      </c>
      <c r="K158" s="14">
        <v>5.94</v>
      </c>
      <c r="L158" s="14">
        <v>5.94</v>
      </c>
      <c r="M158" s="14">
        <v>40.601999999999997</v>
      </c>
      <c r="N158" s="15"/>
      <c r="O158" s="15">
        <f>$O$159</f>
        <v>40.601999999999997</v>
      </c>
      <c r="P158" s="49"/>
      <c r="Q158" s="49"/>
      <c r="R158" s="15">
        <f>ROUND($U$158/$O$158,2)</f>
        <v>0</v>
      </c>
      <c r="S158" s="15">
        <f>ROUND($S$159+$S$160,2)</f>
        <v>0</v>
      </c>
      <c r="T158" s="15">
        <f>ROUND($T$159+$T$160,2)</f>
        <v>0</v>
      </c>
      <c r="U158" s="15">
        <f>ROUND($U$159+$U$160,2)</f>
        <v>0</v>
      </c>
      <c r="V158" s="16" t="s">
        <v>160</v>
      </c>
      <c r="W158" s="55"/>
    </row>
    <row r="159" spans="1:23" s="17" customFormat="1" ht="11.1" customHeight="1" outlineLevel="6" x14ac:dyDescent="0.2">
      <c r="A159" s="18"/>
      <c r="B159" s="71" t="s">
        <v>26</v>
      </c>
      <c r="C159" s="19" t="s">
        <v>57</v>
      </c>
      <c r="D159" s="19"/>
      <c r="E159" s="19"/>
      <c r="F159" s="19"/>
      <c r="G159" s="19"/>
      <c r="H159" s="20">
        <v>5.782</v>
      </c>
      <c r="I159" s="20">
        <v>5.782</v>
      </c>
      <c r="J159" s="20">
        <v>17.158000000000001</v>
      </c>
      <c r="K159" s="20">
        <v>5.94</v>
      </c>
      <c r="L159" s="20">
        <v>5.94</v>
      </c>
      <c r="M159" s="20">
        <f>$H$159+$I$159+$J$159+$K$159+$L$159</f>
        <v>40.601999999999997</v>
      </c>
      <c r="N159" s="20">
        <v>1</v>
      </c>
      <c r="O159" s="21">
        <f>ROUND($M$159*$N$159,3)</f>
        <v>40.601999999999997</v>
      </c>
      <c r="P159" s="50"/>
      <c r="Q159" s="47"/>
      <c r="R159" s="45">
        <f>ROUND($Q$159+$P$159,2)</f>
        <v>0</v>
      </c>
      <c r="S159" s="21">
        <f>ROUND($M$159*$P$159,2)</f>
        <v>0</v>
      </c>
      <c r="T159" s="21">
        <f>ROUND($O$159*$Q$159,2)</f>
        <v>0</v>
      </c>
      <c r="U159" s="21">
        <f>ROUND($T$159+$S$159,2)</f>
        <v>0</v>
      </c>
      <c r="V159" s="21"/>
      <c r="W159" s="56"/>
    </row>
    <row r="160" spans="1:23" s="1" customFormat="1" ht="11.1" customHeight="1" outlineLevel="6" x14ac:dyDescent="0.2">
      <c r="A160" s="22"/>
      <c r="B160" s="72" t="s">
        <v>124</v>
      </c>
      <c r="C160" s="23" t="s">
        <v>73</v>
      </c>
      <c r="D160" s="23" t="s">
        <v>165</v>
      </c>
      <c r="E160" s="23"/>
      <c r="F160" s="23"/>
      <c r="G160" s="23"/>
      <c r="H160" s="24">
        <v>24</v>
      </c>
      <c r="I160" s="24">
        <v>24</v>
      </c>
      <c r="J160" s="24">
        <v>69</v>
      </c>
      <c r="K160" s="24">
        <v>24</v>
      </c>
      <c r="L160" s="24">
        <v>24</v>
      </c>
      <c r="M160" s="24">
        <f>$H$160+$I$160+$J$160+$K$160+$L$160</f>
        <v>165</v>
      </c>
      <c r="N160" s="28">
        <v>1</v>
      </c>
      <c r="O160" s="25">
        <f>ROUND($M$160*$N$160,3)</f>
        <v>165</v>
      </c>
      <c r="P160" s="48"/>
      <c r="Q160" s="48"/>
      <c r="R160" s="25">
        <f>ROUND($Q$160+$P$160,2)</f>
        <v>0</v>
      </c>
      <c r="S160" s="25">
        <f>ROUND($M$160*$P$160,2)</f>
        <v>0</v>
      </c>
      <c r="T160" s="25">
        <f>ROUND($O$160*$Q$160,2)</f>
        <v>0</v>
      </c>
      <c r="U160" s="25">
        <f>ROUND($T$160+$S$160,2)</f>
        <v>0</v>
      </c>
      <c r="V160" s="27"/>
      <c r="W160" s="57"/>
    </row>
    <row r="161" spans="1:23" s="1" customFormat="1" ht="12" customHeight="1" outlineLevel="4" x14ac:dyDescent="0.2">
      <c r="A161" s="7"/>
      <c r="B161" s="73" t="s">
        <v>166</v>
      </c>
      <c r="C161" s="9"/>
      <c r="D161" s="9"/>
      <c r="E161" s="9"/>
      <c r="F161" s="9"/>
      <c r="G161" s="9"/>
      <c r="H161" s="10"/>
      <c r="I161" s="10"/>
      <c r="J161" s="10"/>
      <c r="K161" s="10"/>
      <c r="L161" s="10"/>
      <c r="M161" s="10"/>
      <c r="N161" s="10"/>
      <c r="O161" s="10"/>
      <c r="P161" s="51"/>
      <c r="Q161" s="51"/>
      <c r="R161" s="10"/>
      <c r="S161" s="10">
        <f>ROUND($S$163+$S$164+$S$165+$S$167+$S$168+$S$169+$S$170+$S$171+$S$172+$S$174+$S$175,2)</f>
        <v>0</v>
      </c>
      <c r="T161" s="10">
        <f>ROUND($T$163+$T$164+$T$165+$T$167+$T$168+$T$169+$T$170+$T$171+$T$172+$T$174+$T$175,2)</f>
        <v>0</v>
      </c>
      <c r="U161" s="10">
        <f>ROUND($U$163+$U$164+$U$165+$U$167+$U$168+$U$169+$U$170+$U$171+$U$172+$U$174+$U$175,2)</f>
        <v>0</v>
      </c>
      <c r="V161" s="10"/>
      <c r="W161" s="51"/>
    </row>
    <row r="162" spans="1:23" s="11" customFormat="1" ht="21.95" customHeight="1" outlineLevel="5" x14ac:dyDescent="0.15">
      <c r="A162" s="12">
        <v>28</v>
      </c>
      <c r="B162" s="70" t="s">
        <v>167</v>
      </c>
      <c r="C162" s="13" t="s">
        <v>57</v>
      </c>
      <c r="D162" s="13"/>
      <c r="E162" s="13"/>
      <c r="F162" s="13"/>
      <c r="G162" s="13"/>
      <c r="H162" s="14">
        <v>5.8049999999999997</v>
      </c>
      <c r="I162" s="14">
        <v>5.8049999999999997</v>
      </c>
      <c r="J162" s="14">
        <v>7.0350000000000001</v>
      </c>
      <c r="K162" s="14">
        <v>4.96</v>
      </c>
      <c r="L162" s="14">
        <v>4.96</v>
      </c>
      <c r="M162" s="14">
        <v>28.565000000000001</v>
      </c>
      <c r="N162" s="15"/>
      <c r="O162" s="15">
        <f>$O$163</f>
        <v>28.565000000000001</v>
      </c>
      <c r="P162" s="49"/>
      <c r="Q162" s="49"/>
      <c r="R162" s="15">
        <f>ROUND($U$162/$O$162,2)</f>
        <v>0</v>
      </c>
      <c r="S162" s="15">
        <f>ROUND($S$163+$S$164+$S$165,2)</f>
        <v>0</v>
      </c>
      <c r="T162" s="15">
        <f>ROUND($T$163+$T$164+$T$165,2)</f>
        <v>0</v>
      </c>
      <c r="U162" s="15">
        <f>ROUND($U$163+$U$164+$U$165,2)</f>
        <v>0</v>
      </c>
      <c r="V162" s="16" t="s">
        <v>168</v>
      </c>
      <c r="W162" s="55"/>
    </row>
    <row r="163" spans="1:23" s="17" customFormat="1" ht="11.1" customHeight="1" outlineLevel="6" x14ac:dyDescent="0.2">
      <c r="A163" s="18"/>
      <c r="B163" s="71" t="s">
        <v>26</v>
      </c>
      <c r="C163" s="19" t="s">
        <v>57</v>
      </c>
      <c r="D163" s="19"/>
      <c r="E163" s="19"/>
      <c r="F163" s="19"/>
      <c r="G163" s="19"/>
      <c r="H163" s="20">
        <v>5.8049999999999997</v>
      </c>
      <c r="I163" s="20">
        <v>5.8049999999999997</v>
      </c>
      <c r="J163" s="20">
        <v>7.0350000000000001</v>
      </c>
      <c r="K163" s="20">
        <v>4.96</v>
      </c>
      <c r="L163" s="20">
        <v>4.96</v>
      </c>
      <c r="M163" s="20">
        <f>$H$163+$I$163+$J$163+$K$163+$L$163</f>
        <v>28.565000000000001</v>
      </c>
      <c r="N163" s="20">
        <v>1</v>
      </c>
      <c r="O163" s="21">
        <f>ROUND($M$163*$N$163,3)</f>
        <v>28.565000000000001</v>
      </c>
      <c r="P163" s="50"/>
      <c r="Q163" s="47"/>
      <c r="R163" s="45">
        <f>ROUND($Q$163+$P$163,2)</f>
        <v>0</v>
      </c>
      <c r="S163" s="21">
        <f>ROUND($M$163*$P$163,2)</f>
        <v>0</v>
      </c>
      <c r="T163" s="21">
        <f>ROUND($O$163*$Q$163,2)</f>
        <v>0</v>
      </c>
      <c r="U163" s="21">
        <f>ROUND($T$163+$S$163,2)</f>
        <v>0</v>
      </c>
      <c r="V163" s="21"/>
      <c r="W163" s="56"/>
    </row>
    <row r="164" spans="1:23" s="1" customFormat="1" ht="11.1" customHeight="1" outlineLevel="6" x14ac:dyDescent="0.2">
      <c r="A164" s="22"/>
      <c r="B164" s="72" t="s">
        <v>109</v>
      </c>
      <c r="C164" s="23" t="s">
        <v>70</v>
      </c>
      <c r="D164" s="23"/>
      <c r="E164" s="23"/>
      <c r="F164" s="23"/>
      <c r="G164" s="23"/>
      <c r="H164" s="24">
        <v>5.8049999999999997</v>
      </c>
      <c r="I164" s="24">
        <v>5.8049999999999997</v>
      </c>
      <c r="J164" s="24">
        <v>7.0350000000000001</v>
      </c>
      <c r="K164" s="24">
        <v>4.96</v>
      </c>
      <c r="L164" s="24">
        <v>4.96</v>
      </c>
      <c r="M164" s="24">
        <f>$H$164+$I$164+$J$164+$K$164+$L$164</f>
        <v>28.565000000000001</v>
      </c>
      <c r="N164" s="24">
        <v>4.2999999999999997E-2</v>
      </c>
      <c r="O164" s="25">
        <f>ROUND($M$164*$N$164,3)</f>
        <v>1.228</v>
      </c>
      <c r="P164" s="48"/>
      <c r="Q164" s="48"/>
      <c r="R164" s="25">
        <f>ROUND($Q$164+$P$164,2)</f>
        <v>0</v>
      </c>
      <c r="S164" s="25">
        <f>ROUND($M$164*$P$164,2)</f>
        <v>0</v>
      </c>
      <c r="T164" s="25">
        <f>ROUND($O$164*$Q$164,2)</f>
        <v>0</v>
      </c>
      <c r="U164" s="25">
        <f>ROUND($T$164+$S$164,2)</f>
        <v>0</v>
      </c>
      <c r="V164" s="27"/>
      <c r="W164" s="57"/>
    </row>
    <row r="165" spans="1:23" s="1" customFormat="1" ht="11.1" customHeight="1" outlineLevel="6" x14ac:dyDescent="0.2">
      <c r="A165" s="22"/>
      <c r="B165" s="72" t="s">
        <v>126</v>
      </c>
      <c r="C165" s="23" t="s">
        <v>70</v>
      </c>
      <c r="D165" s="23" t="s">
        <v>127</v>
      </c>
      <c r="E165" s="23"/>
      <c r="F165" s="23"/>
      <c r="G165" s="23"/>
      <c r="H165" s="24">
        <v>5.8049999999999997</v>
      </c>
      <c r="I165" s="24">
        <v>5.8049999999999997</v>
      </c>
      <c r="J165" s="24">
        <v>7.0350000000000001</v>
      </c>
      <c r="K165" s="24">
        <v>4.96</v>
      </c>
      <c r="L165" s="24">
        <v>4.96</v>
      </c>
      <c r="M165" s="24">
        <f>$H$165+$I$165+$J$165+$K$165+$L$165</f>
        <v>28.565000000000001</v>
      </c>
      <c r="N165" s="24">
        <v>5.3999999999999999E-2</v>
      </c>
      <c r="O165" s="25">
        <f>ROUND($M$165*$N$165,3)</f>
        <v>1.5429999999999999</v>
      </c>
      <c r="P165" s="48"/>
      <c r="Q165" s="48"/>
      <c r="R165" s="25">
        <f>ROUND($Q$165+$P$165,2)</f>
        <v>0</v>
      </c>
      <c r="S165" s="25">
        <f>ROUND($M$165*$P$165,2)</f>
        <v>0</v>
      </c>
      <c r="T165" s="25">
        <f>ROUND($O$165*$Q$165,2)</f>
        <v>0</v>
      </c>
      <c r="U165" s="25">
        <f>ROUND($T$165+$S$165,2)</f>
        <v>0</v>
      </c>
      <c r="V165" s="27" t="s">
        <v>128</v>
      </c>
      <c r="W165" s="57"/>
    </row>
    <row r="166" spans="1:23" s="11" customFormat="1" ht="21.95" customHeight="1" outlineLevel="5" x14ac:dyDescent="0.15">
      <c r="A166" s="12">
        <v>29</v>
      </c>
      <c r="B166" s="70" t="s">
        <v>169</v>
      </c>
      <c r="C166" s="13" t="s">
        <v>57</v>
      </c>
      <c r="D166" s="13"/>
      <c r="E166" s="13"/>
      <c r="F166" s="13"/>
      <c r="G166" s="13"/>
      <c r="H166" s="14">
        <v>5.8049999999999997</v>
      </c>
      <c r="I166" s="14">
        <v>5.8049999999999997</v>
      </c>
      <c r="J166" s="14">
        <v>7.0350000000000001</v>
      </c>
      <c r="K166" s="14">
        <v>4.96</v>
      </c>
      <c r="L166" s="14">
        <v>4.96</v>
      </c>
      <c r="M166" s="14">
        <v>28.565000000000001</v>
      </c>
      <c r="N166" s="15"/>
      <c r="O166" s="15">
        <f>$O$167</f>
        <v>28.565000000000001</v>
      </c>
      <c r="P166" s="49"/>
      <c r="Q166" s="49"/>
      <c r="R166" s="15">
        <f>ROUND($U$166/$O$166,2)</f>
        <v>0</v>
      </c>
      <c r="S166" s="15">
        <f>ROUND($S$167+$S$168+$S$169+$S$170+$S$171+$S$172,2)</f>
        <v>0</v>
      </c>
      <c r="T166" s="15">
        <f>ROUND($T$167+$T$168+$T$169+$T$170+$T$171+$T$172,2)</f>
        <v>0</v>
      </c>
      <c r="U166" s="15">
        <f>ROUND($U$167+$U$168+$U$169+$U$170+$U$171+$U$172,2)</f>
        <v>0</v>
      </c>
      <c r="V166" s="16" t="s">
        <v>168</v>
      </c>
      <c r="W166" s="55"/>
    </row>
    <row r="167" spans="1:23" s="17" customFormat="1" ht="11.1" customHeight="1" outlineLevel="6" x14ac:dyDescent="0.2">
      <c r="A167" s="18"/>
      <c r="B167" s="71" t="s">
        <v>26</v>
      </c>
      <c r="C167" s="19" t="s">
        <v>57</v>
      </c>
      <c r="D167" s="19"/>
      <c r="E167" s="19"/>
      <c r="F167" s="19"/>
      <c r="G167" s="19"/>
      <c r="H167" s="20">
        <v>5.8049999999999997</v>
      </c>
      <c r="I167" s="20">
        <v>5.8049999999999997</v>
      </c>
      <c r="J167" s="20">
        <v>7.0350000000000001</v>
      </c>
      <c r="K167" s="20">
        <v>4.96</v>
      </c>
      <c r="L167" s="20">
        <v>4.96</v>
      </c>
      <c r="M167" s="20">
        <f>$H$167+$I$167+$J$167+$K$167+$L$167</f>
        <v>28.565000000000001</v>
      </c>
      <c r="N167" s="20">
        <v>1</v>
      </c>
      <c r="O167" s="21">
        <f>ROUND($M$167*$N$167,3)</f>
        <v>28.565000000000001</v>
      </c>
      <c r="P167" s="46"/>
      <c r="Q167" s="47"/>
      <c r="R167" s="44">
        <f>ROUND($Q$167+$P$167,2)</f>
        <v>0</v>
      </c>
      <c r="S167" s="21">
        <f>ROUND($M$167*$P$167,2)</f>
        <v>0</v>
      </c>
      <c r="T167" s="21">
        <f>ROUND($O$167*$Q$167,2)</f>
        <v>0</v>
      </c>
      <c r="U167" s="21">
        <f>ROUND($T$167+$S$167,2)</f>
        <v>0</v>
      </c>
      <c r="V167" s="21"/>
      <c r="W167" s="56"/>
    </row>
    <row r="168" spans="1:23" s="1" customFormat="1" ht="11.1" customHeight="1" outlineLevel="6" x14ac:dyDescent="0.2">
      <c r="A168" s="22"/>
      <c r="B168" s="72" t="s">
        <v>59</v>
      </c>
      <c r="C168" s="23" t="s">
        <v>60</v>
      </c>
      <c r="D168" s="23"/>
      <c r="E168" s="23"/>
      <c r="F168" s="23"/>
      <c r="G168" s="23"/>
      <c r="H168" s="24">
        <v>5.8000000000000003E-2</v>
      </c>
      <c r="I168" s="24">
        <v>5.8000000000000003E-2</v>
      </c>
      <c r="J168" s="24">
        <v>9.0999999999999998E-2</v>
      </c>
      <c r="K168" s="24">
        <v>0.06</v>
      </c>
      <c r="L168" s="24">
        <v>0.06</v>
      </c>
      <c r="M168" s="24">
        <f>$H$168+$I$168+$J$168+$K$168+$L$168</f>
        <v>0.32700000000000001</v>
      </c>
      <c r="N168" s="26">
        <v>1.03</v>
      </c>
      <c r="O168" s="25">
        <f>ROUND($M$168*$N$168,3)</f>
        <v>0.33700000000000002</v>
      </c>
      <c r="P168" s="48"/>
      <c r="Q168" s="48"/>
      <c r="R168" s="25">
        <f>ROUND($Q$168+$P$168,2)</f>
        <v>0</v>
      </c>
      <c r="S168" s="25">
        <f>ROUND($M$168*$P$168,2)</f>
        <v>0</v>
      </c>
      <c r="T168" s="25">
        <f>ROUND($O$168*$Q$168,2)</f>
        <v>0</v>
      </c>
      <c r="U168" s="25">
        <f>ROUND($T$168+$S$168,2)</f>
        <v>0</v>
      </c>
      <c r="V168" s="27"/>
      <c r="W168" s="57"/>
    </row>
    <row r="169" spans="1:23" s="1" customFormat="1" ht="11.1" customHeight="1" outlineLevel="6" x14ac:dyDescent="0.2">
      <c r="A169" s="22"/>
      <c r="B169" s="72" t="s">
        <v>118</v>
      </c>
      <c r="C169" s="23" t="s">
        <v>60</v>
      </c>
      <c r="D169" s="23"/>
      <c r="E169" s="23"/>
      <c r="F169" s="23"/>
      <c r="G169" s="23"/>
      <c r="H169" s="24">
        <v>0.22900000000000001</v>
      </c>
      <c r="I169" s="24">
        <v>0.22900000000000001</v>
      </c>
      <c r="J169" s="24">
        <v>0.35499999999999998</v>
      </c>
      <c r="K169" s="24">
        <v>0.23300000000000001</v>
      </c>
      <c r="L169" s="24">
        <v>0.23300000000000001</v>
      </c>
      <c r="M169" s="24">
        <f>$H$169+$I$169+$J$169+$K$169+$L$169</f>
        <v>1.2790000000000001</v>
      </c>
      <c r="N169" s="26">
        <v>1.03</v>
      </c>
      <c r="O169" s="25">
        <f>ROUND($M$169*$N$169,3)</f>
        <v>1.3169999999999999</v>
      </c>
      <c r="P169" s="48"/>
      <c r="Q169" s="48"/>
      <c r="R169" s="25">
        <f>ROUND($Q$169+$P$169,2)</f>
        <v>0</v>
      </c>
      <c r="S169" s="25">
        <f>ROUND($M$169*$P$169,2)</f>
        <v>0</v>
      </c>
      <c r="T169" s="25">
        <f>ROUND($O$169*$Q$169,2)</f>
        <v>0</v>
      </c>
      <c r="U169" s="25">
        <f>ROUND($T$169+$S$169,2)</f>
        <v>0</v>
      </c>
      <c r="V169" s="27"/>
      <c r="W169" s="57"/>
    </row>
    <row r="170" spans="1:23" s="1" customFormat="1" ht="11.1" customHeight="1" outlineLevel="6" x14ac:dyDescent="0.2">
      <c r="A170" s="22"/>
      <c r="B170" s="72" t="s">
        <v>61</v>
      </c>
      <c r="C170" s="23" t="s">
        <v>60</v>
      </c>
      <c r="D170" s="23"/>
      <c r="E170" s="23"/>
      <c r="F170" s="23"/>
      <c r="G170" s="23"/>
      <c r="H170" s="24">
        <v>4.3999999999999997E-2</v>
      </c>
      <c r="I170" s="24">
        <v>4.3999999999999997E-2</v>
      </c>
      <c r="J170" s="24">
        <v>6.9000000000000006E-2</v>
      </c>
      <c r="K170" s="24">
        <v>4.4999999999999998E-2</v>
      </c>
      <c r="L170" s="24">
        <v>4.4999999999999998E-2</v>
      </c>
      <c r="M170" s="24">
        <f>$H$170+$I$170+$J$170+$K$170+$L$170</f>
        <v>0.247</v>
      </c>
      <c r="N170" s="26">
        <v>1.03</v>
      </c>
      <c r="O170" s="25">
        <f>ROUND($M$170*$N$170,3)</f>
        <v>0.254</v>
      </c>
      <c r="P170" s="48"/>
      <c r="Q170" s="48"/>
      <c r="R170" s="25">
        <f>ROUND($Q$170+$P$170,2)</f>
        <v>0</v>
      </c>
      <c r="S170" s="25">
        <f>ROUND($M$170*$P$170,2)</f>
        <v>0</v>
      </c>
      <c r="T170" s="25">
        <f>ROUND($O$170*$Q$170,2)</f>
        <v>0</v>
      </c>
      <c r="U170" s="25">
        <f>ROUND($T$170+$S$170,2)</f>
        <v>0</v>
      </c>
      <c r="V170" s="27"/>
      <c r="W170" s="57"/>
    </row>
    <row r="171" spans="1:23" s="1" customFormat="1" ht="11.1" customHeight="1" outlineLevel="6" x14ac:dyDescent="0.2">
      <c r="A171" s="22"/>
      <c r="B171" s="72" t="s">
        <v>163</v>
      </c>
      <c r="C171" s="23" t="s">
        <v>60</v>
      </c>
      <c r="D171" s="23"/>
      <c r="E171" s="23"/>
      <c r="F171" s="23"/>
      <c r="G171" s="23"/>
      <c r="H171" s="24">
        <v>7.6999999999999999E-2</v>
      </c>
      <c r="I171" s="24">
        <v>7.6999999999999999E-2</v>
      </c>
      <c r="J171" s="24">
        <v>0.11899999999999999</v>
      </c>
      <c r="K171" s="24">
        <v>7.8E-2</v>
      </c>
      <c r="L171" s="24">
        <v>7.8E-2</v>
      </c>
      <c r="M171" s="24">
        <f>$H$171+$I$171+$J$171+$K$171+$L$171</f>
        <v>0.42900000000000005</v>
      </c>
      <c r="N171" s="26">
        <v>1.03</v>
      </c>
      <c r="O171" s="25">
        <f>ROUND($M$171*$N$171,3)</f>
        <v>0.442</v>
      </c>
      <c r="P171" s="48"/>
      <c r="Q171" s="48"/>
      <c r="R171" s="25">
        <f>ROUND($Q$171+$P$171,2)</f>
        <v>0</v>
      </c>
      <c r="S171" s="25">
        <f>ROUND($M$171*$P$171,2)</f>
        <v>0</v>
      </c>
      <c r="T171" s="25">
        <f>ROUND($O$171*$Q$171,2)</f>
        <v>0</v>
      </c>
      <c r="U171" s="25">
        <f>ROUND($T$171+$S$171,2)</f>
        <v>0</v>
      </c>
      <c r="V171" s="27"/>
      <c r="W171" s="57"/>
    </row>
    <row r="172" spans="1:23" s="1" customFormat="1" ht="11.1" customHeight="1" outlineLevel="6" x14ac:dyDescent="0.2">
      <c r="A172" s="22"/>
      <c r="B172" s="72" t="s">
        <v>69</v>
      </c>
      <c r="C172" s="23" t="s">
        <v>70</v>
      </c>
      <c r="D172" s="23"/>
      <c r="E172" s="23"/>
      <c r="F172" s="23"/>
      <c r="G172" s="23"/>
      <c r="H172" s="24">
        <v>0.40799999999999997</v>
      </c>
      <c r="I172" s="24">
        <v>0.40799999999999997</v>
      </c>
      <c r="J172" s="24">
        <v>0.63400000000000001</v>
      </c>
      <c r="K172" s="24">
        <v>0.41599999999999998</v>
      </c>
      <c r="L172" s="24">
        <v>0.41599999999999998</v>
      </c>
      <c r="M172" s="24">
        <f>$H$172+$I$172+$J$172+$K$172+$L$172</f>
        <v>2.282</v>
      </c>
      <c r="N172" s="28">
        <v>19</v>
      </c>
      <c r="O172" s="25">
        <f>ROUND($M$172*$N$172,3)</f>
        <v>43.357999999999997</v>
      </c>
      <c r="P172" s="48"/>
      <c r="Q172" s="48"/>
      <c r="R172" s="25">
        <f>ROUND($Q$172+$P$172,2)</f>
        <v>0</v>
      </c>
      <c r="S172" s="25">
        <f>ROUND($M$172*$P$172,2)</f>
        <v>0</v>
      </c>
      <c r="T172" s="25">
        <f>ROUND($O$172*$Q$172,2)</f>
        <v>0</v>
      </c>
      <c r="U172" s="25">
        <f>ROUND($T$172+$S$172,2)</f>
        <v>0</v>
      </c>
      <c r="V172" s="27"/>
      <c r="W172" s="57"/>
    </row>
    <row r="173" spans="1:23" s="11" customFormat="1" ht="21.95" customHeight="1" outlineLevel="5" x14ac:dyDescent="0.15">
      <c r="A173" s="12">
        <v>30</v>
      </c>
      <c r="B173" s="70" t="s">
        <v>170</v>
      </c>
      <c r="C173" s="13" t="s">
        <v>57</v>
      </c>
      <c r="D173" s="13"/>
      <c r="E173" s="13"/>
      <c r="F173" s="13"/>
      <c r="G173" s="13"/>
      <c r="H173" s="14">
        <v>5.8049999999999997</v>
      </c>
      <c r="I173" s="14">
        <v>5.8049999999999997</v>
      </c>
      <c r="J173" s="14">
        <v>7.0350000000000001</v>
      </c>
      <c r="K173" s="14">
        <v>4.96</v>
      </c>
      <c r="L173" s="14">
        <v>4.96</v>
      </c>
      <c r="M173" s="14">
        <v>28.565000000000001</v>
      </c>
      <c r="N173" s="15"/>
      <c r="O173" s="15">
        <f>$O$174</f>
        <v>28.565000000000001</v>
      </c>
      <c r="P173" s="49"/>
      <c r="Q173" s="49"/>
      <c r="R173" s="15">
        <f>ROUND($U$173/$O$173,2)</f>
        <v>0</v>
      </c>
      <c r="S173" s="15">
        <f>ROUND($S$174+$S$175,2)</f>
        <v>0</v>
      </c>
      <c r="T173" s="15">
        <f>ROUND($T$174+$T$175,2)</f>
        <v>0</v>
      </c>
      <c r="U173" s="15">
        <f>ROUND($U$174+$U$175,2)</f>
        <v>0</v>
      </c>
      <c r="V173" s="16" t="s">
        <v>168</v>
      </c>
      <c r="W173" s="55"/>
    </row>
    <row r="174" spans="1:23" s="17" customFormat="1" ht="11.1" customHeight="1" outlineLevel="6" x14ac:dyDescent="0.2">
      <c r="A174" s="18"/>
      <c r="B174" s="71" t="s">
        <v>26</v>
      </c>
      <c r="C174" s="19" t="s">
        <v>57</v>
      </c>
      <c r="D174" s="19"/>
      <c r="E174" s="19"/>
      <c r="F174" s="19"/>
      <c r="G174" s="19"/>
      <c r="H174" s="20">
        <v>5.8049999999999997</v>
      </c>
      <c r="I174" s="20">
        <v>5.8049999999999997</v>
      </c>
      <c r="J174" s="20">
        <v>7.0350000000000001</v>
      </c>
      <c r="K174" s="20">
        <v>4.96</v>
      </c>
      <c r="L174" s="20">
        <v>4.96</v>
      </c>
      <c r="M174" s="20">
        <f>$H$174+$I$174+$J$174+$K$174+$L$174</f>
        <v>28.565000000000001</v>
      </c>
      <c r="N174" s="20">
        <v>1</v>
      </c>
      <c r="O174" s="21">
        <f>ROUND($M$174*$N$174,3)</f>
        <v>28.565000000000001</v>
      </c>
      <c r="P174" s="46"/>
      <c r="Q174" s="47"/>
      <c r="R174" s="44">
        <f>ROUND($Q$174+$P$174,2)</f>
        <v>0</v>
      </c>
      <c r="S174" s="21">
        <f>ROUND($M$174*$P$174,2)</f>
        <v>0</v>
      </c>
      <c r="T174" s="21">
        <f>ROUND($O$174*$Q$174,2)</f>
        <v>0</v>
      </c>
      <c r="U174" s="21">
        <f>ROUND($T$174+$S$174,2)</f>
        <v>0</v>
      </c>
      <c r="V174" s="21"/>
      <c r="W174" s="56"/>
    </row>
    <row r="175" spans="1:23" s="1" customFormat="1" ht="11.1" customHeight="1" outlineLevel="6" x14ac:dyDescent="0.2">
      <c r="A175" s="22"/>
      <c r="B175" s="72" t="s">
        <v>124</v>
      </c>
      <c r="C175" s="23" t="s">
        <v>73</v>
      </c>
      <c r="D175" s="23" t="s">
        <v>171</v>
      </c>
      <c r="E175" s="23"/>
      <c r="F175" s="23"/>
      <c r="G175" s="23"/>
      <c r="H175" s="24">
        <v>24</v>
      </c>
      <c r="I175" s="24">
        <v>24</v>
      </c>
      <c r="J175" s="24">
        <v>29</v>
      </c>
      <c r="K175" s="24">
        <v>20</v>
      </c>
      <c r="L175" s="24">
        <v>20</v>
      </c>
      <c r="M175" s="24">
        <f>$H$175+$I$175+$J$175+$K$175+$L$175</f>
        <v>117</v>
      </c>
      <c r="N175" s="28">
        <v>1</v>
      </c>
      <c r="O175" s="25">
        <f>ROUND($M$175*$N$175,3)</f>
        <v>117</v>
      </c>
      <c r="P175" s="48"/>
      <c r="Q175" s="48"/>
      <c r="R175" s="25">
        <f>ROUND($Q$175+$P$175,2)</f>
        <v>0</v>
      </c>
      <c r="S175" s="25">
        <f>ROUND($M$175*$P$175,2)</f>
        <v>0</v>
      </c>
      <c r="T175" s="25">
        <f>ROUND($O$175*$Q$175,2)</f>
        <v>0</v>
      </c>
      <c r="U175" s="25">
        <f>ROUND($T$175+$S$175,2)</f>
        <v>0</v>
      </c>
      <c r="V175" s="27"/>
      <c r="W175" s="57"/>
    </row>
    <row r="176" spans="1:23" s="1" customFormat="1" ht="12" customHeight="1" outlineLevel="4" x14ac:dyDescent="0.2">
      <c r="A176" s="7"/>
      <c r="B176" s="73" t="s">
        <v>172</v>
      </c>
      <c r="C176" s="9"/>
      <c r="D176" s="9"/>
      <c r="E176" s="9"/>
      <c r="F176" s="9"/>
      <c r="G176" s="9"/>
      <c r="H176" s="10"/>
      <c r="I176" s="10"/>
      <c r="J176" s="10"/>
      <c r="K176" s="10"/>
      <c r="L176" s="10"/>
      <c r="M176" s="10"/>
      <c r="N176" s="10"/>
      <c r="O176" s="10"/>
      <c r="P176" s="51"/>
      <c r="Q176" s="51"/>
      <c r="R176" s="10"/>
      <c r="S176" s="10">
        <f>ROUND($S$178+$S$179+$S$180+$S$182+$S$183+$S$184+$S$185+$S$186+$S$188+$S$189+$S$190+$S$191+$S$192+$S$193+$S$194+$S$195,2)</f>
        <v>0</v>
      </c>
      <c r="T176" s="10">
        <f>ROUND($T$178+$T$179+$T$180+$T$182+$T$183+$T$184+$T$185+$T$186+$T$188+$T$189+$T$190+$T$191+$T$192+$T$193+$T$194+$T$195,2)</f>
        <v>0</v>
      </c>
      <c r="U176" s="10">
        <f>ROUND($U$178+$U$179+$U$180+$U$182+$U$183+$U$184+$U$185+$U$186+$U$188+$U$189+$U$190+$U$191+$U$192+$U$193+$U$194+$U$195,2)</f>
        <v>0</v>
      </c>
      <c r="V176" s="10"/>
      <c r="W176" s="51"/>
    </row>
    <row r="177" spans="1:23" s="11" customFormat="1" ht="21.95" customHeight="1" outlineLevel="5" x14ac:dyDescent="0.15">
      <c r="A177" s="12">
        <v>31</v>
      </c>
      <c r="B177" s="70" t="s">
        <v>173</v>
      </c>
      <c r="C177" s="13" t="s">
        <v>73</v>
      </c>
      <c r="D177" s="13"/>
      <c r="E177" s="13"/>
      <c r="F177" s="13"/>
      <c r="G177" s="13"/>
      <c r="H177" s="14">
        <v>3</v>
      </c>
      <c r="I177" s="14">
        <v>3</v>
      </c>
      <c r="J177" s="14">
        <v>3</v>
      </c>
      <c r="K177" s="14">
        <v>6</v>
      </c>
      <c r="L177" s="14">
        <v>6</v>
      </c>
      <c r="M177" s="14">
        <v>21</v>
      </c>
      <c r="N177" s="15"/>
      <c r="O177" s="15">
        <f>$O$178</f>
        <v>21</v>
      </c>
      <c r="P177" s="49"/>
      <c r="Q177" s="49"/>
      <c r="R177" s="15">
        <f>ROUND($U$177/$O$177,2)</f>
        <v>0</v>
      </c>
      <c r="S177" s="15">
        <f>ROUND($S$178+$S$179+$S$180,2)</f>
        <v>0</v>
      </c>
      <c r="T177" s="15">
        <f>ROUND($T$178+$T$179+$T$180,2)</f>
        <v>0</v>
      </c>
      <c r="U177" s="15">
        <f>ROUND($U$178+$U$179+$U$180,2)</f>
        <v>0</v>
      </c>
      <c r="V177" s="16" t="s">
        <v>174</v>
      </c>
      <c r="W177" s="55"/>
    </row>
    <row r="178" spans="1:23" s="17" customFormat="1" ht="11.1" customHeight="1" outlineLevel="6" x14ac:dyDescent="0.2">
      <c r="A178" s="18"/>
      <c r="B178" s="71" t="s">
        <v>26</v>
      </c>
      <c r="C178" s="19" t="s">
        <v>73</v>
      </c>
      <c r="D178" s="19"/>
      <c r="E178" s="19"/>
      <c r="F178" s="19"/>
      <c r="G178" s="19"/>
      <c r="H178" s="20">
        <v>3</v>
      </c>
      <c r="I178" s="20">
        <v>3</v>
      </c>
      <c r="J178" s="20">
        <v>3</v>
      </c>
      <c r="K178" s="20">
        <v>6</v>
      </c>
      <c r="L178" s="20">
        <v>6</v>
      </c>
      <c r="M178" s="20">
        <f>$H$178+$I$178+$J$178+$K$178+$L$178</f>
        <v>21</v>
      </c>
      <c r="N178" s="20">
        <v>1</v>
      </c>
      <c r="O178" s="21">
        <f>ROUND($M$178*$N$178,3)</f>
        <v>21</v>
      </c>
      <c r="P178" s="50"/>
      <c r="Q178" s="47"/>
      <c r="R178" s="45">
        <f>ROUND($Q$178+$P$178,2)</f>
        <v>0</v>
      </c>
      <c r="S178" s="21">
        <f>ROUND($M$178*$P$178,2)</f>
        <v>0</v>
      </c>
      <c r="T178" s="21">
        <f>ROUND($O$178*$Q$178,2)</f>
        <v>0</v>
      </c>
      <c r="U178" s="21">
        <f>ROUND($T$178+$S$178,2)</f>
        <v>0</v>
      </c>
      <c r="V178" s="21"/>
      <c r="W178" s="56"/>
    </row>
    <row r="179" spans="1:23" s="1" customFormat="1" ht="11.1" customHeight="1" outlineLevel="6" x14ac:dyDescent="0.2">
      <c r="A179" s="22"/>
      <c r="B179" s="72" t="s">
        <v>77</v>
      </c>
      <c r="C179" s="23" t="s">
        <v>70</v>
      </c>
      <c r="D179" s="23"/>
      <c r="E179" s="23"/>
      <c r="F179" s="23"/>
      <c r="G179" s="23"/>
      <c r="H179" s="24">
        <v>3</v>
      </c>
      <c r="I179" s="24">
        <v>3</v>
      </c>
      <c r="J179" s="24">
        <v>3</v>
      </c>
      <c r="K179" s="24">
        <v>6</v>
      </c>
      <c r="L179" s="24">
        <v>6</v>
      </c>
      <c r="M179" s="24">
        <f>$H$179+$I$179+$J$179+$K$179+$L$179</f>
        <v>21</v>
      </c>
      <c r="N179" s="24">
        <v>0.17299999999999999</v>
      </c>
      <c r="O179" s="25">
        <f>ROUND($M$179*$N$179,3)</f>
        <v>3.633</v>
      </c>
      <c r="P179" s="48"/>
      <c r="Q179" s="48"/>
      <c r="R179" s="25">
        <f>ROUND($Q$179+$P$179,2)</f>
        <v>0</v>
      </c>
      <c r="S179" s="25">
        <f>ROUND($M$179*$P$179,2)</f>
        <v>0</v>
      </c>
      <c r="T179" s="25">
        <f>ROUND($O$179*$Q$179,2)</f>
        <v>0</v>
      </c>
      <c r="U179" s="25">
        <f>ROUND($T$179+$S$179,2)</f>
        <v>0</v>
      </c>
      <c r="V179" s="27"/>
      <c r="W179" s="57"/>
    </row>
    <row r="180" spans="1:23" s="1" customFormat="1" ht="11.1" customHeight="1" outlineLevel="6" x14ac:dyDescent="0.2">
      <c r="A180" s="22"/>
      <c r="B180" s="72" t="s">
        <v>126</v>
      </c>
      <c r="C180" s="23" t="s">
        <v>70</v>
      </c>
      <c r="D180" s="23"/>
      <c r="E180" s="23"/>
      <c r="F180" s="23"/>
      <c r="G180" s="23"/>
      <c r="H180" s="24">
        <v>3</v>
      </c>
      <c r="I180" s="24">
        <v>3</v>
      </c>
      <c r="J180" s="24">
        <v>3</v>
      </c>
      <c r="K180" s="24">
        <v>6</v>
      </c>
      <c r="L180" s="24">
        <v>6</v>
      </c>
      <c r="M180" s="24">
        <f>$H$180+$I$180+$J$180+$K$180+$L$180</f>
        <v>21</v>
      </c>
      <c r="N180" s="24">
        <v>0.22500000000000001</v>
      </c>
      <c r="O180" s="25">
        <f>ROUND($M$180*$N$180,3)</f>
        <v>4.7249999999999996</v>
      </c>
      <c r="P180" s="48"/>
      <c r="Q180" s="48"/>
      <c r="R180" s="25">
        <f>ROUND($Q$180+$P$180,2)</f>
        <v>0</v>
      </c>
      <c r="S180" s="25">
        <f>ROUND($M$180*$P$180,2)</f>
        <v>0</v>
      </c>
      <c r="T180" s="25">
        <f>ROUND($O$180*$Q$180,2)</f>
        <v>0</v>
      </c>
      <c r="U180" s="25">
        <f>ROUND($T$180+$S$180,2)</f>
        <v>0</v>
      </c>
      <c r="V180" s="27" t="s">
        <v>128</v>
      </c>
      <c r="W180" s="57"/>
    </row>
    <row r="181" spans="1:23" s="11" customFormat="1" ht="21.95" customHeight="1" outlineLevel="5" x14ac:dyDescent="0.15">
      <c r="A181" s="12">
        <v>32</v>
      </c>
      <c r="B181" s="70" t="s">
        <v>175</v>
      </c>
      <c r="C181" s="13" t="s">
        <v>73</v>
      </c>
      <c r="D181" s="13"/>
      <c r="E181" s="13"/>
      <c r="F181" s="13"/>
      <c r="G181" s="13"/>
      <c r="H181" s="14">
        <v>3</v>
      </c>
      <c r="I181" s="14">
        <v>3</v>
      </c>
      <c r="J181" s="14">
        <v>3</v>
      </c>
      <c r="K181" s="14">
        <v>6</v>
      </c>
      <c r="L181" s="14">
        <v>6</v>
      </c>
      <c r="M181" s="14">
        <v>21</v>
      </c>
      <c r="N181" s="15"/>
      <c r="O181" s="15">
        <f>$O$182</f>
        <v>21</v>
      </c>
      <c r="P181" s="49"/>
      <c r="Q181" s="49"/>
      <c r="R181" s="15">
        <f>ROUND($U$181/$O$181,2)</f>
        <v>0</v>
      </c>
      <c r="S181" s="15">
        <f>ROUND($S$182+$S$183+$S$184+$S$185+$S$186,2)</f>
        <v>0</v>
      </c>
      <c r="T181" s="15">
        <f>ROUND($T$182+$T$183+$T$184+$T$185+$T$186,2)</f>
        <v>0</v>
      </c>
      <c r="U181" s="15">
        <f>ROUND($U$182+$U$183+$U$184+$U$185+$U$186,2)</f>
        <v>0</v>
      </c>
      <c r="V181" s="16" t="s">
        <v>174</v>
      </c>
      <c r="W181" s="55"/>
    </row>
    <row r="182" spans="1:23" s="17" customFormat="1" ht="11.1" customHeight="1" outlineLevel="6" x14ac:dyDescent="0.2">
      <c r="A182" s="18"/>
      <c r="B182" s="71" t="s">
        <v>26</v>
      </c>
      <c r="C182" s="19" t="s">
        <v>73</v>
      </c>
      <c r="D182" s="19"/>
      <c r="E182" s="19"/>
      <c r="F182" s="19"/>
      <c r="G182" s="19"/>
      <c r="H182" s="20">
        <v>3</v>
      </c>
      <c r="I182" s="20">
        <v>3</v>
      </c>
      <c r="J182" s="20">
        <v>3</v>
      </c>
      <c r="K182" s="20">
        <v>6</v>
      </c>
      <c r="L182" s="20">
        <v>6</v>
      </c>
      <c r="M182" s="20">
        <f>$H$182+$I$182+$J$182+$K$182+$L$182</f>
        <v>21</v>
      </c>
      <c r="N182" s="20">
        <v>1</v>
      </c>
      <c r="O182" s="21">
        <f>ROUND($M$182*$N$182,3)</f>
        <v>21</v>
      </c>
      <c r="P182" s="46"/>
      <c r="Q182" s="47"/>
      <c r="R182" s="44">
        <f>ROUND($Q$182+$P$182,2)</f>
        <v>0</v>
      </c>
      <c r="S182" s="21">
        <f>ROUND($M$182*$P$182,2)</f>
        <v>0</v>
      </c>
      <c r="T182" s="21">
        <f>ROUND($O$182*$Q$182,2)</f>
        <v>0</v>
      </c>
      <c r="U182" s="21">
        <f>ROUND($T$182+$S$182,2)</f>
        <v>0</v>
      </c>
      <c r="V182" s="21"/>
      <c r="W182" s="56"/>
    </row>
    <row r="183" spans="1:23" s="1" customFormat="1" ht="11.1" customHeight="1" outlineLevel="6" x14ac:dyDescent="0.2">
      <c r="A183" s="22"/>
      <c r="B183" s="72" t="s">
        <v>176</v>
      </c>
      <c r="C183" s="23" t="s">
        <v>73</v>
      </c>
      <c r="D183" s="23"/>
      <c r="E183" s="23"/>
      <c r="F183" s="23"/>
      <c r="G183" s="23"/>
      <c r="H183" s="25"/>
      <c r="I183" s="25"/>
      <c r="J183" s="24">
        <v>18</v>
      </c>
      <c r="K183" s="24">
        <v>18</v>
      </c>
      <c r="L183" s="24">
        <v>18</v>
      </c>
      <c r="M183" s="24">
        <f>$H$183+$I$183+$J$183+$K$183+$L$183</f>
        <v>54</v>
      </c>
      <c r="N183" s="28">
        <v>1</v>
      </c>
      <c r="O183" s="25">
        <f>ROUND($M$183*$N$183,3)</f>
        <v>54</v>
      </c>
      <c r="P183" s="48"/>
      <c r="Q183" s="48"/>
      <c r="R183" s="25">
        <f>ROUND($Q$183+$P$183,2)</f>
        <v>0</v>
      </c>
      <c r="S183" s="25">
        <f>ROUND($M$183*$P$183,2)</f>
        <v>0</v>
      </c>
      <c r="T183" s="25">
        <f>ROUND($O$183*$Q$183,2)</f>
        <v>0</v>
      </c>
      <c r="U183" s="25">
        <f>ROUND($T$183+$S$183,2)</f>
        <v>0</v>
      </c>
      <c r="V183" s="27" t="s">
        <v>177</v>
      </c>
      <c r="W183" s="57"/>
    </row>
    <row r="184" spans="1:23" s="1" customFormat="1" ht="11.1" customHeight="1" outlineLevel="6" x14ac:dyDescent="0.2">
      <c r="A184" s="22"/>
      <c r="B184" s="72" t="s">
        <v>178</v>
      </c>
      <c r="C184" s="23" t="s">
        <v>73</v>
      </c>
      <c r="D184" s="23"/>
      <c r="E184" s="23"/>
      <c r="F184" s="23"/>
      <c r="G184" s="23"/>
      <c r="H184" s="24">
        <v>18</v>
      </c>
      <c r="I184" s="24">
        <v>18</v>
      </c>
      <c r="J184" s="25"/>
      <c r="K184" s="24">
        <v>18</v>
      </c>
      <c r="L184" s="24">
        <v>18</v>
      </c>
      <c r="M184" s="24">
        <f>$H$184+$I$184+$J$184+$K$184+$L$184</f>
        <v>72</v>
      </c>
      <c r="N184" s="28">
        <v>1</v>
      </c>
      <c r="O184" s="25">
        <f>ROUND($M$184*$N$184,3)</f>
        <v>72</v>
      </c>
      <c r="P184" s="48"/>
      <c r="Q184" s="48"/>
      <c r="R184" s="25">
        <f>ROUND($Q$184+$P$184,2)</f>
        <v>0</v>
      </c>
      <c r="S184" s="25">
        <f>ROUND($M$184*$P$184,2)</f>
        <v>0</v>
      </c>
      <c r="T184" s="25">
        <f>ROUND($O$184*$Q$184,2)</f>
        <v>0</v>
      </c>
      <c r="U184" s="25">
        <f>ROUND($T$184+$S$184,2)</f>
        <v>0</v>
      </c>
      <c r="V184" s="27" t="s">
        <v>177</v>
      </c>
      <c r="W184" s="57"/>
    </row>
    <row r="185" spans="1:23" s="1" customFormat="1" ht="11.1" customHeight="1" outlineLevel="6" x14ac:dyDescent="0.2">
      <c r="A185" s="22"/>
      <c r="B185" s="72" t="s">
        <v>99</v>
      </c>
      <c r="C185" s="23" t="s">
        <v>73</v>
      </c>
      <c r="D185" s="23"/>
      <c r="E185" s="23"/>
      <c r="F185" s="23"/>
      <c r="G185" s="23"/>
      <c r="H185" s="24">
        <v>0.378</v>
      </c>
      <c r="I185" s="24">
        <v>0.378</v>
      </c>
      <c r="J185" s="24">
        <v>0.378</v>
      </c>
      <c r="K185" s="24">
        <v>0.75600000000000001</v>
      </c>
      <c r="L185" s="24">
        <v>0.75600000000000001</v>
      </c>
      <c r="M185" s="24">
        <f>$H$185+$I$185+$J$185+$K$185+$L$185</f>
        <v>2.6459999999999999</v>
      </c>
      <c r="N185" s="28">
        <v>1</v>
      </c>
      <c r="O185" s="25">
        <f>ROUND($M$185*$N$185,3)</f>
        <v>2.6459999999999999</v>
      </c>
      <c r="P185" s="48"/>
      <c r="Q185" s="48"/>
      <c r="R185" s="25">
        <f>ROUND($Q$185+$P$185,2)</f>
        <v>0</v>
      </c>
      <c r="S185" s="25">
        <f>ROUND($M$185*$P$185,2)</f>
        <v>0</v>
      </c>
      <c r="T185" s="25">
        <f>ROUND($O$185*$Q$185,2)</f>
        <v>0</v>
      </c>
      <c r="U185" s="25">
        <f>ROUND($T$185+$S$185,2)</f>
        <v>0</v>
      </c>
      <c r="V185" s="27" t="s">
        <v>179</v>
      </c>
      <c r="W185" s="57"/>
    </row>
    <row r="186" spans="1:23" s="1" customFormat="1" ht="11.1" customHeight="1" outlineLevel="6" x14ac:dyDescent="0.2">
      <c r="A186" s="22"/>
      <c r="B186" s="72" t="s">
        <v>180</v>
      </c>
      <c r="C186" s="23" t="s">
        <v>73</v>
      </c>
      <c r="D186" s="23"/>
      <c r="E186" s="23"/>
      <c r="F186" s="23"/>
      <c r="G186" s="23"/>
      <c r="H186" s="24">
        <v>18</v>
      </c>
      <c r="I186" s="24">
        <v>18</v>
      </c>
      <c r="J186" s="24">
        <v>18</v>
      </c>
      <c r="K186" s="24">
        <v>36</v>
      </c>
      <c r="L186" s="24">
        <v>36</v>
      </c>
      <c r="M186" s="24">
        <f>$H$186+$I$186+$J$186+$K$186+$L$186</f>
        <v>126</v>
      </c>
      <c r="N186" s="28">
        <v>1</v>
      </c>
      <c r="O186" s="25">
        <f>ROUND($M$186*$N$186,3)</f>
        <v>126</v>
      </c>
      <c r="P186" s="48"/>
      <c r="Q186" s="48"/>
      <c r="R186" s="25">
        <f>ROUND($Q$186+$P$186,2)</f>
        <v>0</v>
      </c>
      <c r="S186" s="25">
        <f>ROUND($M$186*$P$186,2)</f>
        <v>0</v>
      </c>
      <c r="T186" s="25">
        <f>ROUND($O$186*$Q$186,2)</f>
        <v>0</v>
      </c>
      <c r="U186" s="25">
        <f>ROUND($T$186+$S$186,2)</f>
        <v>0</v>
      </c>
      <c r="V186" s="27" t="s">
        <v>177</v>
      </c>
      <c r="W186" s="57"/>
    </row>
    <row r="187" spans="1:23" s="11" customFormat="1" ht="21.95" customHeight="1" outlineLevel="5" x14ac:dyDescent="0.15">
      <c r="A187" s="12">
        <v>33</v>
      </c>
      <c r="B187" s="70" t="s">
        <v>181</v>
      </c>
      <c r="C187" s="13" t="s">
        <v>73</v>
      </c>
      <c r="D187" s="13"/>
      <c r="E187" s="13"/>
      <c r="F187" s="13"/>
      <c r="G187" s="13"/>
      <c r="H187" s="14">
        <v>3</v>
      </c>
      <c r="I187" s="14">
        <v>3</v>
      </c>
      <c r="J187" s="14">
        <v>3</v>
      </c>
      <c r="K187" s="14">
        <v>6</v>
      </c>
      <c r="L187" s="14">
        <v>6</v>
      </c>
      <c r="M187" s="14">
        <v>21</v>
      </c>
      <c r="N187" s="15"/>
      <c r="O187" s="15">
        <f>$O$188</f>
        <v>21</v>
      </c>
      <c r="P187" s="49"/>
      <c r="Q187" s="49"/>
      <c r="R187" s="15">
        <f>ROUND($U$187/$O$187,2)</f>
        <v>0</v>
      </c>
      <c r="S187" s="15">
        <f>ROUND($S$188+$S$189+$S$190+$S$191+$S$192+$S$193+$S$194+$S$195,2)</f>
        <v>0</v>
      </c>
      <c r="T187" s="15">
        <f>ROUND($T$188+$T$189+$T$190+$T$191+$T$192+$T$193+$T$194+$T$195,2)</f>
        <v>0</v>
      </c>
      <c r="U187" s="15">
        <f>ROUND($U$188+$U$189+$U$190+$U$191+$U$192+$U$193+$U$194+$U$195,2)</f>
        <v>0</v>
      </c>
      <c r="V187" s="16" t="s">
        <v>174</v>
      </c>
      <c r="W187" s="55"/>
    </row>
    <row r="188" spans="1:23" s="17" customFormat="1" ht="11.1" customHeight="1" outlineLevel="6" x14ac:dyDescent="0.2">
      <c r="A188" s="18"/>
      <c r="B188" s="71" t="s">
        <v>26</v>
      </c>
      <c r="C188" s="19" t="s">
        <v>73</v>
      </c>
      <c r="D188" s="19"/>
      <c r="E188" s="19"/>
      <c r="F188" s="19"/>
      <c r="G188" s="19"/>
      <c r="H188" s="20">
        <v>3</v>
      </c>
      <c r="I188" s="20">
        <v>3</v>
      </c>
      <c r="J188" s="20">
        <v>3</v>
      </c>
      <c r="K188" s="20">
        <v>6</v>
      </c>
      <c r="L188" s="20">
        <v>6</v>
      </c>
      <c r="M188" s="20">
        <f>$H$188+$I$188+$J$188+$K$188+$L$188</f>
        <v>21</v>
      </c>
      <c r="N188" s="20">
        <v>1</v>
      </c>
      <c r="O188" s="21">
        <f>ROUND($M$188*$N$188,3)</f>
        <v>21</v>
      </c>
      <c r="P188" s="46"/>
      <c r="Q188" s="47"/>
      <c r="R188" s="44">
        <f>ROUND($Q$188+$P$188,2)</f>
        <v>0</v>
      </c>
      <c r="S188" s="21">
        <f>ROUND($M$188*$P$188,2)</f>
        <v>0</v>
      </c>
      <c r="T188" s="21">
        <f>ROUND($O$188*$Q$188,2)</f>
        <v>0</v>
      </c>
      <c r="U188" s="21">
        <f>ROUND($T$188+$S$188,2)</f>
        <v>0</v>
      </c>
      <c r="V188" s="21"/>
      <c r="W188" s="56"/>
    </row>
    <row r="189" spans="1:23" s="1" customFormat="1" ht="11.1" customHeight="1" outlineLevel="6" x14ac:dyDescent="0.2">
      <c r="A189" s="22"/>
      <c r="B189" s="72" t="s">
        <v>182</v>
      </c>
      <c r="C189" s="23" t="s">
        <v>60</v>
      </c>
      <c r="D189" s="23"/>
      <c r="E189" s="23"/>
      <c r="F189" s="23"/>
      <c r="G189" s="23"/>
      <c r="H189" s="24">
        <v>3.1E-2</v>
      </c>
      <c r="I189" s="24">
        <v>3.1E-2</v>
      </c>
      <c r="J189" s="24">
        <v>0.04</v>
      </c>
      <c r="K189" s="24">
        <v>5.3999999999999999E-2</v>
      </c>
      <c r="L189" s="24">
        <v>5.3999999999999999E-2</v>
      </c>
      <c r="M189" s="24">
        <f>$H$189+$I$189+$J$189+$K$189+$L$189</f>
        <v>0.21</v>
      </c>
      <c r="N189" s="26">
        <v>1.03</v>
      </c>
      <c r="O189" s="25">
        <f>ROUND($M$189*$N$189,3)</f>
        <v>0.216</v>
      </c>
      <c r="P189" s="48"/>
      <c r="Q189" s="48"/>
      <c r="R189" s="25">
        <f>ROUND($Q$189+$P$189,2)</f>
        <v>0</v>
      </c>
      <c r="S189" s="25">
        <f>ROUND($M$189*$P$189,2)</f>
        <v>0</v>
      </c>
      <c r="T189" s="25">
        <f>ROUND($O$189*$Q$189,2)</f>
        <v>0</v>
      </c>
      <c r="U189" s="25">
        <f>ROUND($T$189+$S$189,2)</f>
        <v>0</v>
      </c>
      <c r="V189" s="27"/>
      <c r="W189" s="57"/>
    </row>
    <row r="190" spans="1:23" s="1" customFormat="1" ht="11.1" customHeight="1" outlineLevel="6" x14ac:dyDescent="0.2">
      <c r="A190" s="22"/>
      <c r="B190" s="72" t="s">
        <v>162</v>
      </c>
      <c r="C190" s="23" t="s">
        <v>60</v>
      </c>
      <c r="D190" s="23"/>
      <c r="E190" s="23"/>
      <c r="F190" s="23"/>
      <c r="G190" s="23"/>
      <c r="H190" s="24">
        <v>4.8000000000000001E-2</v>
      </c>
      <c r="I190" s="24">
        <v>4.8000000000000001E-2</v>
      </c>
      <c r="J190" s="24">
        <v>5.5E-2</v>
      </c>
      <c r="K190" s="24">
        <v>9.0999999999999998E-2</v>
      </c>
      <c r="L190" s="24">
        <v>9.0999999999999998E-2</v>
      </c>
      <c r="M190" s="24">
        <f>$H$190+$I$190+$J$190+$K$190+$L$190</f>
        <v>0.33299999999999996</v>
      </c>
      <c r="N190" s="26">
        <v>1.03</v>
      </c>
      <c r="O190" s="25">
        <f>ROUND($M$190*$N$190,3)</f>
        <v>0.34300000000000003</v>
      </c>
      <c r="P190" s="48"/>
      <c r="Q190" s="48"/>
      <c r="R190" s="25">
        <f>ROUND($Q$190+$P$190,2)</f>
        <v>0</v>
      </c>
      <c r="S190" s="25">
        <f>ROUND($M$190*$P$190,2)</f>
        <v>0</v>
      </c>
      <c r="T190" s="25">
        <f>ROUND($O$190*$Q$190,2)</f>
        <v>0</v>
      </c>
      <c r="U190" s="25">
        <f>ROUND($T$190+$S$190,2)</f>
        <v>0</v>
      </c>
      <c r="V190" s="27"/>
      <c r="W190" s="57"/>
    </row>
    <row r="191" spans="1:23" s="1" customFormat="1" ht="11.1" customHeight="1" outlineLevel="6" x14ac:dyDescent="0.2">
      <c r="A191" s="22"/>
      <c r="B191" s="72" t="s">
        <v>183</v>
      </c>
      <c r="C191" s="23" t="s">
        <v>60</v>
      </c>
      <c r="D191" s="23"/>
      <c r="E191" s="23"/>
      <c r="F191" s="23"/>
      <c r="G191" s="23"/>
      <c r="H191" s="24">
        <v>1.9E-2</v>
      </c>
      <c r="I191" s="24">
        <v>1.9E-2</v>
      </c>
      <c r="J191" s="24">
        <v>1.9E-2</v>
      </c>
      <c r="K191" s="24">
        <v>3.7999999999999999E-2</v>
      </c>
      <c r="L191" s="24">
        <v>3.7999999999999999E-2</v>
      </c>
      <c r="M191" s="24">
        <f>$H$191+$I$191+$J$191+$K$191+$L$191</f>
        <v>0.13300000000000001</v>
      </c>
      <c r="N191" s="26">
        <v>1.03</v>
      </c>
      <c r="O191" s="25">
        <f>ROUND($M$191*$N$191,3)</f>
        <v>0.13700000000000001</v>
      </c>
      <c r="P191" s="48"/>
      <c r="Q191" s="48"/>
      <c r="R191" s="25">
        <f>ROUND($Q$191+$P$191,2)</f>
        <v>0</v>
      </c>
      <c r="S191" s="25">
        <f>ROUND($M$191*$P$191,2)</f>
        <v>0</v>
      </c>
      <c r="T191" s="25">
        <f>ROUND($O$191*$Q$191,2)</f>
        <v>0</v>
      </c>
      <c r="U191" s="25">
        <f>ROUND($T$191+$S$191,2)</f>
        <v>0</v>
      </c>
      <c r="V191" s="27"/>
      <c r="W191" s="57"/>
    </row>
    <row r="192" spans="1:23" s="1" customFormat="1" ht="11.1" customHeight="1" outlineLevel="6" x14ac:dyDescent="0.2">
      <c r="A192" s="22"/>
      <c r="B192" s="72" t="s">
        <v>59</v>
      </c>
      <c r="C192" s="23" t="s">
        <v>60</v>
      </c>
      <c r="D192" s="23"/>
      <c r="E192" s="23"/>
      <c r="F192" s="23"/>
      <c r="G192" s="23"/>
      <c r="H192" s="24">
        <v>0.04</v>
      </c>
      <c r="I192" s="24">
        <v>0.04</v>
      </c>
      <c r="J192" s="24">
        <v>4.5999999999999999E-2</v>
      </c>
      <c r="K192" s="24">
        <v>7.1999999999999995E-2</v>
      </c>
      <c r="L192" s="24">
        <v>7.1999999999999995E-2</v>
      </c>
      <c r="M192" s="24">
        <f>$H$192+$I$192+$J$192+$K$192+$L$192</f>
        <v>0.27</v>
      </c>
      <c r="N192" s="26">
        <v>1.03</v>
      </c>
      <c r="O192" s="25">
        <f>ROUND($M$192*$N$192,3)</f>
        <v>0.27800000000000002</v>
      </c>
      <c r="P192" s="48"/>
      <c r="Q192" s="48"/>
      <c r="R192" s="25">
        <f>ROUND($Q$192+$P$192,2)</f>
        <v>0</v>
      </c>
      <c r="S192" s="25">
        <f>ROUND($M$192*$P$192,2)</f>
        <v>0</v>
      </c>
      <c r="T192" s="25">
        <f>ROUND($O$192*$Q$192,2)</f>
        <v>0</v>
      </c>
      <c r="U192" s="25">
        <f>ROUND($T$192+$S$192,2)</f>
        <v>0</v>
      </c>
      <c r="V192" s="27"/>
      <c r="W192" s="57"/>
    </row>
    <row r="193" spans="1:23" s="1" customFormat="1" ht="11.1" customHeight="1" outlineLevel="6" x14ac:dyDescent="0.2">
      <c r="A193" s="22"/>
      <c r="B193" s="72" t="s">
        <v>184</v>
      </c>
      <c r="C193" s="23" t="s">
        <v>60</v>
      </c>
      <c r="D193" s="23"/>
      <c r="E193" s="23"/>
      <c r="F193" s="23"/>
      <c r="G193" s="23"/>
      <c r="H193" s="24">
        <v>1.4E-2</v>
      </c>
      <c r="I193" s="24">
        <v>1.4E-2</v>
      </c>
      <c r="J193" s="24">
        <v>1.4E-2</v>
      </c>
      <c r="K193" s="24">
        <v>2.7E-2</v>
      </c>
      <c r="L193" s="24">
        <v>2.7E-2</v>
      </c>
      <c r="M193" s="24">
        <f>$H$193+$I$193+$J$193+$K$193+$L$193</f>
        <v>9.6000000000000002E-2</v>
      </c>
      <c r="N193" s="26">
        <v>1.03</v>
      </c>
      <c r="O193" s="25">
        <f>ROUND($M$193*$N$193,3)</f>
        <v>9.9000000000000005E-2</v>
      </c>
      <c r="P193" s="48"/>
      <c r="Q193" s="48"/>
      <c r="R193" s="25">
        <f>ROUND($Q$193+$P$193,2)</f>
        <v>0</v>
      </c>
      <c r="S193" s="25">
        <f>ROUND($M$193*$P$193,2)</f>
        <v>0</v>
      </c>
      <c r="T193" s="25">
        <f>ROUND($O$193*$Q$193,2)</f>
        <v>0</v>
      </c>
      <c r="U193" s="25">
        <f>ROUND($T$193+$S$193,2)</f>
        <v>0</v>
      </c>
      <c r="V193" s="27"/>
      <c r="W193" s="57"/>
    </row>
    <row r="194" spans="1:23" s="1" customFormat="1" ht="11.1" customHeight="1" outlineLevel="6" x14ac:dyDescent="0.2">
      <c r="A194" s="22"/>
      <c r="B194" s="72" t="s">
        <v>185</v>
      </c>
      <c r="C194" s="23" t="s">
        <v>60</v>
      </c>
      <c r="D194" s="23"/>
      <c r="E194" s="23"/>
      <c r="F194" s="23"/>
      <c r="G194" s="23"/>
      <c r="H194" s="24">
        <v>1.0999999999999999E-2</v>
      </c>
      <c r="I194" s="24">
        <v>1.0999999999999999E-2</v>
      </c>
      <c r="J194" s="24">
        <v>1.0999999999999999E-2</v>
      </c>
      <c r="K194" s="24">
        <v>2.1999999999999999E-2</v>
      </c>
      <c r="L194" s="24">
        <v>2.1999999999999999E-2</v>
      </c>
      <c r="M194" s="24">
        <f>$H$194+$I$194+$J$194+$K$194+$L$194</f>
        <v>7.6999999999999999E-2</v>
      </c>
      <c r="N194" s="26">
        <v>1.03</v>
      </c>
      <c r="O194" s="25">
        <f>ROUND($M$194*$N$194,3)</f>
        <v>7.9000000000000001E-2</v>
      </c>
      <c r="P194" s="48"/>
      <c r="Q194" s="48"/>
      <c r="R194" s="25">
        <f>ROUND($Q$194+$P$194,2)</f>
        <v>0</v>
      </c>
      <c r="S194" s="25">
        <f>ROUND($M$194*$P$194,2)</f>
        <v>0</v>
      </c>
      <c r="T194" s="25">
        <f>ROUND($O$194*$Q$194,2)</f>
        <v>0</v>
      </c>
      <c r="U194" s="25">
        <f>ROUND($T$194+$S$194,2)</f>
        <v>0</v>
      </c>
      <c r="V194" s="27"/>
      <c r="W194" s="57"/>
    </row>
    <row r="195" spans="1:23" s="1" customFormat="1" ht="11.1" customHeight="1" outlineLevel="6" x14ac:dyDescent="0.2">
      <c r="A195" s="22"/>
      <c r="B195" s="72" t="s">
        <v>69</v>
      </c>
      <c r="C195" s="23" t="s">
        <v>70</v>
      </c>
      <c r="D195" s="23"/>
      <c r="E195" s="23"/>
      <c r="F195" s="23"/>
      <c r="G195" s="23"/>
      <c r="H195" s="24">
        <v>0.16300000000000001</v>
      </c>
      <c r="I195" s="24">
        <v>0.16300000000000001</v>
      </c>
      <c r="J195" s="24">
        <v>0.185</v>
      </c>
      <c r="K195" s="24">
        <v>0.30399999999999999</v>
      </c>
      <c r="L195" s="24">
        <v>0.30399999999999999</v>
      </c>
      <c r="M195" s="24">
        <f>$H$195+$I$195+$J$195+$K$195+$L$195</f>
        <v>1.119</v>
      </c>
      <c r="N195" s="28">
        <v>19</v>
      </c>
      <c r="O195" s="25">
        <f>ROUND($M$195*$N$195,3)</f>
        <v>21.260999999999999</v>
      </c>
      <c r="P195" s="48"/>
      <c r="Q195" s="48"/>
      <c r="R195" s="25">
        <f>ROUND($Q$195+$P$195,2)</f>
        <v>0</v>
      </c>
      <c r="S195" s="25">
        <f>ROUND($M$195*$P$195,2)</f>
        <v>0</v>
      </c>
      <c r="T195" s="25">
        <f>ROUND($O$195*$Q$195,2)</f>
        <v>0</v>
      </c>
      <c r="U195" s="25">
        <f>ROUND($T$195+$S$195,2)</f>
        <v>0</v>
      </c>
      <c r="V195" s="27"/>
      <c r="W195" s="57"/>
    </row>
    <row r="196" spans="1:23" s="1" customFormat="1" ht="12" customHeight="1" outlineLevel="4" x14ac:dyDescent="0.2">
      <c r="A196" s="7"/>
      <c r="B196" s="73" t="s">
        <v>186</v>
      </c>
      <c r="C196" s="9"/>
      <c r="D196" s="9"/>
      <c r="E196" s="9"/>
      <c r="F196" s="9"/>
      <c r="G196" s="9"/>
      <c r="H196" s="10"/>
      <c r="I196" s="10"/>
      <c r="J196" s="10"/>
      <c r="K196" s="10"/>
      <c r="L196" s="10"/>
      <c r="M196" s="10"/>
      <c r="N196" s="10"/>
      <c r="O196" s="10"/>
      <c r="P196" s="51"/>
      <c r="Q196" s="51"/>
      <c r="R196" s="10"/>
      <c r="S196" s="10">
        <f>ROUND($S$198+$S$199+$S$200+$S$201+$S$202+$S$203+$S$204+$S$206+$S$207+$S$208+$S$210+$S$211,2)</f>
        <v>0</v>
      </c>
      <c r="T196" s="10">
        <f>ROUND($T$198+$T$199+$T$200+$T$201+$T$202+$T$203+$T$204+$T$206+$T$207+$T$208+$T$210+$T$211,2)</f>
        <v>0</v>
      </c>
      <c r="U196" s="10">
        <f>ROUND($U$198+$U$199+$U$200+$U$201+$U$202+$U$203+$U$204+$U$206+$U$207+$U$208+$U$210+$U$211,2)</f>
        <v>0</v>
      </c>
      <c r="V196" s="10"/>
      <c r="W196" s="51"/>
    </row>
    <row r="197" spans="1:23" s="11" customFormat="1" ht="21.95" customHeight="1" outlineLevel="5" x14ac:dyDescent="0.15">
      <c r="A197" s="12">
        <v>34</v>
      </c>
      <c r="B197" s="70" t="s">
        <v>187</v>
      </c>
      <c r="C197" s="13" t="s">
        <v>57</v>
      </c>
      <c r="D197" s="13"/>
      <c r="E197" s="13"/>
      <c r="F197" s="13"/>
      <c r="G197" s="13"/>
      <c r="H197" s="14">
        <v>12.288</v>
      </c>
      <c r="I197" s="14">
        <v>12.288</v>
      </c>
      <c r="J197" s="14">
        <v>21.965</v>
      </c>
      <c r="K197" s="14">
        <v>51.484999999999999</v>
      </c>
      <c r="L197" s="14">
        <v>25.114999999999998</v>
      </c>
      <c r="M197" s="14">
        <v>123.14100000000001</v>
      </c>
      <c r="N197" s="15"/>
      <c r="O197" s="15">
        <f>$O$198</f>
        <v>123.14100000000001</v>
      </c>
      <c r="P197" s="49"/>
      <c r="Q197" s="49"/>
      <c r="R197" s="15">
        <f>ROUND($U$197/$O$197,2)</f>
        <v>0</v>
      </c>
      <c r="S197" s="15">
        <f>ROUND($S$198+$S$199+$S$200+$S$201+$S$202+$S$203+$S$204,2)</f>
        <v>0</v>
      </c>
      <c r="T197" s="15">
        <f>ROUND($T$198+$T$199+$T$200+$T$201+$T$202+$T$203+$T$204,2)</f>
        <v>0</v>
      </c>
      <c r="U197" s="15">
        <f>ROUND($U$198+$U$199+$U$200+$U$201+$U$202+$U$203+$U$204,2)</f>
        <v>0</v>
      </c>
      <c r="V197" s="16" t="s">
        <v>188</v>
      </c>
      <c r="W197" s="55"/>
    </row>
    <row r="198" spans="1:23" s="17" customFormat="1" ht="11.1" customHeight="1" outlineLevel="6" x14ac:dyDescent="0.2">
      <c r="A198" s="18"/>
      <c r="B198" s="71" t="s">
        <v>26</v>
      </c>
      <c r="C198" s="19" t="s">
        <v>57</v>
      </c>
      <c r="D198" s="19"/>
      <c r="E198" s="19"/>
      <c r="F198" s="19"/>
      <c r="G198" s="19"/>
      <c r="H198" s="20">
        <v>12.288</v>
      </c>
      <c r="I198" s="20">
        <v>12.288</v>
      </c>
      <c r="J198" s="20">
        <v>21.965</v>
      </c>
      <c r="K198" s="20">
        <v>51.484999999999999</v>
      </c>
      <c r="L198" s="20">
        <v>25.114999999999998</v>
      </c>
      <c r="M198" s="20">
        <f>$H$198+$I$198+$J$198+$K$198+$L$198</f>
        <v>123.14099999999999</v>
      </c>
      <c r="N198" s="20">
        <v>1</v>
      </c>
      <c r="O198" s="21">
        <f>ROUND($M$198*$N$198,3)</f>
        <v>123.14100000000001</v>
      </c>
      <c r="P198" s="46"/>
      <c r="Q198" s="47"/>
      <c r="R198" s="44">
        <f>ROUND($Q$198+$P$198,2)</f>
        <v>0</v>
      </c>
      <c r="S198" s="21">
        <f>ROUND($M$198*$P$198,2)</f>
        <v>0</v>
      </c>
      <c r="T198" s="21">
        <f>ROUND($O$198*$Q$198,2)</f>
        <v>0</v>
      </c>
      <c r="U198" s="21">
        <f>ROUND($T$198+$S$198,2)</f>
        <v>0</v>
      </c>
      <c r="V198" s="21"/>
      <c r="W198" s="56"/>
    </row>
    <row r="199" spans="1:23" s="1" customFormat="1" ht="11.1" customHeight="1" outlineLevel="6" x14ac:dyDescent="0.2">
      <c r="A199" s="22"/>
      <c r="B199" s="72" t="s">
        <v>134</v>
      </c>
      <c r="C199" s="23" t="s">
        <v>60</v>
      </c>
      <c r="D199" s="23"/>
      <c r="E199" s="23"/>
      <c r="F199" s="23"/>
      <c r="G199" s="23"/>
      <c r="H199" s="24">
        <v>2.9000000000000001E-2</v>
      </c>
      <c r="I199" s="24">
        <v>2.9000000000000001E-2</v>
      </c>
      <c r="J199" s="24">
        <v>5.0999999999999997E-2</v>
      </c>
      <c r="K199" s="24">
        <v>0.12</v>
      </c>
      <c r="L199" s="24">
        <v>5.8999999999999997E-2</v>
      </c>
      <c r="M199" s="24">
        <f>$H$199+$I$199+$J$199+$K$199+$L$199</f>
        <v>0.28799999999999998</v>
      </c>
      <c r="N199" s="26">
        <v>1.03</v>
      </c>
      <c r="O199" s="25">
        <f>ROUND($M$199*$N$199,3)</f>
        <v>0.29699999999999999</v>
      </c>
      <c r="P199" s="48"/>
      <c r="Q199" s="48"/>
      <c r="R199" s="25">
        <f>ROUND($Q$199+$P$199,2)</f>
        <v>0</v>
      </c>
      <c r="S199" s="25">
        <f>ROUND($M$199*$P$199,2)</f>
        <v>0</v>
      </c>
      <c r="T199" s="25">
        <f>ROUND($O$199*$Q$199,2)</f>
        <v>0</v>
      </c>
      <c r="U199" s="25">
        <f>ROUND($T$199+$S$199,2)</f>
        <v>0</v>
      </c>
      <c r="V199" s="27"/>
      <c r="W199" s="57"/>
    </row>
    <row r="200" spans="1:23" s="1" customFormat="1" ht="11.1" customHeight="1" outlineLevel="6" x14ac:dyDescent="0.2">
      <c r="A200" s="22"/>
      <c r="B200" s="72" t="s">
        <v>189</v>
      </c>
      <c r="C200" s="23" t="s">
        <v>60</v>
      </c>
      <c r="D200" s="23"/>
      <c r="E200" s="23"/>
      <c r="F200" s="23"/>
      <c r="G200" s="23"/>
      <c r="H200" s="24">
        <v>1.6E-2</v>
      </c>
      <c r="I200" s="24">
        <v>1.6E-2</v>
      </c>
      <c r="J200" s="24">
        <v>2.9000000000000001E-2</v>
      </c>
      <c r="K200" s="24">
        <v>6.8000000000000005E-2</v>
      </c>
      <c r="L200" s="24">
        <v>3.3000000000000002E-2</v>
      </c>
      <c r="M200" s="24">
        <f>$H$200+$I$200+$J$200+$K$200+$L$200</f>
        <v>0.16200000000000001</v>
      </c>
      <c r="N200" s="26">
        <v>1.03</v>
      </c>
      <c r="O200" s="25">
        <f>ROUND($M$200*$N$200,3)</f>
        <v>0.16700000000000001</v>
      </c>
      <c r="P200" s="48"/>
      <c r="Q200" s="48"/>
      <c r="R200" s="25">
        <f>ROUND($Q$200+$P$200,2)</f>
        <v>0</v>
      </c>
      <c r="S200" s="25">
        <f>ROUND($M$200*$P$200,2)</f>
        <v>0</v>
      </c>
      <c r="T200" s="25">
        <f>ROUND($O$200*$Q$200,2)</f>
        <v>0</v>
      </c>
      <c r="U200" s="25">
        <f>ROUND($T$200+$S$200,2)</f>
        <v>0</v>
      </c>
      <c r="V200" s="27"/>
      <c r="W200" s="57"/>
    </row>
    <row r="201" spans="1:23" s="1" customFormat="1" ht="11.1" customHeight="1" outlineLevel="6" x14ac:dyDescent="0.2">
      <c r="A201" s="22"/>
      <c r="B201" s="72" t="s">
        <v>59</v>
      </c>
      <c r="C201" s="23" t="s">
        <v>60</v>
      </c>
      <c r="D201" s="23"/>
      <c r="E201" s="23"/>
      <c r="F201" s="23"/>
      <c r="G201" s="23"/>
      <c r="H201" s="24">
        <v>1.2999999999999999E-2</v>
      </c>
      <c r="I201" s="24">
        <v>1.2999999999999999E-2</v>
      </c>
      <c r="J201" s="24">
        <v>2.4E-2</v>
      </c>
      <c r="K201" s="24">
        <v>5.5E-2</v>
      </c>
      <c r="L201" s="24">
        <v>2.7E-2</v>
      </c>
      <c r="M201" s="24">
        <f>$H$201+$I$201+$J$201+$K$201+$L$201</f>
        <v>0.13200000000000001</v>
      </c>
      <c r="N201" s="26">
        <v>1.03</v>
      </c>
      <c r="O201" s="25">
        <f>ROUND($M$201*$N$201,3)</f>
        <v>0.13600000000000001</v>
      </c>
      <c r="P201" s="48"/>
      <c r="Q201" s="48"/>
      <c r="R201" s="25">
        <f>ROUND($Q$201+$P$201,2)</f>
        <v>0</v>
      </c>
      <c r="S201" s="25">
        <f>ROUND($M$201*$P$201,2)</f>
        <v>0</v>
      </c>
      <c r="T201" s="25">
        <f>ROUND($O$201*$Q$201,2)</f>
        <v>0</v>
      </c>
      <c r="U201" s="25">
        <f>ROUND($T$201+$S$201,2)</f>
        <v>0</v>
      </c>
      <c r="V201" s="27"/>
      <c r="W201" s="57"/>
    </row>
    <row r="202" spans="1:23" s="1" customFormat="1" ht="11.1" customHeight="1" outlineLevel="6" x14ac:dyDescent="0.2">
      <c r="A202" s="22"/>
      <c r="B202" s="72" t="s">
        <v>118</v>
      </c>
      <c r="C202" s="23" t="s">
        <v>60</v>
      </c>
      <c r="D202" s="23"/>
      <c r="E202" s="23"/>
      <c r="F202" s="23"/>
      <c r="G202" s="23"/>
      <c r="H202" s="24">
        <v>7.5999999999999998E-2</v>
      </c>
      <c r="I202" s="24">
        <v>7.5999999999999998E-2</v>
      </c>
      <c r="J202" s="24">
        <v>0.13600000000000001</v>
      </c>
      <c r="K202" s="24">
        <v>0.318</v>
      </c>
      <c r="L202" s="24">
        <v>0.155</v>
      </c>
      <c r="M202" s="24">
        <f>$H$202+$I$202+$J$202+$K$202+$L$202</f>
        <v>0.76100000000000012</v>
      </c>
      <c r="N202" s="26">
        <v>1.03</v>
      </c>
      <c r="O202" s="25">
        <f>ROUND($M$202*$N$202,3)</f>
        <v>0.78400000000000003</v>
      </c>
      <c r="P202" s="48"/>
      <c r="Q202" s="48"/>
      <c r="R202" s="25">
        <f>ROUND($Q$202+$P$202,2)</f>
        <v>0</v>
      </c>
      <c r="S202" s="25">
        <f>ROUND($M$202*$P$202,2)</f>
        <v>0</v>
      </c>
      <c r="T202" s="25">
        <f>ROUND($O$202*$Q$202,2)</f>
        <v>0</v>
      </c>
      <c r="U202" s="25">
        <f>ROUND($T$202+$S$202,2)</f>
        <v>0</v>
      </c>
      <c r="V202" s="27"/>
      <c r="W202" s="57"/>
    </row>
    <row r="203" spans="1:23" s="1" customFormat="1" ht="11.1" customHeight="1" outlineLevel="6" x14ac:dyDescent="0.2">
      <c r="A203" s="22"/>
      <c r="B203" s="72" t="s">
        <v>119</v>
      </c>
      <c r="C203" s="23" t="s">
        <v>60</v>
      </c>
      <c r="D203" s="23"/>
      <c r="E203" s="23"/>
      <c r="F203" s="23"/>
      <c r="G203" s="23"/>
      <c r="H203" s="24">
        <v>5.0000000000000001E-3</v>
      </c>
      <c r="I203" s="24">
        <v>5.0000000000000001E-3</v>
      </c>
      <c r="J203" s="24">
        <v>8.9999999999999993E-3</v>
      </c>
      <c r="K203" s="24">
        <v>0.02</v>
      </c>
      <c r="L203" s="24">
        <v>0.01</v>
      </c>
      <c r="M203" s="24">
        <f>$H$203+$I$203+$J$203+$K$203+$L$203</f>
        <v>4.9000000000000002E-2</v>
      </c>
      <c r="N203" s="26">
        <v>1.03</v>
      </c>
      <c r="O203" s="25">
        <f>ROUND($M$203*$N$203,3)</f>
        <v>0.05</v>
      </c>
      <c r="P203" s="48"/>
      <c r="Q203" s="48"/>
      <c r="R203" s="25">
        <f>ROUND($Q$203+$P$203,2)</f>
        <v>0</v>
      </c>
      <c r="S203" s="25">
        <f>ROUND($M$203*$P$203,2)</f>
        <v>0</v>
      </c>
      <c r="T203" s="25">
        <f>ROUND($O$203*$Q$203,2)</f>
        <v>0</v>
      </c>
      <c r="U203" s="25">
        <f>ROUND($T$203+$S$203,2)</f>
        <v>0</v>
      </c>
      <c r="V203" s="27"/>
      <c r="W203" s="57"/>
    </row>
    <row r="204" spans="1:23" s="1" customFormat="1" ht="11.1" customHeight="1" outlineLevel="6" x14ac:dyDescent="0.2">
      <c r="A204" s="22"/>
      <c r="B204" s="72" t="s">
        <v>69</v>
      </c>
      <c r="C204" s="23" t="s">
        <v>70</v>
      </c>
      <c r="D204" s="23"/>
      <c r="E204" s="23"/>
      <c r="F204" s="23"/>
      <c r="G204" s="23"/>
      <c r="H204" s="24">
        <v>0.13900000000000001</v>
      </c>
      <c r="I204" s="24">
        <v>0.13900000000000001</v>
      </c>
      <c r="J204" s="24">
        <v>0.249</v>
      </c>
      <c r="K204" s="24">
        <v>0.58099999999999996</v>
      </c>
      <c r="L204" s="24">
        <v>0.28399999999999997</v>
      </c>
      <c r="M204" s="24">
        <f>$H$204+$I$204+$J$204+$K$204+$L$204</f>
        <v>1.3920000000000001</v>
      </c>
      <c r="N204" s="28">
        <v>19</v>
      </c>
      <c r="O204" s="25">
        <f>ROUND($M$204*$N$204,3)</f>
        <v>26.448</v>
      </c>
      <c r="P204" s="48"/>
      <c r="Q204" s="48"/>
      <c r="R204" s="25">
        <f>ROUND($Q$204+$P$204,2)</f>
        <v>0</v>
      </c>
      <c r="S204" s="25">
        <f>ROUND($M$204*$P$204,2)</f>
        <v>0</v>
      </c>
      <c r="T204" s="25">
        <f>ROUND($O$204*$Q$204,2)</f>
        <v>0</v>
      </c>
      <c r="U204" s="25">
        <f>ROUND($T$204+$S$204,2)</f>
        <v>0</v>
      </c>
      <c r="V204" s="27"/>
      <c r="W204" s="57"/>
    </row>
    <row r="205" spans="1:23" s="11" customFormat="1" ht="11.1" customHeight="1" outlineLevel="5" x14ac:dyDescent="0.15">
      <c r="A205" s="12">
        <v>35</v>
      </c>
      <c r="B205" s="70" t="s">
        <v>190</v>
      </c>
      <c r="C205" s="13" t="s">
        <v>57</v>
      </c>
      <c r="D205" s="13"/>
      <c r="E205" s="13"/>
      <c r="F205" s="13"/>
      <c r="G205" s="13"/>
      <c r="H205" s="14">
        <v>12.288</v>
      </c>
      <c r="I205" s="14">
        <v>12.288</v>
      </c>
      <c r="J205" s="14">
        <v>21.965</v>
      </c>
      <c r="K205" s="14">
        <v>51.484999999999999</v>
      </c>
      <c r="L205" s="14">
        <v>25.114999999999998</v>
      </c>
      <c r="M205" s="14">
        <v>123.14100000000001</v>
      </c>
      <c r="N205" s="15"/>
      <c r="O205" s="15">
        <f>$O$206</f>
        <v>123.14100000000001</v>
      </c>
      <c r="P205" s="49"/>
      <c r="Q205" s="49"/>
      <c r="R205" s="15">
        <f>ROUND($U$205/$O$205,2)</f>
        <v>0</v>
      </c>
      <c r="S205" s="15">
        <f>ROUND($S$206+$S$207+$S$208,2)</f>
        <v>0</v>
      </c>
      <c r="T205" s="15">
        <f>ROUND($T$206+$T$207+$T$208,2)</f>
        <v>0</v>
      </c>
      <c r="U205" s="15">
        <f>ROUND($U$206+$U$207+$U$208,2)</f>
        <v>0</v>
      </c>
      <c r="V205" s="16" t="s">
        <v>188</v>
      </c>
      <c r="W205" s="55"/>
    </row>
    <row r="206" spans="1:23" s="17" customFormat="1" ht="11.1" customHeight="1" outlineLevel="6" x14ac:dyDescent="0.2">
      <c r="A206" s="18"/>
      <c r="B206" s="71" t="s">
        <v>26</v>
      </c>
      <c r="C206" s="19" t="s">
        <v>57</v>
      </c>
      <c r="D206" s="19"/>
      <c r="E206" s="19"/>
      <c r="F206" s="19"/>
      <c r="G206" s="19"/>
      <c r="H206" s="20">
        <v>12.288</v>
      </c>
      <c r="I206" s="20">
        <v>12.288</v>
      </c>
      <c r="J206" s="20">
        <v>21.965</v>
      </c>
      <c r="K206" s="20">
        <v>51.484999999999999</v>
      </c>
      <c r="L206" s="20">
        <v>25.114999999999998</v>
      </c>
      <c r="M206" s="20">
        <f>$H$206+$I$206+$J$206+$K$206+$L$206</f>
        <v>123.14099999999999</v>
      </c>
      <c r="N206" s="20">
        <v>1</v>
      </c>
      <c r="O206" s="21">
        <f>ROUND($M$206*$N$206,3)</f>
        <v>123.14100000000001</v>
      </c>
      <c r="P206" s="50"/>
      <c r="Q206" s="47"/>
      <c r="R206" s="45">
        <f>ROUND($Q$206+$P$206,2)</f>
        <v>0</v>
      </c>
      <c r="S206" s="21">
        <f>ROUND($M$206*$P$206,2)</f>
        <v>0</v>
      </c>
      <c r="T206" s="21">
        <f>ROUND($O$206*$Q$206,2)</f>
        <v>0</v>
      </c>
      <c r="U206" s="21">
        <f>ROUND($T$206+$S$206,2)</f>
        <v>0</v>
      </c>
      <c r="V206" s="21"/>
      <c r="W206" s="56"/>
    </row>
    <row r="207" spans="1:23" s="1" customFormat="1" ht="11.1" customHeight="1" outlineLevel="6" x14ac:dyDescent="0.2">
      <c r="A207" s="22"/>
      <c r="B207" s="72" t="s">
        <v>109</v>
      </c>
      <c r="C207" s="23" t="s">
        <v>70</v>
      </c>
      <c r="D207" s="23"/>
      <c r="E207" s="23"/>
      <c r="F207" s="23"/>
      <c r="G207" s="23"/>
      <c r="H207" s="24">
        <v>12.288</v>
      </c>
      <c r="I207" s="24">
        <v>12.288</v>
      </c>
      <c r="J207" s="24">
        <v>21.965</v>
      </c>
      <c r="K207" s="24">
        <v>51.484999999999999</v>
      </c>
      <c r="L207" s="24">
        <v>25.114999999999998</v>
      </c>
      <c r="M207" s="24">
        <f>$H$207+$I$207+$J$207+$K$207+$L$207</f>
        <v>123.14099999999999</v>
      </c>
      <c r="N207" s="24">
        <v>3.2000000000000001E-2</v>
      </c>
      <c r="O207" s="25">
        <f>ROUND($M$207*$N$207,3)</f>
        <v>3.9409999999999998</v>
      </c>
      <c r="P207" s="48"/>
      <c r="Q207" s="48"/>
      <c r="R207" s="25">
        <f>ROUND($Q$207+$P$207,2)</f>
        <v>0</v>
      </c>
      <c r="S207" s="25">
        <f>ROUND($M$207*$P$207,2)</f>
        <v>0</v>
      </c>
      <c r="T207" s="25">
        <f>ROUND($O$207*$Q$207,2)</f>
        <v>0</v>
      </c>
      <c r="U207" s="25">
        <f>ROUND($T$207+$S$207,2)</f>
        <v>0</v>
      </c>
      <c r="V207" s="27"/>
      <c r="W207" s="57"/>
    </row>
    <row r="208" spans="1:23" s="1" customFormat="1" ht="11.1" customHeight="1" outlineLevel="6" x14ac:dyDescent="0.2">
      <c r="A208" s="22"/>
      <c r="B208" s="72" t="s">
        <v>126</v>
      </c>
      <c r="C208" s="23" t="s">
        <v>70</v>
      </c>
      <c r="D208" s="23"/>
      <c r="E208" s="23"/>
      <c r="F208" s="23"/>
      <c r="G208" s="23"/>
      <c r="H208" s="24">
        <v>12.288</v>
      </c>
      <c r="I208" s="24">
        <v>12.288</v>
      </c>
      <c r="J208" s="24">
        <v>21.965</v>
      </c>
      <c r="K208" s="24">
        <v>51.484999999999999</v>
      </c>
      <c r="L208" s="24">
        <v>25.114999999999998</v>
      </c>
      <c r="M208" s="24">
        <f>$H$208+$I$208+$J$208+$K$208+$L$208</f>
        <v>123.14099999999999</v>
      </c>
      <c r="N208" s="26">
        <v>0.05</v>
      </c>
      <c r="O208" s="25">
        <f>ROUND($M$208*$N$208,3)</f>
        <v>6.157</v>
      </c>
      <c r="P208" s="48"/>
      <c r="Q208" s="48"/>
      <c r="R208" s="25">
        <f>ROUND($Q$208+$P$208,2)</f>
        <v>0</v>
      </c>
      <c r="S208" s="25">
        <f>ROUND($M$208*$P$208,2)</f>
        <v>0</v>
      </c>
      <c r="T208" s="25">
        <f>ROUND($O$208*$Q$208,2)</f>
        <v>0</v>
      </c>
      <c r="U208" s="25">
        <f>ROUND($T$208+$S$208,2)</f>
        <v>0</v>
      </c>
      <c r="V208" s="27" t="s">
        <v>128</v>
      </c>
      <c r="W208" s="57"/>
    </row>
    <row r="209" spans="1:23" s="11" customFormat="1" ht="11.1" customHeight="1" outlineLevel="5" x14ac:dyDescent="0.15">
      <c r="A209" s="12">
        <v>36</v>
      </c>
      <c r="B209" s="70" t="s">
        <v>191</v>
      </c>
      <c r="C209" s="13" t="s">
        <v>57</v>
      </c>
      <c r="D209" s="13"/>
      <c r="E209" s="13"/>
      <c r="F209" s="13"/>
      <c r="G209" s="13"/>
      <c r="H209" s="14">
        <v>12.288</v>
      </c>
      <c r="I209" s="14">
        <v>12.288</v>
      </c>
      <c r="J209" s="14">
        <v>21.965</v>
      </c>
      <c r="K209" s="14">
        <v>51.484999999999999</v>
      </c>
      <c r="L209" s="14">
        <v>25.114999999999998</v>
      </c>
      <c r="M209" s="14">
        <v>123.14100000000001</v>
      </c>
      <c r="N209" s="15"/>
      <c r="O209" s="15">
        <f>$O$210</f>
        <v>123.14100000000001</v>
      </c>
      <c r="P209" s="49"/>
      <c r="Q209" s="49"/>
      <c r="R209" s="15">
        <f>ROUND($U$209/$O$209,2)</f>
        <v>0</v>
      </c>
      <c r="S209" s="15">
        <f>ROUND($S$210+$S$211,2)</f>
        <v>0</v>
      </c>
      <c r="T209" s="15">
        <f>ROUND($T$210+$T$211,2)</f>
        <v>0</v>
      </c>
      <c r="U209" s="15">
        <f>ROUND($U$210+$U$211,2)</f>
        <v>0</v>
      </c>
      <c r="V209" s="16" t="s">
        <v>188</v>
      </c>
      <c r="W209" s="55"/>
    </row>
    <row r="210" spans="1:23" s="17" customFormat="1" ht="11.1" customHeight="1" outlineLevel="6" x14ac:dyDescent="0.2">
      <c r="A210" s="18"/>
      <c r="B210" s="71" t="s">
        <v>26</v>
      </c>
      <c r="C210" s="19" t="s">
        <v>57</v>
      </c>
      <c r="D210" s="19"/>
      <c r="E210" s="19"/>
      <c r="F210" s="19"/>
      <c r="G210" s="19"/>
      <c r="H210" s="20">
        <v>12.288</v>
      </c>
      <c r="I210" s="20">
        <v>12.288</v>
      </c>
      <c r="J210" s="20">
        <v>21.965</v>
      </c>
      <c r="K210" s="20">
        <v>51.484999999999999</v>
      </c>
      <c r="L210" s="20">
        <v>25.114999999999998</v>
      </c>
      <c r="M210" s="20">
        <f>$H$210+$I$210+$J$210+$K$210+$L$210</f>
        <v>123.14099999999999</v>
      </c>
      <c r="N210" s="20">
        <v>1</v>
      </c>
      <c r="O210" s="21">
        <f>ROUND($M$210*$N$210,3)</f>
        <v>123.14100000000001</v>
      </c>
      <c r="P210" s="50"/>
      <c r="Q210" s="47"/>
      <c r="R210" s="45">
        <f>ROUND($Q$210+$P$210,2)</f>
        <v>0</v>
      </c>
      <c r="S210" s="21">
        <f>ROUND($M$210*$P$210,2)</f>
        <v>0</v>
      </c>
      <c r="T210" s="21">
        <f>ROUND($O$210*$Q$210,2)</f>
        <v>0</v>
      </c>
      <c r="U210" s="21">
        <f>ROUND($T$210+$S$210,2)</f>
        <v>0</v>
      </c>
      <c r="V210" s="21"/>
      <c r="W210" s="56"/>
    </row>
    <row r="211" spans="1:23" s="1" customFormat="1" ht="11.1" customHeight="1" outlineLevel="6" x14ac:dyDescent="0.2">
      <c r="A211" s="22"/>
      <c r="B211" s="72" t="s">
        <v>124</v>
      </c>
      <c r="C211" s="23" t="s">
        <v>73</v>
      </c>
      <c r="D211" s="23" t="s">
        <v>171</v>
      </c>
      <c r="E211" s="23"/>
      <c r="F211" s="23"/>
      <c r="G211" s="23"/>
      <c r="H211" s="24">
        <v>50</v>
      </c>
      <c r="I211" s="24">
        <v>50</v>
      </c>
      <c r="J211" s="24">
        <v>88</v>
      </c>
      <c r="K211" s="24">
        <v>206</v>
      </c>
      <c r="L211" s="24">
        <v>101</v>
      </c>
      <c r="M211" s="24">
        <f>$H$211+$I$211+$J$211+$K$211+$L$211</f>
        <v>495</v>
      </c>
      <c r="N211" s="28">
        <v>1</v>
      </c>
      <c r="O211" s="25">
        <f>ROUND($M$211*$N$211,3)</f>
        <v>495</v>
      </c>
      <c r="P211" s="48"/>
      <c r="Q211" s="48"/>
      <c r="R211" s="25">
        <f>ROUND($Q$211+$P$211,2)</f>
        <v>0</v>
      </c>
      <c r="S211" s="25">
        <f>ROUND($M$211*$P$211,2)</f>
        <v>0</v>
      </c>
      <c r="T211" s="25">
        <f>ROUND($O$211*$Q$211,2)</f>
        <v>0</v>
      </c>
      <c r="U211" s="25">
        <f>ROUND($T$211+$S$211,2)</f>
        <v>0</v>
      </c>
      <c r="V211" s="27"/>
      <c r="W211" s="57"/>
    </row>
    <row r="212" spans="1:23" s="4" customFormat="1" ht="12" customHeight="1" x14ac:dyDescent="0.2">
      <c r="A212" s="30"/>
      <c r="B212" s="74" t="s">
        <v>192</v>
      </c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52"/>
      <c r="Q212" s="52"/>
      <c r="R212" s="31"/>
      <c r="S212" s="32"/>
      <c r="T212" s="32"/>
      <c r="U212" s="32">
        <f>ROUND($U$13,2)</f>
        <v>0</v>
      </c>
      <c r="V212" s="32"/>
      <c r="W212" s="58"/>
    </row>
    <row r="213" spans="1:23" s="1" customFormat="1" ht="11.1" customHeight="1" x14ac:dyDescent="0.2">
      <c r="A213" s="33"/>
      <c r="B213" s="34" t="s">
        <v>193</v>
      </c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53"/>
      <c r="Q213" s="53"/>
      <c r="R213" s="35"/>
      <c r="S213" s="35"/>
      <c r="U213" s="25"/>
      <c r="V213" s="25"/>
      <c r="W213" s="59"/>
    </row>
    <row r="214" spans="1:23" s="17" customFormat="1" ht="11.1" customHeight="1" x14ac:dyDescent="0.2">
      <c r="A214" s="36"/>
      <c r="B214" s="37" t="s">
        <v>194</v>
      </c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54"/>
      <c r="Q214" s="54"/>
      <c r="R214" s="38"/>
      <c r="S214" s="38"/>
      <c r="T214" s="38"/>
      <c r="U214" s="39">
        <f>ROUND($T$13,2)</f>
        <v>0</v>
      </c>
      <c r="V214" s="40"/>
      <c r="W214" s="56"/>
    </row>
    <row r="215" spans="1:23" s="17" customFormat="1" ht="11.1" customHeight="1" x14ac:dyDescent="0.2">
      <c r="A215" s="36"/>
      <c r="B215" s="37" t="s">
        <v>195</v>
      </c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54"/>
      <c r="Q215" s="54"/>
      <c r="R215" s="38"/>
      <c r="S215" s="38"/>
      <c r="T215" s="38"/>
      <c r="U215" s="41">
        <f>ROUND($S$13,2)</f>
        <v>0</v>
      </c>
      <c r="V215" s="21"/>
      <c r="W215" s="56"/>
    </row>
    <row r="216" spans="1:23" s="17" customFormat="1" ht="11.1" customHeight="1" x14ac:dyDescent="0.2">
      <c r="A216" s="36"/>
      <c r="B216" s="37" t="s">
        <v>196</v>
      </c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54"/>
      <c r="Q216" s="54"/>
      <c r="R216" s="38"/>
      <c r="S216" s="38"/>
      <c r="T216" s="38"/>
      <c r="U216" s="41">
        <f>ROUND(($U$212)*0.166666666666666,2)</f>
        <v>0</v>
      </c>
      <c r="V216" s="21"/>
      <c r="W216" s="56"/>
    </row>
    <row r="217" spans="1:23" s="1" customFormat="1" ht="44.1" customHeight="1" x14ac:dyDescent="0.2">
      <c r="A217" s="35"/>
      <c r="B217" s="42" t="s">
        <v>197</v>
      </c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53"/>
      <c r="Q217" s="53"/>
      <c r="R217" s="35"/>
      <c r="S217" s="38">
        <f>ROUND($S$218+$S$219+$S$220+$S$221+$S$222+$S$223+$S$224+$S$225+$S$226+$S$227+$S$228+$S$229,2)</f>
        <v>0</v>
      </c>
      <c r="T217" s="38">
        <f>ROUND($T$218+$T$219+$T$220+$T$221+$T$222+$T$223+$T$224+$T$225+$T$226+$T$227+$T$228+$T$229,2)</f>
        <v>0</v>
      </c>
      <c r="U217" s="38">
        <f>ROUND($U$218+$U$219+$U$220+$U$221+$U$222+$U$223+$U$224+$U$225+$U$226+$U$227+$U$228+$U$229,2)</f>
        <v>0</v>
      </c>
      <c r="V217" s="35"/>
      <c r="W217" s="53"/>
    </row>
    <row r="218" spans="1:23" s="1" customFormat="1" ht="11.1" customHeight="1" x14ac:dyDescent="0.2">
      <c r="A218" s="48"/>
      <c r="B218" s="48"/>
      <c r="C218" s="48"/>
      <c r="D218" s="53"/>
      <c r="E218" s="53"/>
      <c r="F218" s="53"/>
      <c r="G218" s="53"/>
      <c r="H218" s="48"/>
      <c r="I218" s="48"/>
      <c r="J218" s="48"/>
      <c r="K218" s="48"/>
      <c r="L218" s="48"/>
      <c r="M218" s="59">
        <f>$F$218+$G$218+$H$218+$I$218+$J$218+$K$218+$L$218</f>
        <v>0</v>
      </c>
      <c r="N218" s="60">
        <v>1</v>
      </c>
      <c r="O218" s="59">
        <f>ROUND($M$218*$N$218,3)</f>
        <v>0</v>
      </c>
      <c r="P218" s="48"/>
      <c r="Q218" s="48"/>
      <c r="R218" s="59">
        <f>ROUND($Q$218+$P$218,2)</f>
        <v>0</v>
      </c>
      <c r="S218" s="59">
        <f>ROUND($M$218*$P$218,2)</f>
        <v>0</v>
      </c>
      <c r="T218" s="59">
        <f>ROUND($O$218*$Q$218,2)</f>
        <v>0</v>
      </c>
      <c r="U218" s="59">
        <f>ROUND($T$218+$S$218,2)</f>
        <v>0</v>
      </c>
      <c r="V218" s="53"/>
      <c r="W218" s="48"/>
    </row>
    <row r="219" spans="1:23" s="1" customFormat="1" ht="11.1" customHeight="1" x14ac:dyDescent="0.2">
      <c r="A219" s="48"/>
      <c r="B219" s="48"/>
      <c r="C219" s="48"/>
      <c r="D219" s="53"/>
      <c r="E219" s="53"/>
      <c r="F219" s="53"/>
      <c r="G219" s="53"/>
      <c r="H219" s="48"/>
      <c r="I219" s="48"/>
      <c r="J219" s="48"/>
      <c r="K219" s="48"/>
      <c r="L219" s="48"/>
      <c r="M219" s="59">
        <f>$F$219+$G$219+$H$219+$I$219+$J$219+$K$219+$L$219</f>
        <v>0</v>
      </c>
      <c r="N219" s="60">
        <v>1</v>
      </c>
      <c r="O219" s="59">
        <f>ROUND($M$219*$N$219,3)</f>
        <v>0</v>
      </c>
      <c r="P219" s="48"/>
      <c r="Q219" s="48"/>
      <c r="R219" s="59">
        <f>ROUND($Q$219+$P$219,2)</f>
        <v>0</v>
      </c>
      <c r="S219" s="59">
        <f>ROUND($M$219*$P$219,2)</f>
        <v>0</v>
      </c>
      <c r="T219" s="59">
        <f>ROUND($O$219*$Q$219,2)</f>
        <v>0</v>
      </c>
      <c r="U219" s="59">
        <f>ROUND($T$219+$S$219,2)</f>
        <v>0</v>
      </c>
      <c r="V219" s="53"/>
      <c r="W219" s="48"/>
    </row>
    <row r="220" spans="1:23" s="1" customFormat="1" ht="11.1" customHeight="1" x14ac:dyDescent="0.2">
      <c r="A220" s="48"/>
      <c r="B220" s="48"/>
      <c r="C220" s="48"/>
      <c r="D220" s="53"/>
      <c r="E220" s="53"/>
      <c r="F220" s="53"/>
      <c r="G220" s="53"/>
      <c r="H220" s="48"/>
      <c r="I220" s="48"/>
      <c r="J220" s="48"/>
      <c r="K220" s="48"/>
      <c r="L220" s="48"/>
      <c r="M220" s="59">
        <f>$F$220+$G$220+$H$220+$I$220+$J$220+$K$220+$L$220</f>
        <v>0</v>
      </c>
      <c r="N220" s="60">
        <v>1</v>
      </c>
      <c r="O220" s="59">
        <f>ROUND($M$220*$N$220,3)</f>
        <v>0</v>
      </c>
      <c r="P220" s="48"/>
      <c r="Q220" s="48"/>
      <c r="R220" s="59">
        <f>ROUND($Q$220+$P$220,2)</f>
        <v>0</v>
      </c>
      <c r="S220" s="59">
        <f>ROUND($M$220*$P$220,2)</f>
        <v>0</v>
      </c>
      <c r="T220" s="59">
        <f>ROUND($O$220*$Q$220,2)</f>
        <v>0</v>
      </c>
      <c r="U220" s="59">
        <f>ROUND($T$220+$S$220,2)</f>
        <v>0</v>
      </c>
      <c r="V220" s="53"/>
      <c r="W220" s="48"/>
    </row>
    <row r="221" spans="1:23" s="1" customFormat="1" ht="11.1" customHeight="1" x14ac:dyDescent="0.2">
      <c r="A221" s="48"/>
      <c r="B221" s="48"/>
      <c r="C221" s="48"/>
      <c r="D221" s="53"/>
      <c r="E221" s="53"/>
      <c r="F221" s="53"/>
      <c r="G221" s="53"/>
      <c r="H221" s="48"/>
      <c r="I221" s="48"/>
      <c r="J221" s="48"/>
      <c r="K221" s="48"/>
      <c r="L221" s="48"/>
      <c r="M221" s="59">
        <f>$F$221+$G$221+$H$221+$I$221+$J$221+$K$221+$L$221</f>
        <v>0</v>
      </c>
      <c r="N221" s="60">
        <v>1</v>
      </c>
      <c r="O221" s="59">
        <f>ROUND($M$221*$N$221,3)</f>
        <v>0</v>
      </c>
      <c r="P221" s="48"/>
      <c r="Q221" s="48"/>
      <c r="R221" s="59">
        <f>ROUND($Q$221+$P$221,2)</f>
        <v>0</v>
      </c>
      <c r="S221" s="59">
        <f>ROUND($M$221*$P$221,2)</f>
        <v>0</v>
      </c>
      <c r="T221" s="59">
        <f>ROUND($O$221*$Q$221,2)</f>
        <v>0</v>
      </c>
      <c r="U221" s="59">
        <f>ROUND($T$221+$S$221,2)</f>
        <v>0</v>
      </c>
      <c r="V221" s="53"/>
      <c r="W221" s="48"/>
    </row>
    <row r="222" spans="1:23" s="1" customFormat="1" ht="11.1" customHeight="1" x14ac:dyDescent="0.2">
      <c r="A222" s="48"/>
      <c r="B222" s="48"/>
      <c r="C222" s="48"/>
      <c r="D222" s="53"/>
      <c r="E222" s="53"/>
      <c r="F222" s="53"/>
      <c r="G222" s="53"/>
      <c r="H222" s="48"/>
      <c r="I222" s="48"/>
      <c r="J222" s="48"/>
      <c r="K222" s="48"/>
      <c r="L222" s="48"/>
      <c r="M222" s="59">
        <f>$F$222+$G$222+$H$222+$I$222+$J$222+$K$222+$L$222</f>
        <v>0</v>
      </c>
      <c r="N222" s="60">
        <v>1</v>
      </c>
      <c r="O222" s="59">
        <f>ROUND($M$222*$N$222,3)</f>
        <v>0</v>
      </c>
      <c r="P222" s="48"/>
      <c r="Q222" s="48"/>
      <c r="R222" s="59">
        <f>ROUND($Q$222+$P$222,2)</f>
        <v>0</v>
      </c>
      <c r="S222" s="59">
        <f>ROUND($M$222*$P$222,2)</f>
        <v>0</v>
      </c>
      <c r="T222" s="59">
        <f>ROUND($O$222*$Q$222,2)</f>
        <v>0</v>
      </c>
      <c r="U222" s="59">
        <f>ROUND($T$222+$S$222,2)</f>
        <v>0</v>
      </c>
      <c r="V222" s="53"/>
      <c r="W222" s="48"/>
    </row>
    <row r="223" spans="1:23" s="1" customFormat="1" ht="11.1" customHeight="1" x14ac:dyDescent="0.2">
      <c r="A223" s="48"/>
      <c r="B223" s="48"/>
      <c r="C223" s="48"/>
      <c r="D223" s="53"/>
      <c r="E223" s="53"/>
      <c r="F223" s="53"/>
      <c r="G223" s="53"/>
      <c r="H223" s="48"/>
      <c r="I223" s="48"/>
      <c r="J223" s="48"/>
      <c r="K223" s="48"/>
      <c r="L223" s="48"/>
      <c r="M223" s="59">
        <f>$F$223+$G$223+$H$223+$I$223+$J$223+$K$223+$L$223</f>
        <v>0</v>
      </c>
      <c r="N223" s="60">
        <v>1</v>
      </c>
      <c r="O223" s="59">
        <f>ROUND($M$223*$N$223,3)</f>
        <v>0</v>
      </c>
      <c r="P223" s="48"/>
      <c r="Q223" s="48"/>
      <c r="R223" s="59">
        <f>ROUND($Q$223+$P$223,2)</f>
        <v>0</v>
      </c>
      <c r="S223" s="59">
        <f>ROUND($M$223*$P$223,2)</f>
        <v>0</v>
      </c>
      <c r="T223" s="59">
        <f>ROUND($O$223*$Q$223,2)</f>
        <v>0</v>
      </c>
      <c r="U223" s="59">
        <f>ROUND($T$223+$S$223,2)</f>
        <v>0</v>
      </c>
      <c r="V223" s="53"/>
      <c r="W223" s="48"/>
    </row>
    <row r="224" spans="1:23" s="1" customFormat="1" ht="11.1" customHeight="1" x14ac:dyDescent="0.2">
      <c r="A224" s="48"/>
      <c r="B224" s="48"/>
      <c r="C224" s="48"/>
      <c r="D224" s="53"/>
      <c r="E224" s="53"/>
      <c r="F224" s="53"/>
      <c r="G224" s="53"/>
      <c r="H224" s="48"/>
      <c r="I224" s="48"/>
      <c r="J224" s="48"/>
      <c r="K224" s="48"/>
      <c r="L224" s="48"/>
      <c r="M224" s="59">
        <f>$F$224+$G$224+$H$224+$I$224+$J$224+$K$224+$L$224</f>
        <v>0</v>
      </c>
      <c r="N224" s="60">
        <v>1</v>
      </c>
      <c r="O224" s="59">
        <f>ROUND($M$224*$N$224,3)</f>
        <v>0</v>
      </c>
      <c r="P224" s="48"/>
      <c r="Q224" s="48"/>
      <c r="R224" s="59">
        <f>ROUND($Q$224+$P$224,2)</f>
        <v>0</v>
      </c>
      <c r="S224" s="59">
        <f>ROUND($M$224*$P$224,2)</f>
        <v>0</v>
      </c>
      <c r="T224" s="59">
        <f>ROUND($O$224*$Q$224,2)</f>
        <v>0</v>
      </c>
      <c r="U224" s="59">
        <f>ROUND($T$224+$S$224,2)</f>
        <v>0</v>
      </c>
      <c r="V224" s="53"/>
      <c r="W224" s="48"/>
    </row>
    <row r="225" spans="1:23" s="1" customFormat="1" ht="11.1" customHeight="1" x14ac:dyDescent="0.2">
      <c r="A225" s="48"/>
      <c r="B225" s="48"/>
      <c r="C225" s="48"/>
      <c r="D225" s="53"/>
      <c r="E225" s="53"/>
      <c r="F225" s="53"/>
      <c r="G225" s="53"/>
      <c r="H225" s="48"/>
      <c r="I225" s="48"/>
      <c r="J225" s="48"/>
      <c r="K225" s="48"/>
      <c r="L225" s="48"/>
      <c r="M225" s="59">
        <f>$F$225+$G$225+$H$225+$I$225+$J$225+$K$225+$L$225</f>
        <v>0</v>
      </c>
      <c r="N225" s="60">
        <v>1</v>
      </c>
      <c r="O225" s="59">
        <f>ROUND($M$225*$N$225,3)</f>
        <v>0</v>
      </c>
      <c r="P225" s="48"/>
      <c r="Q225" s="48"/>
      <c r="R225" s="59">
        <f>ROUND($Q$225+$P$225,2)</f>
        <v>0</v>
      </c>
      <c r="S225" s="59">
        <f>ROUND($M$225*$P$225,2)</f>
        <v>0</v>
      </c>
      <c r="T225" s="59">
        <f>ROUND($O$225*$Q$225,2)</f>
        <v>0</v>
      </c>
      <c r="U225" s="59">
        <f>ROUND($T$225+$S$225,2)</f>
        <v>0</v>
      </c>
      <c r="V225" s="53"/>
      <c r="W225" s="48"/>
    </row>
    <row r="226" spans="1:23" s="1" customFormat="1" ht="11.1" customHeight="1" x14ac:dyDescent="0.2">
      <c r="A226" s="48"/>
      <c r="B226" s="48"/>
      <c r="C226" s="48"/>
      <c r="D226" s="53"/>
      <c r="E226" s="53"/>
      <c r="F226" s="53"/>
      <c r="G226" s="53"/>
      <c r="H226" s="48"/>
      <c r="I226" s="48"/>
      <c r="J226" s="48"/>
      <c r="K226" s="48"/>
      <c r="L226" s="48"/>
      <c r="M226" s="59">
        <f>$F$226+$G$226+$H$226+$I$226+$J$226+$K$226+$L$226</f>
        <v>0</v>
      </c>
      <c r="N226" s="60">
        <v>1</v>
      </c>
      <c r="O226" s="59">
        <f>ROUND($M$226*$N$226,3)</f>
        <v>0</v>
      </c>
      <c r="P226" s="48"/>
      <c r="Q226" s="48"/>
      <c r="R226" s="59">
        <f>ROUND($Q$226+$P$226,2)</f>
        <v>0</v>
      </c>
      <c r="S226" s="59">
        <f>ROUND($M$226*$P$226,2)</f>
        <v>0</v>
      </c>
      <c r="T226" s="59">
        <f>ROUND($O$226*$Q$226,2)</f>
        <v>0</v>
      </c>
      <c r="U226" s="59">
        <f>ROUND($T$226+$S$226,2)</f>
        <v>0</v>
      </c>
      <c r="V226" s="53"/>
      <c r="W226" s="48"/>
    </row>
    <row r="227" spans="1:23" s="1" customFormat="1" ht="11.1" customHeight="1" x14ac:dyDescent="0.2">
      <c r="A227" s="48"/>
      <c r="B227" s="48"/>
      <c r="C227" s="48"/>
      <c r="D227" s="53"/>
      <c r="E227" s="53"/>
      <c r="F227" s="53"/>
      <c r="G227" s="53"/>
      <c r="H227" s="48"/>
      <c r="I227" s="48"/>
      <c r="J227" s="48"/>
      <c r="K227" s="48"/>
      <c r="L227" s="48"/>
      <c r="M227" s="59">
        <f>$F$227+$G$227+$H$227+$I$227+$J$227+$K$227+$L$227</f>
        <v>0</v>
      </c>
      <c r="N227" s="60">
        <v>1</v>
      </c>
      <c r="O227" s="59">
        <f>ROUND($M$227*$N$227,3)</f>
        <v>0</v>
      </c>
      <c r="P227" s="48"/>
      <c r="Q227" s="48"/>
      <c r="R227" s="59">
        <f>ROUND($Q$227+$P$227,2)</f>
        <v>0</v>
      </c>
      <c r="S227" s="59">
        <f>ROUND($M$227*$P$227,2)</f>
        <v>0</v>
      </c>
      <c r="T227" s="59">
        <f>ROUND($O$227*$Q$227,2)</f>
        <v>0</v>
      </c>
      <c r="U227" s="59">
        <f>ROUND($T$227+$S$227,2)</f>
        <v>0</v>
      </c>
      <c r="V227" s="53"/>
      <c r="W227" s="48"/>
    </row>
    <row r="228" spans="1:23" s="1" customFormat="1" ht="11.1" customHeight="1" x14ac:dyDescent="0.2">
      <c r="A228" s="48"/>
      <c r="B228" s="48"/>
      <c r="C228" s="48"/>
      <c r="D228" s="53"/>
      <c r="E228" s="53"/>
      <c r="F228" s="53"/>
      <c r="G228" s="53"/>
      <c r="H228" s="48"/>
      <c r="I228" s="48"/>
      <c r="J228" s="48"/>
      <c r="K228" s="48"/>
      <c r="L228" s="48"/>
      <c r="M228" s="59">
        <f>$F$228+$G$228+$H$228+$I$228+$J$228+$K$228+$L$228</f>
        <v>0</v>
      </c>
      <c r="N228" s="60">
        <v>1</v>
      </c>
      <c r="O228" s="59">
        <f>ROUND($M$228*$N$228,3)</f>
        <v>0</v>
      </c>
      <c r="P228" s="48"/>
      <c r="Q228" s="48"/>
      <c r="R228" s="59">
        <f>ROUND($Q$228+$P$228,2)</f>
        <v>0</v>
      </c>
      <c r="S228" s="59">
        <f>ROUND($M$228*$P$228,2)</f>
        <v>0</v>
      </c>
      <c r="T228" s="59">
        <f>ROUND($O$228*$Q$228,2)</f>
        <v>0</v>
      </c>
      <c r="U228" s="59">
        <f>ROUND($T$228+$S$228,2)</f>
        <v>0</v>
      </c>
      <c r="V228" s="53"/>
      <c r="W228" s="48"/>
    </row>
    <row r="229" spans="1:23" s="1" customFormat="1" ht="11.1" customHeight="1" x14ac:dyDescent="0.2">
      <c r="A229" s="48"/>
      <c r="B229" s="48"/>
      <c r="C229" s="48"/>
      <c r="D229" s="53"/>
      <c r="E229" s="53"/>
      <c r="F229" s="53"/>
      <c r="G229" s="53"/>
      <c r="H229" s="48"/>
      <c r="I229" s="48"/>
      <c r="J229" s="48"/>
      <c r="K229" s="48"/>
      <c r="L229" s="48"/>
      <c r="M229" s="59">
        <f>$F$229+$G$229+$H$229+$I$229+$J$229+$K$229+$L$229</f>
        <v>0</v>
      </c>
      <c r="N229" s="60">
        <v>1</v>
      </c>
      <c r="O229" s="59">
        <f>ROUND($M$229*$N$229,3)</f>
        <v>0</v>
      </c>
      <c r="P229" s="48"/>
      <c r="Q229" s="48"/>
      <c r="R229" s="59">
        <f>ROUND($Q$229+$P$229,2)</f>
        <v>0</v>
      </c>
      <c r="S229" s="59">
        <f>ROUND($M$229*$P$229,2)</f>
        <v>0</v>
      </c>
      <c r="T229" s="59">
        <f>ROUND($O$229*$Q$229,2)</f>
        <v>0</v>
      </c>
      <c r="U229" s="59">
        <f>ROUND($T$229+$S$229,2)</f>
        <v>0</v>
      </c>
      <c r="V229" s="53"/>
      <c r="W229" s="48"/>
    </row>
    <row r="230" spans="1:23" s="1" customFormat="1" ht="11.1" customHeight="1" x14ac:dyDescent="0.2"/>
    <row r="231" spans="1:23" s="1" customFormat="1" ht="11.1" customHeight="1" x14ac:dyDescent="0.2">
      <c r="A231" s="17" t="s">
        <v>198</v>
      </c>
    </row>
    <row r="232" spans="1:23" s="1" customFormat="1" ht="11.1" customHeight="1" x14ac:dyDescent="0.2"/>
    <row r="233" spans="1:23" s="1" customFormat="1" ht="11.1" customHeight="1" x14ac:dyDescent="0.2">
      <c r="A233" s="43"/>
      <c r="B233" s="1" t="s">
        <v>199</v>
      </c>
    </row>
    <row r="234" spans="1:23" s="1" customFormat="1" ht="11.1" customHeight="1" x14ac:dyDescent="0.2">
      <c r="A234" s="1" t="s">
        <v>200</v>
      </c>
    </row>
  </sheetData>
  <sheetProtection algorithmName="SHA-512" hashValue="/jH4LBqSCuKN5xMl+dFncd5kJMYP7cZ0WF/M21GI6kSS5RaYrdNtlZdXMv7qaUEX52qeZsbt7Yjwej9L62oHgw==" saltValue="PoYIUVcvV7zCK7KcokwWOQ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S10:T10"/>
    <mergeCell ref="U10:U11"/>
    <mergeCell ref="V10:V11"/>
    <mergeCell ref="W10:W11"/>
    <mergeCell ref="H10:L10"/>
    <mergeCell ref="M10:M11"/>
    <mergeCell ref="N10:N11"/>
    <mergeCell ref="O10:O11"/>
    <mergeCell ref="P10:R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2025-02-27T07:45:16Z</dcterms:modified>
</cp:coreProperties>
</file>