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8. Пушкино Омск\1. ГП-1.1\ОВК\претенденту\"/>
    </mc:Choice>
  </mc:AlternateContent>
  <xr:revisionPtr revIDLastSave="0" documentId="13_ncr:1_{18B2C3BC-F452-4958-B893-CED75096BE92}" xr6:coauthVersionLast="45" xr6:coauthVersionMax="45" xr10:uidLastSave="{00000000-0000-0000-0000-000000000000}"/>
  <bookViews>
    <workbookView xWindow="-120" yWindow="-120" windowWidth="20700" windowHeight="1116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90" i="1" l="1"/>
  <c r="Q90" i="1"/>
  <c r="S90" i="1" s="1"/>
  <c r="X90" i="1" s="1"/>
  <c r="V89" i="1"/>
  <c r="Q89" i="1"/>
  <c r="W89" i="1" s="1"/>
  <c r="V88" i="1"/>
  <c r="Q88" i="1"/>
  <c r="S88" i="1" s="1"/>
  <c r="X88" i="1" s="1"/>
  <c r="V87" i="1"/>
  <c r="Q87" i="1"/>
  <c r="W87" i="1" s="1"/>
  <c r="V86" i="1"/>
  <c r="Q86" i="1"/>
  <c r="S86" i="1" s="1"/>
  <c r="X86" i="1" s="1"/>
  <c r="V85" i="1"/>
  <c r="Q85" i="1"/>
  <c r="W85" i="1" s="1"/>
  <c r="V84" i="1"/>
  <c r="Q84" i="1"/>
  <c r="S84" i="1" s="1"/>
  <c r="X84" i="1" s="1"/>
  <c r="V83" i="1"/>
  <c r="Q83" i="1"/>
  <c r="W83" i="1" s="1"/>
  <c r="V82" i="1"/>
  <c r="Q82" i="1"/>
  <c r="S82" i="1" s="1"/>
  <c r="X82" i="1" s="1"/>
  <c r="V81" i="1"/>
  <c r="Q81" i="1"/>
  <c r="V80" i="1"/>
  <c r="Q80" i="1"/>
  <c r="S80" i="1" s="1"/>
  <c r="X80" i="1" s="1"/>
  <c r="V79" i="1"/>
  <c r="Q79" i="1"/>
  <c r="W72" i="1"/>
  <c r="V72" i="1"/>
  <c r="S72" i="1"/>
  <c r="Q72" i="1"/>
  <c r="W71" i="1"/>
  <c r="V70" i="1"/>
  <c r="Q70" i="1"/>
  <c r="V67" i="1"/>
  <c r="Q67" i="1"/>
  <c r="S67" i="1" s="1"/>
  <c r="W65" i="1"/>
  <c r="V65" i="1"/>
  <c r="S65" i="1"/>
  <c r="Q65" i="1"/>
  <c r="W64" i="1"/>
  <c r="V63" i="1"/>
  <c r="Q63" i="1"/>
  <c r="W59" i="1"/>
  <c r="V59" i="1"/>
  <c r="S59" i="1"/>
  <c r="Q59" i="1"/>
  <c r="W58" i="1"/>
  <c r="V57" i="1"/>
  <c r="Q57" i="1"/>
  <c r="W55" i="1"/>
  <c r="W53" i="1" s="1"/>
  <c r="V55" i="1"/>
  <c r="S55" i="1"/>
  <c r="Q55" i="1"/>
  <c r="W54" i="1"/>
  <c r="W52" i="1"/>
  <c r="V52" i="1"/>
  <c r="S52" i="1"/>
  <c r="X52" i="1" s="1"/>
  <c r="Y52" i="1" s="1"/>
  <c r="Q52" i="1"/>
  <c r="W51" i="1"/>
  <c r="V51" i="1"/>
  <c r="S51" i="1"/>
  <c r="X51" i="1" s="1"/>
  <c r="Y51" i="1" s="1"/>
  <c r="Q51" i="1"/>
  <c r="W50" i="1"/>
  <c r="V50" i="1"/>
  <c r="S50" i="1"/>
  <c r="X50" i="1" s="1"/>
  <c r="Y50" i="1" s="1"/>
  <c r="Q50" i="1"/>
  <c r="W49" i="1"/>
  <c r="V49" i="1"/>
  <c r="S49" i="1"/>
  <c r="X49" i="1" s="1"/>
  <c r="Y49" i="1" s="1"/>
  <c r="Q49" i="1"/>
  <c r="V47" i="1"/>
  <c r="Q47" i="1"/>
  <c r="S47" i="1" s="1"/>
  <c r="X47" i="1" s="1"/>
  <c r="V46" i="1"/>
  <c r="Q46" i="1"/>
  <c r="V45" i="1"/>
  <c r="Q45" i="1"/>
  <c r="S45" i="1" s="1"/>
  <c r="X45" i="1" s="1"/>
  <c r="W43" i="1"/>
  <c r="V43" i="1"/>
  <c r="S43" i="1"/>
  <c r="X43" i="1" s="1"/>
  <c r="Q43" i="1"/>
  <c r="Y42" i="1"/>
  <c r="W42" i="1"/>
  <c r="V42" i="1"/>
  <c r="S42" i="1"/>
  <c r="X42" i="1" s="1"/>
  <c r="Q42" i="1"/>
  <c r="W41" i="1"/>
  <c r="V41" i="1"/>
  <c r="S41" i="1"/>
  <c r="X41" i="1" s="1"/>
  <c r="Q41" i="1"/>
  <c r="S40" i="1"/>
  <c r="W38" i="1"/>
  <c r="V38" i="1"/>
  <c r="S38" i="1"/>
  <c r="X38" i="1" s="1"/>
  <c r="Y38" i="1" s="1"/>
  <c r="Q38" i="1"/>
  <c r="W37" i="1"/>
  <c r="V37" i="1"/>
  <c r="S37" i="1"/>
  <c r="X37" i="1" s="1"/>
  <c r="Q37" i="1"/>
  <c r="W36" i="1"/>
  <c r="Y36" i="1" s="1"/>
  <c r="V36" i="1"/>
  <c r="S36" i="1"/>
  <c r="X36" i="1" s="1"/>
  <c r="Q36" i="1"/>
  <c r="V34" i="1"/>
  <c r="Q34" i="1"/>
  <c r="S34" i="1" s="1"/>
  <c r="X34" i="1" s="1"/>
  <c r="V33" i="1"/>
  <c r="Q33" i="1"/>
  <c r="V32" i="1"/>
  <c r="Q32" i="1"/>
  <c r="S32" i="1" s="1"/>
  <c r="X32" i="1" s="1"/>
  <c r="V31" i="1"/>
  <c r="Q31" i="1"/>
  <c r="W29" i="1"/>
  <c r="Y29" i="1" s="1"/>
  <c r="V29" i="1"/>
  <c r="S29" i="1"/>
  <c r="X29" i="1" s="1"/>
  <c r="Q29" i="1"/>
  <c r="W28" i="1"/>
  <c r="W27" i="1" s="1"/>
  <c r="V28" i="1"/>
  <c r="S28" i="1"/>
  <c r="X28" i="1" s="1"/>
  <c r="Q28" i="1"/>
  <c r="V26" i="1"/>
  <c r="Q26" i="1"/>
  <c r="V25" i="1"/>
  <c r="Q25" i="1"/>
  <c r="V24" i="1"/>
  <c r="Q24" i="1"/>
  <c r="V21" i="1"/>
  <c r="Q21" i="1"/>
  <c r="W19" i="1"/>
  <c r="V19" i="1"/>
  <c r="S19" i="1"/>
  <c r="X19" i="1" s="1"/>
  <c r="Q19" i="1"/>
  <c r="W35" i="1" l="1"/>
  <c r="W48" i="1"/>
  <c r="S21" i="1"/>
  <c r="W21" i="1"/>
  <c r="W17" i="1" s="1"/>
  <c r="W26" i="1"/>
  <c r="S26" i="1"/>
  <c r="X26" i="1" s="1"/>
  <c r="Y26" i="1" s="1"/>
  <c r="X59" i="1"/>
  <c r="S58" i="1"/>
  <c r="W70" i="1"/>
  <c r="S70" i="1"/>
  <c r="Y19" i="1"/>
  <c r="X27" i="1"/>
  <c r="Y28" i="1"/>
  <c r="Y27" i="1" s="1"/>
  <c r="W31" i="1"/>
  <c r="S31" i="1"/>
  <c r="X31" i="1" s="1"/>
  <c r="X35" i="1"/>
  <c r="X40" i="1"/>
  <c r="Y41" i="1"/>
  <c r="X39" i="1"/>
  <c r="X72" i="1"/>
  <c r="S71" i="1"/>
  <c r="X67" i="1"/>
  <c r="S66" i="1"/>
  <c r="S18" i="1"/>
  <c r="W33" i="1"/>
  <c r="S33" i="1"/>
  <c r="X33" i="1" s="1"/>
  <c r="Y33" i="1" s="1"/>
  <c r="Y45" i="1"/>
  <c r="Y48" i="1"/>
  <c r="W63" i="1"/>
  <c r="S63" i="1"/>
  <c r="W79" i="1"/>
  <c r="S79" i="1"/>
  <c r="X79" i="1" s="1"/>
  <c r="W46" i="1"/>
  <c r="S46" i="1"/>
  <c r="X46" i="1" s="1"/>
  <c r="Y46" i="1" s="1"/>
  <c r="X18" i="1"/>
  <c r="S25" i="1"/>
  <c r="X25" i="1" s="1"/>
  <c r="W25" i="1"/>
  <c r="Y37" i="1"/>
  <c r="Y35" i="1" s="1"/>
  <c r="Y43" i="1"/>
  <c r="W18" i="1"/>
  <c r="W24" i="1"/>
  <c r="S24" i="1"/>
  <c r="W40" i="1"/>
  <c r="W39" i="1"/>
  <c r="X48" i="1"/>
  <c r="X55" i="1"/>
  <c r="S54" i="1"/>
  <c r="W57" i="1"/>
  <c r="W56" i="1" s="1"/>
  <c r="S57" i="1"/>
  <c r="X57" i="1" s="1"/>
  <c r="X65" i="1"/>
  <c r="S64" i="1"/>
  <c r="W81" i="1"/>
  <c r="S81" i="1"/>
  <c r="X81" i="1" s="1"/>
  <c r="Y81" i="1" s="1"/>
  <c r="W32" i="1"/>
  <c r="Y32" i="1" s="1"/>
  <c r="W34" i="1"/>
  <c r="Y34" i="1" s="1"/>
  <c r="W45" i="1"/>
  <c r="W47" i="1"/>
  <c r="Y47" i="1" s="1"/>
  <c r="W67" i="1"/>
  <c r="W66" i="1" s="1"/>
  <c r="W80" i="1"/>
  <c r="Y80" i="1" s="1"/>
  <c r="W82" i="1"/>
  <c r="Y82" i="1" s="1"/>
  <c r="S83" i="1"/>
  <c r="X83" i="1" s="1"/>
  <c r="Y83" i="1" s="1"/>
  <c r="W84" i="1"/>
  <c r="Y84" i="1" s="1"/>
  <c r="S85" i="1"/>
  <c r="X85" i="1" s="1"/>
  <c r="Y85" i="1" s="1"/>
  <c r="W86" i="1"/>
  <c r="Y86" i="1" s="1"/>
  <c r="S87" i="1"/>
  <c r="X87" i="1" s="1"/>
  <c r="Y87" i="1" s="1"/>
  <c r="W88" i="1"/>
  <c r="Y88" i="1" s="1"/>
  <c r="S89" i="1"/>
  <c r="X89" i="1" s="1"/>
  <c r="Y89" i="1" s="1"/>
  <c r="W90" i="1"/>
  <c r="Y90" i="1" s="1"/>
  <c r="W13" i="1" l="1"/>
  <c r="Y76" i="1" s="1"/>
  <c r="X64" i="1"/>
  <c r="Y65" i="1"/>
  <c r="Y64" i="1" s="1"/>
  <c r="V64" i="1" s="1"/>
  <c r="W16" i="1"/>
  <c r="S23" i="1"/>
  <c r="X24" i="1"/>
  <c r="Y25" i="1"/>
  <c r="S62" i="1"/>
  <c r="X63" i="1"/>
  <c r="Y67" i="1"/>
  <c r="Y66" i="1" s="1"/>
  <c r="V66" i="1" s="1"/>
  <c r="X66" i="1"/>
  <c r="X71" i="1"/>
  <c r="Y72" i="1"/>
  <c r="Y71" i="1" s="1"/>
  <c r="V71" i="1" s="1"/>
  <c r="S69" i="1"/>
  <c r="X70" i="1"/>
  <c r="S20" i="1"/>
  <c r="X21" i="1"/>
  <c r="X54" i="1"/>
  <c r="X53" i="1"/>
  <c r="Y55" i="1"/>
  <c r="W78" i="1"/>
  <c r="W30" i="1"/>
  <c r="X58" i="1"/>
  <c r="Y59" i="1"/>
  <c r="Y58" i="1" s="1"/>
  <c r="V58" i="1" s="1"/>
  <c r="X56" i="1"/>
  <c r="Y57" i="1"/>
  <c r="W44" i="1"/>
  <c r="W23" i="1"/>
  <c r="W22" i="1"/>
  <c r="W62" i="1"/>
  <c r="W60" i="1"/>
  <c r="W61" i="1"/>
  <c r="W69" i="1"/>
  <c r="W68" i="1"/>
  <c r="Y44" i="1"/>
  <c r="W20" i="1"/>
  <c r="W14" i="1"/>
  <c r="W15" i="1"/>
  <c r="X78" i="1"/>
  <c r="Y79" i="1"/>
  <c r="Y78" i="1" s="1"/>
  <c r="Y39" i="1"/>
  <c r="Y40" i="1"/>
  <c r="V40" i="1" s="1"/>
  <c r="X30" i="1"/>
  <c r="Y31" i="1"/>
  <c r="Y30" i="1" s="1"/>
  <c r="Y18" i="1"/>
  <c r="V18" i="1" s="1"/>
  <c r="X44" i="1"/>
  <c r="X62" i="1" l="1"/>
  <c r="X60" i="1"/>
  <c r="Y63" i="1"/>
  <c r="X61" i="1"/>
  <c r="Y54" i="1"/>
  <c r="V54" i="1" s="1"/>
  <c r="Y53" i="1"/>
  <c r="X69" i="1"/>
  <c r="Y70" i="1"/>
  <c r="X68" i="1"/>
  <c r="Y21" i="1"/>
  <c r="X20" i="1"/>
  <c r="X14" i="1"/>
  <c r="X15" i="1"/>
  <c r="X16" i="1"/>
  <c r="X13" i="1"/>
  <c r="Y75" i="1" s="1"/>
  <c r="X17" i="1"/>
  <c r="Y56" i="1"/>
  <c r="Y24" i="1"/>
  <c r="X22" i="1"/>
  <c r="X23" i="1"/>
  <c r="Y69" i="1" l="1"/>
  <c r="V69" i="1" s="1"/>
  <c r="Y68" i="1"/>
  <c r="Y62" i="1"/>
  <c r="V62" i="1" s="1"/>
  <c r="Y60" i="1"/>
  <c r="Y61" i="1"/>
  <c r="Y20" i="1"/>
  <c r="V20" i="1" s="1"/>
  <c r="Y17" i="1"/>
  <c r="Y14" i="1"/>
  <c r="Y13" i="1"/>
  <c r="Y73" i="1" s="1"/>
  <c r="Y77" i="1" s="1"/>
  <c r="Y15" i="1"/>
  <c r="Y16" i="1"/>
  <c r="Y23" i="1"/>
  <c r="V23" i="1" s="1"/>
  <c r="Y22" i="1"/>
</calcChain>
</file>

<file path=xl/sharedStrings.xml><?xml version="1.0" encoding="utf-8"?>
<sst xmlns="http://schemas.openxmlformats.org/spreadsheetml/2006/main" count="200" uniqueCount="129">
  <si>
    <t>Приложение</t>
  </si>
  <si>
    <t>К договору</t>
  </si>
  <si>
    <t>Расшифровка стоимости работ</t>
  </si>
  <si>
    <t>ГП-1.1 ЖК "Пушкино"</t>
  </si>
  <si>
    <t>Устройство внутренней вентиляции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</si>
  <si>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</si>
  <si>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</si>
  <si>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</si>
  <si>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</si>
  <si>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</si>
  <si>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</si>
  <si>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</si>
  <si>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</si>
  <si>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</si>
  <si>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</si>
  <si>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</si>
  <si>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</si>
  <si>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</si>
  <si>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</si>
  <si>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</si>
  <si>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</si>
  <si>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Секция 1</t>
  </si>
  <si>
    <t xml:space="preserve"> Секция 2</t>
  </si>
  <si>
    <t xml:space="preserve"> Секция 3</t>
  </si>
  <si>
    <t xml:space="preserve"> Секция 4</t>
  </si>
  <si>
    <t xml:space="preserve"> Секция 5</t>
  </si>
  <si>
    <t xml:space="preserve"> Секция 6</t>
  </si>
  <si>
    <t xml:space="preserve"> Секция 7</t>
  </si>
  <si>
    <t xml:space="preserve"> Секция 8</t>
  </si>
  <si>
    <t xml:space="preserve"> Секция 9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</si>
  <si>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</si>
  <si>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</si>
  <si>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</si>
  <si>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</si>
  <si>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</si>
  <si>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</si>
  <si>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</si>
  <si>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</si>
  <si>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</si>
  <si>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</si>
  <si>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</si>
  <si>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</si>
  <si>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</si>
  <si>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</si>
  <si>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</si>
  <si>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</si>
  <si>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</si>
  <si>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</si>
  <si>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</si>
  <si>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</si>
  <si>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</si>
  <si>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</si>
  <si>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</si>
  <si>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</si>
  <si>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</si>
  <si>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</si>
  <si>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</si>
  <si>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</si>
  <si>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</si>
  <si>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</si>
  <si>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Строительно-монтажные работы</t>
  </si>
  <si>
    <t>Внутренние инженерные сети</t>
  </si>
  <si>
    <t>Устройство внутренней вентиляции</t>
  </si>
  <si>
    <t>Монтаж системы общеобменной вентиляции</t>
  </si>
  <si>
    <t>Бурение отверстий в наружной стене под КИВ</t>
  </si>
  <si>
    <t>Бурение отверстия в откос под воздуховод Ø133х250мм (глубина)</t>
  </si>
  <si>
    <t>шт</t>
  </si>
  <si>
    <t>Бурение отверстий в стенах из силикатного блока t=250мм, до d=133мм</t>
  </si>
  <si>
    <t>Изоляция воздуховодов огнезащитная</t>
  </si>
  <si>
    <t>м2</t>
  </si>
  <si>
    <t>ФОТ включает в себя все расходные материалы, а также все затраты, необходимые для выполнения работ</t>
  </si>
  <si>
    <t>Материал огнезащитный базальтовый рулонный (фольгированный) МБОР-5Ф</t>
  </si>
  <si>
    <t>EI30</t>
  </si>
  <si>
    <t>Огнезащитный состав ПЛАЗАС</t>
  </si>
  <si>
    <t>кг</t>
  </si>
  <si>
    <t>Монтаж вентиляторов настенных</t>
  </si>
  <si>
    <t>Вентилятор настенный осевой с обратным клапаном ВЕНТС 100К</t>
  </si>
  <si>
    <t>ФОТ включает в себя все расходные и крепежные материалы, а также все затраты, необходимые для выполнения работ</t>
  </si>
  <si>
    <t>Вентилятор настенный осевой с обратным клапаном ВЕНТС 125К</t>
  </si>
  <si>
    <t>Монтаж воздуховодов из тонколистовой оцинкованной стали</t>
  </si>
  <si>
    <t>Воздуховоды спирально-навивные из тонколистовой оцинкованной стали круглого сечения толщиной 0,8 мм Ø100</t>
  </si>
  <si>
    <t>ФОТ включает в себя все расходные и крепежные материалы (ленты, кронштейны, хомуты, метал.изделия для крепления и т.д.), а также фасонные изделия (отводы, переходы, тройники, ниппели, заглушки, врезки и т.д.), устройство неучтенных отдельной расценкой отверстий, их заделку после прохода и прочие затраты, необходимые для выполнения работ</t>
  </si>
  <si>
    <t>Воздуховоды спирально-навивные из тонколистовой оцинкованной стали круглого сечения толщиной 0,8 мм Ø125</t>
  </si>
  <si>
    <t>Воздуховоды спирально-навивные из тонколистовой оцинкованной стали круглого сечения толщиной 0,8 мм Ø160</t>
  </si>
  <si>
    <t>Воздуховоды спирально-навивные из тонколистовой оцинкованной стали круглого сечения толщиной 0,8 мм Ø200</t>
  </si>
  <si>
    <t>Монтаж диффузоров</t>
  </si>
  <si>
    <t>Диффузор универсальный пластиковый ДПУ-М Ø125</t>
  </si>
  <si>
    <t>Диффузор универсальный пластиковый ДПУ-М Ø160</t>
  </si>
  <si>
    <t>Диффузор универсальный пластиковый ДПУ-М Ø200</t>
  </si>
  <si>
    <t>Монтаж зонтов вентиляционных</t>
  </si>
  <si>
    <t>Изготовление и монтаж вентиляционных зонтов</t>
  </si>
  <si>
    <t>Зонты индивидуального изготовления. Размеры (площадь) необходимо уточнять по месту, Ral уточнять у РП;
ФОТ включает в себя все расходные материалы, а также все затраты, необходимые для выполнения работ</t>
  </si>
  <si>
    <t>Оцинкованная сталь с полимерным покрытием толщиной 1,0 мм</t>
  </si>
  <si>
    <t>Полоса стальная 40х3</t>
  </si>
  <si>
    <t>тн</t>
  </si>
  <si>
    <t>Монтаж клапанов инфильтрации воздуха КИВ-125</t>
  </si>
  <si>
    <t>Клапан инфильтрации воздуха КИВ-125 (монтаж в откос)</t>
  </si>
  <si>
    <t>в т.ч. заделка отверстий;
ФОТ включает в себя все расходные и крепежные материалы, а также все затраты, необходимые для выполнения работ</t>
  </si>
  <si>
    <t>Клапан инфильтрации воздуха КИВ-125 (монтаж по оси)</t>
  </si>
  <si>
    <t>Соединитель воздуховода пластиковый с обратным клапаном ERA-12.5СКПО</t>
  </si>
  <si>
    <t>Монтаж решеток</t>
  </si>
  <si>
    <t>Решетка вентиляционная 150х150 с фланцем Ø100 мм</t>
  </si>
  <si>
    <t>Решетка вентиляционная 170х170 с фланцем Ø125 мм</t>
  </si>
  <si>
    <t>Решетка вентиляционная 200х200 с фланцем Ø160 мм</t>
  </si>
  <si>
    <t>Переточная решетка АП 300х200(h)</t>
  </si>
  <si>
    <t>Пусконаладочные работы</t>
  </si>
  <si>
    <t>комплекс работ</t>
  </si>
  <si>
    <t>Устройство цокольного деффлектора</t>
  </si>
  <si>
    <t>Дефлектор цокольный ЦД-125</t>
  </si>
  <si>
    <t>Цвет - согласование с РП, в т.ч. заделка отверстия;
ФОТ включает в себя все расходные и крепежные материалы, а также все затраты, необходимые для выполнения работ</t>
  </si>
  <si>
    <t>Бурение отверстия под цокольный дефлектор Ø133</t>
  </si>
  <si>
    <t>Бурение отверстий</t>
  </si>
  <si>
    <t>Бурение отверстий в плитах перекрытий</t>
  </si>
  <si>
    <t>Бурение отверстий Ø125-Ø159</t>
  </si>
  <si>
    <t>Алмазное бурение. С учетом заделки отверстий противопожарной пеной и иными материалами</t>
  </si>
  <si>
    <t>Бурение отверстий Ø160-Ø199</t>
  </si>
  <si>
    <t>Бурение отверстий Ø200-Ø249</t>
  </si>
  <si>
    <t>Бурение отверстий в стенах</t>
  </si>
  <si>
    <t>Бурение отверстий под воздуховоды Ø162</t>
  </si>
  <si>
    <t>Бурение отверстий под воздуховоды Ø132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</si>
  <si>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</si>
  <si>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</si>
  <si>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</si>
  <si>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</si>
  <si>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</si>
  <si>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</si>
  <si>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Акимова Александра Михайловна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</si>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</sst>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95"/>
  <sheetViews>
    <sheetView tabSelected="1" topLeftCell="A4" workbookViewId="0">
      <selection activeCell="M87" sqref="M87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6" width="12.5" style="1" customWidth="1"/>
    <col min="17" max="17" width="10.83203125" style="1" customWidth="1"/>
    <col min="18" max="18" width="8" style="1" customWidth="1"/>
    <col min="19" max="19" width="12.1640625" style="1" customWidth="1"/>
    <col min="20" max="20" width="9.6640625" style="1" customWidth="1"/>
    <col min="21" max="21" width="11.33203125" style="1" customWidth="1"/>
    <col min="22" max="22" width="12.83203125" style="1" customWidth="1"/>
    <col min="23" max="24" width="14.1640625" style="1" customWidth="1"/>
    <col min="25" max="25" width="16" style="1" customWidth="1"/>
    <col min="26" max="27" width="36.1640625" style="1" customWidth="1"/>
  </cols>
  <sheetData>
    <row r="1" spans="1:27" s="1" customFormat="1" ht="11.1" hidden="1" customHeight="1" x14ac:dyDescent="0.2"/>
    <row r="2" spans="1:27" s="1" customFormat="1" ht="11.1" hidden="1" customHeight="1" x14ac:dyDescent="0.2"/>
    <row r="3" spans="1:27" s="1" customFormat="1" ht="11.1" hidden="1" customHeight="1" x14ac:dyDescent="0.2"/>
    <row r="4" spans="1:27" s="2" customFormat="1" ht="12.95" customHeight="1" x14ac:dyDescent="0.2">
      <c r="Z4" s="2" t="s">
        <v>0</v>
      </c>
    </row>
    <row r="5" spans="1:27" s="2" customFormat="1" ht="12.95" customHeight="1" x14ac:dyDescent="0.2">
      <c r="Z5" s="3" t="s">
        <v>1</v>
      </c>
    </row>
    <row r="6" spans="1:27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7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7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27" s="1" customFormat="1" ht="11.1" customHeight="1" x14ac:dyDescent="0.2"/>
    <row r="10" spans="1:27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6"/>
      <c r="K10" s="56"/>
      <c r="L10" s="56"/>
      <c r="M10" s="56"/>
      <c r="N10" s="56"/>
      <c r="O10" s="56"/>
      <c r="P10" s="56"/>
      <c r="Q10" s="52" t="s">
        <v>13</v>
      </c>
      <c r="R10" s="52" t="s">
        <v>14</v>
      </c>
      <c r="S10" s="52" t="s">
        <v>15</v>
      </c>
      <c r="T10" s="56" t="s">
        <v>16</v>
      </c>
      <c r="U10" s="56"/>
      <c r="V10" s="56"/>
      <c r="W10" s="56" t="s">
        <v>17</v>
      </c>
      <c r="X10" s="56"/>
      <c r="Y10" s="52" t="s">
        <v>18</v>
      </c>
      <c r="Z10" s="52" t="s">
        <v>19</v>
      </c>
      <c r="AA10" s="52" t="s">
        <v>20</v>
      </c>
    </row>
    <row r="11" spans="1:27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3"/>
      <c r="R11" s="53"/>
      <c r="S11" s="53"/>
      <c r="T11" s="5" t="s">
        <v>30</v>
      </c>
      <c r="U11" s="5" t="s">
        <v>31</v>
      </c>
      <c r="V11" s="5" t="s">
        <v>32</v>
      </c>
      <c r="W11" s="5" t="s">
        <v>30</v>
      </c>
      <c r="X11" s="5" t="s">
        <v>31</v>
      </c>
      <c r="Y11" s="53"/>
      <c r="Z11" s="53"/>
      <c r="AA11" s="53"/>
    </row>
    <row r="12" spans="1:27" s="1" customFormat="1" ht="11.1" customHeight="1" x14ac:dyDescent="0.2">
      <c r="A12" s="6" t="s">
        <v>33</v>
      </c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6" t="s">
        <v>52</v>
      </c>
      <c r="U12" s="6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6" t="s">
        <v>59</v>
      </c>
    </row>
    <row r="13" spans="1:27" s="1" customFormat="1" ht="12" customHeight="1" outlineLevel="1" x14ac:dyDescent="0.2">
      <c r="A13" s="7"/>
      <c r="B13" s="8" t="s">
        <v>60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>
        <f>ROUND($W$19+$W$21+$W$24+$W$25+$W$26+$W$28+$W$29+$W$31+$W$32+$W$33+$W$34+$W$36+$W$37+$W$38+$W$41+$W$42+$W$43+$W$45+$W$46+$W$47+$W$49+$W$50+$W$51+$W$52+$W$55+$W$57+$W$59+$W$63+$W$65+$W$67+$W$70+$W$72,2)</f>
        <v>0</v>
      </c>
      <c r="X13" s="10">
        <f>ROUND($X$19+$X$21+$X$24+$X$25+$X$26+$X$28+$X$29+$X$31+$X$32+$X$33+$X$34+$X$36+$X$37+$X$38+$X$41+$X$42+$X$43+$X$45+$X$46+$X$47+$X$49+$X$50+$X$51+$X$52+$X$55+$X$57+$X$59+$X$63+$X$65+$X$67+$X$70+$X$72,2)</f>
        <v>0</v>
      </c>
      <c r="Y13" s="10">
        <f>ROUND($Y$19+$Y$21+$Y$24+$Y$25+$Y$26+$Y$28+$Y$29+$Y$31+$Y$32+$Y$33+$Y$34+$Y$36+$Y$37+$Y$38+$Y$41+$Y$42+$Y$43+$Y$45+$Y$46+$Y$47+$Y$49+$Y$50+$Y$51+$Y$52+$Y$55+$Y$57+$Y$59+$Y$63+$Y$65+$Y$67+$Y$70+$Y$72,2)</f>
        <v>0</v>
      </c>
      <c r="Z13" s="10"/>
      <c r="AA13" s="10"/>
    </row>
    <row r="14" spans="1:27" s="1" customFormat="1" ht="12" customHeight="1" outlineLevel="2" x14ac:dyDescent="0.2">
      <c r="A14" s="7"/>
      <c r="B14" s="8" t="s">
        <v>61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>
        <f>ROUND($W$19+$W$21+$W$24+$W$25+$W$26+$W$28+$W$29+$W$31+$W$32+$W$33+$W$34+$W$36+$W$37+$W$38+$W$41+$W$42+$W$43+$W$45+$W$46+$W$47+$W$49+$W$50+$W$51+$W$52+$W$55+$W$57+$W$59+$W$63+$W$65+$W$67+$W$70+$W$72,2)</f>
        <v>0</v>
      </c>
      <c r="X14" s="10">
        <f>ROUND($X$19+$X$21+$X$24+$X$25+$X$26+$X$28+$X$29+$X$31+$X$32+$X$33+$X$34+$X$36+$X$37+$X$38+$X$41+$X$42+$X$43+$X$45+$X$46+$X$47+$X$49+$X$50+$X$51+$X$52+$X$55+$X$57+$X$59+$X$63+$X$65+$X$67+$X$70+$X$72,2)</f>
        <v>0</v>
      </c>
      <c r="Y14" s="10">
        <f>ROUND($Y$19+$Y$21+$Y$24+$Y$25+$Y$26+$Y$28+$Y$29+$Y$31+$Y$32+$Y$33+$Y$34+$Y$36+$Y$37+$Y$38+$Y$41+$Y$42+$Y$43+$Y$45+$Y$46+$Y$47+$Y$49+$Y$50+$Y$51+$Y$52+$Y$55+$Y$57+$Y$59+$Y$63+$Y$65+$Y$67+$Y$70+$Y$72,2)</f>
        <v>0</v>
      </c>
      <c r="Z14" s="10"/>
      <c r="AA14" s="10"/>
    </row>
    <row r="15" spans="1:27" s="1" customFormat="1" ht="12" customHeight="1" outlineLevel="3" x14ac:dyDescent="0.2">
      <c r="A15" s="7"/>
      <c r="B15" s="8" t="s">
        <v>62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>
        <f>ROUND($W$19+$W$21+$W$24+$W$25+$W$26+$W$28+$W$29+$W$31+$W$32+$W$33+$W$34+$W$36+$W$37+$W$38+$W$41+$W$42+$W$43+$W$45+$W$46+$W$47+$W$49+$W$50+$W$51+$W$52+$W$55+$W$57+$W$59+$W$63+$W$65+$W$67+$W$70+$W$72,2)</f>
        <v>0</v>
      </c>
      <c r="X15" s="10">
        <f>ROUND($X$19+$X$21+$X$24+$X$25+$X$26+$X$28+$X$29+$X$31+$X$32+$X$33+$X$34+$X$36+$X$37+$X$38+$X$41+$X$42+$X$43+$X$45+$X$46+$X$47+$X$49+$X$50+$X$51+$X$52+$X$55+$X$57+$X$59+$X$63+$X$65+$X$67+$X$70+$X$72,2)</f>
        <v>0</v>
      </c>
      <c r="Y15" s="10">
        <f>ROUND($Y$19+$Y$21+$Y$24+$Y$25+$Y$26+$Y$28+$Y$29+$Y$31+$Y$32+$Y$33+$Y$34+$Y$36+$Y$37+$Y$38+$Y$41+$Y$42+$Y$43+$Y$45+$Y$46+$Y$47+$Y$49+$Y$50+$Y$51+$Y$52+$Y$55+$Y$57+$Y$59+$Y$63+$Y$65+$Y$67+$Y$70+$Y$72,2)</f>
        <v>0</v>
      </c>
      <c r="Z15" s="10"/>
      <c r="AA15" s="10"/>
    </row>
    <row r="16" spans="1:27" s="1" customFormat="1" ht="12" customHeight="1" outlineLevel="4" x14ac:dyDescent="0.2">
      <c r="A16" s="7"/>
      <c r="B16" s="8" t="s">
        <v>63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>
        <f>ROUND($W$19+$W$21+$W$24+$W$25+$W$26+$W$28+$W$29+$W$31+$W$32+$W$33+$W$34+$W$36+$W$37+$W$38+$W$41+$W$42+$W$43+$W$45+$W$46+$W$47+$W$49+$W$50+$W$51+$W$52+$W$55+$W$57+$W$59+$W$63+$W$65+$W$67+$W$70+$W$72,2)</f>
        <v>0</v>
      </c>
      <c r="X16" s="10">
        <f>ROUND($X$19+$X$21+$X$24+$X$25+$X$26+$X$28+$X$29+$X$31+$X$32+$X$33+$X$34+$X$36+$X$37+$X$38+$X$41+$X$42+$X$43+$X$45+$X$46+$X$47+$X$49+$X$50+$X$51+$X$52+$X$55+$X$57+$X$59+$X$63+$X$65+$X$67+$X$70+$X$72,2)</f>
        <v>0</v>
      </c>
      <c r="Y16" s="10">
        <f>ROUND($Y$19+$Y$21+$Y$24+$Y$25+$Y$26+$Y$28+$Y$29+$Y$31+$Y$32+$Y$33+$Y$34+$Y$36+$Y$37+$Y$38+$Y$41+$Y$42+$Y$43+$Y$45+$Y$46+$Y$47+$Y$49+$Y$50+$Y$51+$Y$52+$Y$55+$Y$57+$Y$59+$Y$63+$Y$65+$Y$67+$Y$70+$Y$72,2)</f>
        <v>0</v>
      </c>
      <c r="Z16" s="10"/>
      <c r="AA16" s="10"/>
    </row>
    <row r="17" spans="1:27" s="1" customFormat="1" ht="12" customHeight="1" outlineLevel="5" x14ac:dyDescent="0.2">
      <c r="A17" s="7"/>
      <c r="B17" s="8" t="s">
        <v>64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>
        <f>ROUND($W$19+$W$21,2)</f>
        <v>0</v>
      </c>
      <c r="X17" s="10">
        <f>ROUND($X$19+$X$21,2)</f>
        <v>0</v>
      </c>
      <c r="Y17" s="10">
        <f>ROUND($Y$19+$Y$21,2)</f>
        <v>0</v>
      </c>
      <c r="Z17" s="10"/>
      <c r="AA17" s="10"/>
    </row>
    <row r="18" spans="1:27" s="11" customFormat="1" ht="21.95" customHeight="1" outlineLevel="6" x14ac:dyDescent="0.15">
      <c r="A18" s="12">
        <v>1</v>
      </c>
      <c r="B18" s="13" t="s">
        <v>65</v>
      </c>
      <c r="C18" s="14" t="s">
        <v>66</v>
      </c>
      <c r="D18" s="14"/>
      <c r="E18" s="14"/>
      <c r="F18" s="14"/>
      <c r="G18" s="14"/>
      <c r="H18" s="15">
        <v>45</v>
      </c>
      <c r="I18" s="15">
        <v>34</v>
      </c>
      <c r="J18" s="15">
        <v>27</v>
      </c>
      <c r="K18" s="15">
        <v>44</v>
      </c>
      <c r="L18" s="15">
        <v>27</v>
      </c>
      <c r="M18" s="15">
        <v>44</v>
      </c>
      <c r="N18" s="15">
        <v>27</v>
      </c>
      <c r="O18" s="15">
        <v>34</v>
      </c>
      <c r="P18" s="15">
        <v>53</v>
      </c>
      <c r="Q18" s="15">
        <v>335</v>
      </c>
      <c r="R18" s="16"/>
      <c r="S18" s="16">
        <f>$S$19</f>
        <v>335</v>
      </c>
      <c r="T18" s="16"/>
      <c r="U18" s="16"/>
      <c r="V18" s="16">
        <f>ROUND($Y$18/$S$18,2)</f>
        <v>0</v>
      </c>
      <c r="W18" s="16">
        <f>ROUND($W$19,2)</f>
        <v>0</v>
      </c>
      <c r="X18" s="16">
        <f>ROUND($X$19,2)</f>
        <v>0</v>
      </c>
      <c r="Y18" s="16">
        <f>ROUND($Y$19,2)</f>
        <v>0</v>
      </c>
      <c r="Z18" s="17"/>
      <c r="AA18" s="71"/>
    </row>
    <row r="19" spans="1:27" s="18" customFormat="1" ht="11.1" customHeight="1" outlineLevel="7" x14ac:dyDescent="0.2">
      <c r="A19" s="19"/>
      <c r="B19" s="20" t="s">
        <v>30</v>
      </c>
      <c r="C19" s="21" t="s">
        <v>66</v>
      </c>
      <c r="D19" s="21"/>
      <c r="E19" s="21"/>
      <c r="F19" s="21"/>
      <c r="G19" s="21"/>
      <c r="H19" s="22">
        <v>45</v>
      </c>
      <c r="I19" s="22">
        <v>34</v>
      </c>
      <c r="J19" s="22">
        <v>27</v>
      </c>
      <c r="K19" s="22">
        <v>44</v>
      </c>
      <c r="L19" s="22">
        <v>27</v>
      </c>
      <c r="M19" s="22">
        <v>44</v>
      </c>
      <c r="N19" s="22">
        <v>27</v>
      </c>
      <c r="O19" s="22">
        <v>34</v>
      </c>
      <c r="P19" s="22">
        <v>53</v>
      </c>
      <c r="Q19" s="22">
        <f>$H$19+$I$19+$J$19+$K$19+$L$19+$M$19+$N$19+$O$19+$P$19</f>
        <v>335</v>
      </c>
      <c r="R19" s="22">
        <v>1</v>
      </c>
      <c r="S19" s="23">
        <f>ROUND($Q$19*$R$19,3)</f>
        <v>335</v>
      </c>
      <c r="T19" s="60"/>
      <c r="U19" s="61"/>
      <c r="V19" s="57">
        <f>ROUND($U$19+$T$19,2)</f>
        <v>0</v>
      </c>
      <c r="W19" s="23">
        <f>ROUND($Q$19*$T$19,2)</f>
        <v>0</v>
      </c>
      <c r="X19" s="23">
        <f>ROUND($S$19*$U$19,2)</f>
        <v>0</v>
      </c>
      <c r="Y19" s="23">
        <f>ROUND($X$19+$W$19,2)</f>
        <v>0</v>
      </c>
      <c r="Z19" s="23"/>
      <c r="AA19" s="72"/>
    </row>
    <row r="20" spans="1:27" s="11" customFormat="1" ht="21.95" customHeight="1" outlineLevel="6" x14ac:dyDescent="0.15">
      <c r="A20" s="12">
        <v>2</v>
      </c>
      <c r="B20" s="13" t="s">
        <v>67</v>
      </c>
      <c r="C20" s="14" t="s">
        <v>66</v>
      </c>
      <c r="D20" s="14"/>
      <c r="E20" s="14"/>
      <c r="F20" s="14"/>
      <c r="G20" s="14"/>
      <c r="H20" s="15">
        <v>20</v>
      </c>
      <c r="I20" s="15">
        <v>16</v>
      </c>
      <c r="J20" s="15">
        <v>14</v>
      </c>
      <c r="K20" s="15">
        <v>22</v>
      </c>
      <c r="L20" s="15">
        <v>14</v>
      </c>
      <c r="M20" s="15">
        <v>22</v>
      </c>
      <c r="N20" s="15">
        <v>14</v>
      </c>
      <c r="O20" s="15">
        <v>16</v>
      </c>
      <c r="P20" s="15">
        <v>14</v>
      </c>
      <c r="Q20" s="15">
        <v>152</v>
      </c>
      <c r="R20" s="16"/>
      <c r="S20" s="16">
        <f>$S$21</f>
        <v>152</v>
      </c>
      <c r="T20" s="62"/>
      <c r="U20" s="62"/>
      <c r="V20" s="16">
        <f>ROUND($Y$20/$S$20,2)</f>
        <v>0</v>
      </c>
      <c r="W20" s="16">
        <f>ROUND($W$21,2)</f>
        <v>0</v>
      </c>
      <c r="X20" s="16">
        <f>ROUND($X$21,2)</f>
        <v>0</v>
      </c>
      <c r="Y20" s="16">
        <f>ROUND($Y$21,2)</f>
        <v>0</v>
      </c>
      <c r="Z20" s="17"/>
      <c r="AA20" s="71"/>
    </row>
    <row r="21" spans="1:27" s="18" customFormat="1" ht="11.1" customHeight="1" outlineLevel="7" x14ac:dyDescent="0.2">
      <c r="A21" s="19"/>
      <c r="B21" s="20" t="s">
        <v>30</v>
      </c>
      <c r="C21" s="21" t="s">
        <v>66</v>
      </c>
      <c r="D21" s="21"/>
      <c r="E21" s="21"/>
      <c r="F21" s="21"/>
      <c r="G21" s="21"/>
      <c r="H21" s="22">
        <v>20</v>
      </c>
      <c r="I21" s="22">
        <v>16</v>
      </c>
      <c r="J21" s="22">
        <v>14</v>
      </c>
      <c r="K21" s="22">
        <v>22</v>
      </c>
      <c r="L21" s="22">
        <v>14</v>
      </c>
      <c r="M21" s="22">
        <v>22</v>
      </c>
      <c r="N21" s="22">
        <v>14</v>
      </c>
      <c r="O21" s="22">
        <v>16</v>
      </c>
      <c r="P21" s="22">
        <v>14</v>
      </c>
      <c r="Q21" s="22">
        <f>$H$21+$I$21+$J$21+$K$21+$L$21+$M$21+$N$21+$O$21+$P$21</f>
        <v>152</v>
      </c>
      <c r="R21" s="22">
        <v>1</v>
      </c>
      <c r="S21" s="23">
        <f>ROUND($Q$21*$R$21,3)</f>
        <v>152</v>
      </c>
      <c r="T21" s="60"/>
      <c r="U21" s="61"/>
      <c r="V21" s="57">
        <f>ROUND($U$21+$T$21,2)</f>
        <v>0</v>
      </c>
      <c r="W21" s="23">
        <f>ROUND($Q$21*$T$21,2)</f>
        <v>0</v>
      </c>
      <c r="X21" s="23">
        <f>ROUND($S$21*$U$21,2)</f>
        <v>0</v>
      </c>
      <c r="Y21" s="23">
        <f>ROUND($X$21+$W$21,2)</f>
        <v>0</v>
      </c>
      <c r="Z21" s="23"/>
      <c r="AA21" s="72"/>
    </row>
    <row r="22" spans="1:27" s="1" customFormat="1" ht="12" customHeight="1" outlineLevel="5" x14ac:dyDescent="0.2">
      <c r="A22" s="7"/>
      <c r="B22" s="8" t="s">
        <v>68</v>
      </c>
      <c r="C22" s="9"/>
      <c r="D22" s="9"/>
      <c r="E22" s="9"/>
      <c r="F22" s="9"/>
      <c r="G22" s="9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63"/>
      <c r="U22" s="63"/>
      <c r="V22" s="10"/>
      <c r="W22" s="10">
        <f>ROUND($W$24+$W$25+$W$26,2)</f>
        <v>0</v>
      </c>
      <c r="X22" s="10">
        <f>ROUND($X$24+$X$25+$X$26,2)</f>
        <v>0</v>
      </c>
      <c r="Y22" s="10">
        <f>ROUND($Y$24+$Y$25+$Y$26,2)</f>
        <v>0</v>
      </c>
      <c r="Z22" s="10"/>
      <c r="AA22" s="63"/>
    </row>
    <row r="23" spans="1:27" s="11" customFormat="1" ht="32.1" customHeight="1" outlineLevel="6" x14ac:dyDescent="0.15">
      <c r="A23" s="12">
        <v>3</v>
      </c>
      <c r="B23" s="13" t="s">
        <v>68</v>
      </c>
      <c r="C23" s="14" t="s">
        <v>69</v>
      </c>
      <c r="D23" s="14"/>
      <c r="E23" s="14"/>
      <c r="F23" s="14"/>
      <c r="G23" s="14"/>
      <c r="H23" s="15">
        <v>242</v>
      </c>
      <c r="I23" s="15">
        <v>183.2</v>
      </c>
      <c r="J23" s="15">
        <v>148.5</v>
      </c>
      <c r="K23" s="15">
        <v>248.1</v>
      </c>
      <c r="L23" s="15">
        <v>148.5</v>
      </c>
      <c r="M23" s="15">
        <v>248.5</v>
      </c>
      <c r="N23" s="15">
        <v>148.5</v>
      </c>
      <c r="O23" s="15">
        <v>183.2</v>
      </c>
      <c r="P23" s="15">
        <v>326</v>
      </c>
      <c r="Q23" s="24">
        <v>1876.5</v>
      </c>
      <c r="R23" s="16"/>
      <c r="S23" s="16">
        <f>$S$24</f>
        <v>1876.5</v>
      </c>
      <c r="T23" s="62"/>
      <c r="U23" s="62"/>
      <c r="V23" s="16">
        <f>ROUND($Y$23/$S$23,2)</f>
        <v>0</v>
      </c>
      <c r="W23" s="16">
        <f>ROUND($W$24+$W$25+$W$26,2)</f>
        <v>0</v>
      </c>
      <c r="X23" s="16">
        <f>ROUND($X$24+$X$25+$X$26,2)</f>
        <v>0</v>
      </c>
      <c r="Y23" s="16">
        <f>ROUND($Y$24+$Y$25+$Y$26,2)</f>
        <v>0</v>
      </c>
      <c r="Z23" s="17" t="s">
        <v>70</v>
      </c>
      <c r="AA23" s="71"/>
    </row>
    <row r="24" spans="1:27" s="18" customFormat="1" ht="11.1" customHeight="1" outlineLevel="7" x14ac:dyDescent="0.2">
      <c r="A24" s="19"/>
      <c r="B24" s="20" t="s">
        <v>30</v>
      </c>
      <c r="C24" s="21" t="s">
        <v>69</v>
      </c>
      <c r="D24" s="21"/>
      <c r="E24" s="21"/>
      <c r="F24" s="21"/>
      <c r="G24" s="21"/>
      <c r="H24" s="22">
        <v>242</v>
      </c>
      <c r="I24" s="22">
        <v>183.2</v>
      </c>
      <c r="J24" s="22">
        <v>148.5</v>
      </c>
      <c r="K24" s="22">
        <v>248.1</v>
      </c>
      <c r="L24" s="22">
        <v>148.5</v>
      </c>
      <c r="M24" s="22">
        <v>248.5</v>
      </c>
      <c r="N24" s="22">
        <v>148.5</v>
      </c>
      <c r="O24" s="22">
        <v>183.2</v>
      </c>
      <c r="P24" s="22">
        <v>326</v>
      </c>
      <c r="Q24" s="22">
        <f>$H$24+$I$24+$J$24+$K$24+$L$24+$M$24+$N$24+$O$24+$P$24</f>
        <v>1876.5000000000002</v>
      </c>
      <c r="R24" s="22">
        <v>1</v>
      </c>
      <c r="S24" s="23">
        <f>ROUND($Q$24*$R$24,3)</f>
        <v>1876.5</v>
      </c>
      <c r="T24" s="60"/>
      <c r="U24" s="61"/>
      <c r="V24" s="57">
        <f>ROUND($U$24+$T$24,2)</f>
        <v>0</v>
      </c>
      <c r="W24" s="23">
        <f>ROUND($Q$24*$T$24,2)</f>
        <v>0</v>
      </c>
      <c r="X24" s="23">
        <f>ROUND($S$24*$U$24,2)</f>
        <v>0</v>
      </c>
      <c r="Y24" s="23">
        <f>ROUND($X$24+$W$24,2)</f>
        <v>0</v>
      </c>
      <c r="Z24" s="23"/>
      <c r="AA24" s="72"/>
    </row>
    <row r="25" spans="1:27" s="1" customFormat="1" ht="21.95" customHeight="1" outlineLevel="7" x14ac:dyDescent="0.2">
      <c r="A25" s="25"/>
      <c r="B25" s="26" t="s">
        <v>71</v>
      </c>
      <c r="C25" s="27" t="s">
        <v>69</v>
      </c>
      <c r="D25" s="27"/>
      <c r="E25" s="27"/>
      <c r="F25" s="27"/>
      <c r="G25" s="27"/>
      <c r="H25" s="28">
        <v>242</v>
      </c>
      <c r="I25" s="28">
        <v>183.2</v>
      </c>
      <c r="J25" s="28">
        <v>148.5</v>
      </c>
      <c r="K25" s="28">
        <v>248.1</v>
      </c>
      <c r="L25" s="28">
        <v>148.5</v>
      </c>
      <c r="M25" s="28">
        <v>248.5</v>
      </c>
      <c r="N25" s="28">
        <v>148.5</v>
      </c>
      <c r="O25" s="28">
        <v>183.2</v>
      </c>
      <c r="P25" s="28">
        <v>326</v>
      </c>
      <c r="Q25" s="28">
        <f>$H$25+$I$25+$J$25+$K$25+$L$25+$M$25+$N$25+$O$25+$P$25</f>
        <v>1876.5000000000002</v>
      </c>
      <c r="R25" s="30">
        <v>1</v>
      </c>
      <c r="S25" s="29">
        <f>ROUND($Q$25*$R$25,3)</f>
        <v>1876.5</v>
      </c>
      <c r="T25" s="64"/>
      <c r="U25" s="64"/>
      <c r="V25" s="29">
        <f>ROUND($U$25+$T$25,2)</f>
        <v>0</v>
      </c>
      <c r="W25" s="29">
        <f>ROUND($Q$25*$T$25,2)</f>
        <v>0</v>
      </c>
      <c r="X25" s="29">
        <f>ROUND($S$25*$U$25,2)</f>
        <v>0</v>
      </c>
      <c r="Y25" s="29">
        <f>ROUND($X$25+$W$25,2)</f>
        <v>0</v>
      </c>
      <c r="Z25" s="31" t="s">
        <v>72</v>
      </c>
      <c r="AA25" s="73"/>
    </row>
    <row r="26" spans="1:27" s="1" customFormat="1" ht="11.1" customHeight="1" outlineLevel="7" x14ac:dyDescent="0.2">
      <c r="A26" s="25"/>
      <c r="B26" s="26" t="s">
        <v>73</v>
      </c>
      <c r="C26" s="27" t="s">
        <v>74</v>
      </c>
      <c r="D26" s="27"/>
      <c r="E26" s="27"/>
      <c r="F26" s="27"/>
      <c r="G26" s="27"/>
      <c r="H26" s="28">
        <v>145.9</v>
      </c>
      <c r="I26" s="28">
        <v>111.5</v>
      </c>
      <c r="J26" s="28">
        <v>89.4</v>
      </c>
      <c r="K26" s="28">
        <v>148</v>
      </c>
      <c r="L26" s="28">
        <v>89.4</v>
      </c>
      <c r="M26" s="28">
        <v>147</v>
      </c>
      <c r="N26" s="28">
        <v>89.4</v>
      </c>
      <c r="O26" s="28">
        <v>111.5</v>
      </c>
      <c r="P26" s="28">
        <v>200.6</v>
      </c>
      <c r="Q26" s="28">
        <f>$H$26+$I$26+$J$26+$K$26+$L$26+$M$26+$N$26+$O$26+$P$26</f>
        <v>1132.6999999999998</v>
      </c>
      <c r="R26" s="30">
        <v>1</v>
      </c>
      <c r="S26" s="29">
        <f>ROUND($Q$26*$R$26,3)</f>
        <v>1132.7</v>
      </c>
      <c r="T26" s="64"/>
      <c r="U26" s="64"/>
      <c r="V26" s="29">
        <f>ROUND($U$26+$T$26,2)</f>
        <v>0</v>
      </c>
      <c r="W26" s="29">
        <f>ROUND($Q$26*$T$26,2)</f>
        <v>0</v>
      </c>
      <c r="X26" s="29">
        <f>ROUND($S$26*$U$26,2)</f>
        <v>0</v>
      </c>
      <c r="Y26" s="29">
        <f>ROUND($X$26+$W$26,2)</f>
        <v>0</v>
      </c>
      <c r="Z26" s="31" t="s">
        <v>72</v>
      </c>
      <c r="AA26" s="73"/>
    </row>
    <row r="27" spans="1:27" s="1" customFormat="1" ht="12" customHeight="1" outlineLevel="5" x14ac:dyDescent="0.2">
      <c r="A27" s="7"/>
      <c r="B27" s="8" t="s">
        <v>75</v>
      </c>
      <c r="C27" s="9"/>
      <c r="D27" s="9"/>
      <c r="E27" s="9"/>
      <c r="F27" s="9"/>
      <c r="G27" s="9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63"/>
      <c r="U27" s="63"/>
      <c r="V27" s="10"/>
      <c r="W27" s="10">
        <f>ROUND($W$28+$W$29,2)</f>
        <v>0</v>
      </c>
      <c r="X27" s="10">
        <f>ROUND($X$28+$X$29,2)</f>
        <v>0</v>
      </c>
      <c r="Y27" s="10">
        <f>ROUND($Y$28+$Y$29,2)</f>
        <v>0</v>
      </c>
      <c r="Z27" s="10"/>
      <c r="AA27" s="63"/>
    </row>
    <row r="28" spans="1:27" s="1" customFormat="1" ht="33" customHeight="1" outlineLevel="6" x14ac:dyDescent="0.2">
      <c r="A28" s="25"/>
      <c r="B28" s="26" t="s">
        <v>76</v>
      </c>
      <c r="C28" s="27" t="s">
        <v>66</v>
      </c>
      <c r="D28" s="27"/>
      <c r="E28" s="27"/>
      <c r="F28" s="27"/>
      <c r="G28" s="27"/>
      <c r="H28" s="29"/>
      <c r="I28" s="28">
        <v>20</v>
      </c>
      <c r="J28" s="28">
        <v>2</v>
      </c>
      <c r="K28" s="28">
        <v>7</v>
      </c>
      <c r="L28" s="28">
        <v>2</v>
      </c>
      <c r="M28" s="28">
        <v>7</v>
      </c>
      <c r="N28" s="28">
        <v>2</v>
      </c>
      <c r="O28" s="28">
        <v>20</v>
      </c>
      <c r="P28" s="28">
        <v>1</v>
      </c>
      <c r="Q28" s="28">
        <f>$H$28+$I$28+$J$28+$K$28+$L$28+$M$28+$N$28+$O$28+$P$28</f>
        <v>61</v>
      </c>
      <c r="R28" s="30">
        <v>1</v>
      </c>
      <c r="S28" s="29">
        <f>ROUND($Q$28*$R$28,3)</f>
        <v>61</v>
      </c>
      <c r="T28" s="65"/>
      <c r="U28" s="64"/>
      <c r="V28" s="32">
        <f>ROUND($U$28+$T$28,2)</f>
        <v>0</v>
      </c>
      <c r="W28" s="29">
        <f>ROUND($Q$28*$T$28,2)</f>
        <v>0</v>
      </c>
      <c r="X28" s="29">
        <f>ROUND($S$28*$U$28,2)</f>
        <v>0</v>
      </c>
      <c r="Y28" s="29">
        <f>ROUND($X$28+$W$28,2)</f>
        <v>0</v>
      </c>
      <c r="Z28" s="31" t="s">
        <v>77</v>
      </c>
      <c r="AA28" s="73"/>
    </row>
    <row r="29" spans="1:27" s="1" customFormat="1" ht="33" customHeight="1" outlineLevel="6" x14ac:dyDescent="0.2">
      <c r="A29" s="25"/>
      <c r="B29" s="26" t="s">
        <v>78</v>
      </c>
      <c r="C29" s="27" t="s">
        <v>66</v>
      </c>
      <c r="D29" s="27"/>
      <c r="E29" s="27"/>
      <c r="F29" s="27"/>
      <c r="G29" s="27"/>
      <c r="H29" s="28">
        <v>57</v>
      </c>
      <c r="I29" s="28">
        <v>26</v>
      </c>
      <c r="J29" s="28">
        <v>30</v>
      </c>
      <c r="K29" s="28">
        <v>41</v>
      </c>
      <c r="L29" s="28">
        <v>30</v>
      </c>
      <c r="M29" s="28">
        <v>41</v>
      </c>
      <c r="N29" s="28">
        <v>30</v>
      </c>
      <c r="O29" s="28">
        <v>26</v>
      </c>
      <c r="P29" s="28">
        <v>54</v>
      </c>
      <c r="Q29" s="28">
        <f>$H$29+$I$29+$J$29+$K$29+$L$29+$M$29+$N$29+$O$29+$P$29</f>
        <v>335</v>
      </c>
      <c r="R29" s="30">
        <v>1</v>
      </c>
      <c r="S29" s="29">
        <f>ROUND($Q$29*$R$29,3)</f>
        <v>335</v>
      </c>
      <c r="T29" s="65"/>
      <c r="U29" s="64"/>
      <c r="V29" s="32">
        <f>ROUND($U$29+$T$29,2)</f>
        <v>0</v>
      </c>
      <c r="W29" s="29">
        <f>ROUND($Q$29*$T$29,2)</f>
        <v>0</v>
      </c>
      <c r="X29" s="29">
        <f>ROUND($S$29*$U$29,2)</f>
        <v>0</v>
      </c>
      <c r="Y29" s="29">
        <f>ROUND($X$29+$W$29,2)</f>
        <v>0</v>
      </c>
      <c r="Z29" s="31" t="s">
        <v>77</v>
      </c>
      <c r="AA29" s="73"/>
    </row>
    <row r="30" spans="1:27" s="1" customFormat="1" ht="12" customHeight="1" outlineLevel="5" x14ac:dyDescent="0.2">
      <c r="A30" s="7"/>
      <c r="B30" s="8" t="s">
        <v>79</v>
      </c>
      <c r="C30" s="9"/>
      <c r="D30" s="9"/>
      <c r="E30" s="9"/>
      <c r="F30" s="9"/>
      <c r="G30" s="9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63"/>
      <c r="U30" s="63"/>
      <c r="V30" s="10"/>
      <c r="W30" s="10">
        <f>ROUND($W$31+$W$32+$W$33+$W$34,2)</f>
        <v>0</v>
      </c>
      <c r="X30" s="10">
        <f>ROUND($X$31+$X$32+$X$33+$X$34,2)</f>
        <v>0</v>
      </c>
      <c r="Y30" s="10">
        <f>ROUND($Y$31+$Y$32+$Y$33+$Y$34,2)</f>
        <v>0</v>
      </c>
      <c r="Z30" s="10"/>
      <c r="AA30" s="63"/>
    </row>
    <row r="31" spans="1:27" s="1" customFormat="1" ht="99.95" customHeight="1" outlineLevel="6" x14ac:dyDescent="0.2">
      <c r="A31" s="25"/>
      <c r="B31" s="26" t="s">
        <v>80</v>
      </c>
      <c r="C31" s="27" t="s">
        <v>69</v>
      </c>
      <c r="D31" s="27"/>
      <c r="E31" s="27"/>
      <c r="F31" s="27"/>
      <c r="G31" s="27"/>
      <c r="H31" s="28">
        <v>3.7050000000000001</v>
      </c>
      <c r="I31" s="28">
        <v>50.616999999999997</v>
      </c>
      <c r="J31" s="28">
        <v>16.327999999999999</v>
      </c>
      <c r="K31" s="28">
        <v>37.396999999999998</v>
      </c>
      <c r="L31" s="28">
        <v>16.327999999999999</v>
      </c>
      <c r="M31" s="28">
        <v>37.396999999999998</v>
      </c>
      <c r="N31" s="28">
        <v>16.327999999999999</v>
      </c>
      <c r="O31" s="28">
        <v>50.616999999999997</v>
      </c>
      <c r="P31" s="28">
        <v>8.1329999999999991</v>
      </c>
      <c r="Q31" s="28">
        <f>$H$31+$I$31+$J$31+$K$31+$L$31+$M$31+$N$31+$O$31+$P$31</f>
        <v>236.85</v>
      </c>
      <c r="R31" s="30">
        <v>1</v>
      </c>
      <c r="S31" s="29">
        <f>ROUND($Q$31*$R$31,3)</f>
        <v>236.85</v>
      </c>
      <c r="T31" s="65"/>
      <c r="U31" s="64"/>
      <c r="V31" s="32">
        <f>ROUND($U$31+$T$31,2)</f>
        <v>0</v>
      </c>
      <c r="W31" s="29">
        <f>ROUND($Q$31*$T$31,2)</f>
        <v>0</v>
      </c>
      <c r="X31" s="29">
        <f>ROUND($S$31*$U$31,2)</f>
        <v>0</v>
      </c>
      <c r="Y31" s="29">
        <f>ROUND($X$31+$W$31,2)</f>
        <v>0</v>
      </c>
      <c r="Z31" s="31" t="s">
        <v>81</v>
      </c>
      <c r="AA31" s="73"/>
    </row>
    <row r="32" spans="1:27" s="1" customFormat="1" ht="99.95" customHeight="1" outlineLevel="6" x14ac:dyDescent="0.2">
      <c r="A32" s="25"/>
      <c r="B32" s="26" t="s">
        <v>82</v>
      </c>
      <c r="C32" s="27" t="s">
        <v>69</v>
      </c>
      <c r="D32" s="27"/>
      <c r="E32" s="27"/>
      <c r="F32" s="27"/>
      <c r="G32" s="27"/>
      <c r="H32" s="28">
        <v>178.58799999999999</v>
      </c>
      <c r="I32" s="28">
        <v>85.721999999999994</v>
      </c>
      <c r="J32" s="28">
        <v>90.353999999999999</v>
      </c>
      <c r="K32" s="28">
        <v>148.99299999999999</v>
      </c>
      <c r="L32" s="28">
        <v>90.353999999999999</v>
      </c>
      <c r="M32" s="28">
        <v>147.46199999999999</v>
      </c>
      <c r="N32" s="28">
        <v>90.353999999999999</v>
      </c>
      <c r="O32" s="28">
        <v>85.721999999999994</v>
      </c>
      <c r="P32" s="28">
        <v>194.28800000000001</v>
      </c>
      <c r="Q32" s="28">
        <f>$H$32+$I$32+$J$32+$K$32+$L$32+$M$32+$N$32+$O$32+$P$32</f>
        <v>1111.837</v>
      </c>
      <c r="R32" s="30">
        <v>1</v>
      </c>
      <c r="S32" s="29">
        <f>ROUND($Q$32*$R$32,3)</f>
        <v>1111.837</v>
      </c>
      <c r="T32" s="65"/>
      <c r="U32" s="64"/>
      <c r="V32" s="32">
        <f>ROUND($U$32+$T$32,2)</f>
        <v>0</v>
      </c>
      <c r="W32" s="29">
        <f>ROUND($Q$32*$T$32,2)</f>
        <v>0</v>
      </c>
      <c r="X32" s="29">
        <f>ROUND($S$32*$U$32,2)</f>
        <v>0</v>
      </c>
      <c r="Y32" s="29">
        <f>ROUND($X$32+$W$32,2)</f>
        <v>0</v>
      </c>
      <c r="Z32" s="31" t="s">
        <v>81</v>
      </c>
      <c r="AA32" s="73"/>
    </row>
    <row r="33" spans="1:27" s="1" customFormat="1" ht="99.95" customHeight="1" outlineLevel="6" x14ac:dyDescent="0.2">
      <c r="A33" s="25"/>
      <c r="B33" s="26" t="s">
        <v>83</v>
      </c>
      <c r="C33" s="27" t="s">
        <v>69</v>
      </c>
      <c r="D33" s="27"/>
      <c r="E33" s="27"/>
      <c r="F33" s="27"/>
      <c r="G33" s="27"/>
      <c r="H33" s="28">
        <v>3.0649999999999999</v>
      </c>
      <c r="I33" s="28">
        <v>10.098000000000001</v>
      </c>
      <c r="J33" s="28">
        <v>8.44</v>
      </c>
      <c r="K33" s="28">
        <v>2.6120000000000001</v>
      </c>
      <c r="L33" s="28">
        <v>8.44</v>
      </c>
      <c r="M33" s="28">
        <v>2.6120000000000001</v>
      </c>
      <c r="N33" s="28">
        <v>8.44</v>
      </c>
      <c r="O33" s="28">
        <v>10.098000000000001</v>
      </c>
      <c r="P33" s="28">
        <v>54.762</v>
      </c>
      <c r="Q33" s="28">
        <f>$H$33+$I$33+$J$33+$K$33+$L$33+$M$33+$N$33+$O$33+$P$33</f>
        <v>108.56700000000001</v>
      </c>
      <c r="R33" s="30">
        <v>1</v>
      </c>
      <c r="S33" s="29">
        <f>ROUND($Q$33*$R$33,3)</f>
        <v>108.56699999999999</v>
      </c>
      <c r="T33" s="65"/>
      <c r="U33" s="64"/>
      <c r="V33" s="32">
        <f>ROUND($U$33+$T$33,2)</f>
        <v>0</v>
      </c>
      <c r="W33" s="29">
        <f>ROUND($Q$33*$T$33,2)</f>
        <v>0</v>
      </c>
      <c r="X33" s="29">
        <f>ROUND($S$33*$U$33,2)</f>
        <v>0</v>
      </c>
      <c r="Y33" s="29">
        <f>ROUND($X$33+$W$33,2)</f>
        <v>0</v>
      </c>
      <c r="Z33" s="31" t="s">
        <v>81</v>
      </c>
      <c r="AA33" s="73"/>
    </row>
    <row r="34" spans="1:27" s="1" customFormat="1" ht="99.95" customHeight="1" outlineLevel="6" x14ac:dyDescent="0.2">
      <c r="A34" s="25"/>
      <c r="B34" s="26" t="s">
        <v>84</v>
      </c>
      <c r="C34" s="27" t="s">
        <v>69</v>
      </c>
      <c r="D34" s="27"/>
      <c r="E34" s="27"/>
      <c r="F34" s="27"/>
      <c r="G34" s="27"/>
      <c r="H34" s="28">
        <v>8.7919999999999998</v>
      </c>
      <c r="I34" s="29"/>
      <c r="J34" s="28">
        <v>1.9470000000000001</v>
      </c>
      <c r="K34" s="28">
        <v>10.236000000000001</v>
      </c>
      <c r="L34" s="28">
        <v>1.9470000000000001</v>
      </c>
      <c r="M34" s="28">
        <v>10.236000000000001</v>
      </c>
      <c r="N34" s="28">
        <v>1.9470000000000001</v>
      </c>
      <c r="O34" s="29"/>
      <c r="P34" s="28">
        <v>9.2940000000000005</v>
      </c>
      <c r="Q34" s="28">
        <f>$H$34+$I$34+$J$34+$K$34+$L$34+$M$34+$N$34+$O$34+$P$34</f>
        <v>44.399000000000001</v>
      </c>
      <c r="R34" s="30">
        <v>1</v>
      </c>
      <c r="S34" s="29">
        <f>ROUND($Q$34*$R$34,3)</f>
        <v>44.399000000000001</v>
      </c>
      <c r="T34" s="65"/>
      <c r="U34" s="64"/>
      <c r="V34" s="32">
        <f>ROUND($U$34+$T$34,2)</f>
        <v>0</v>
      </c>
      <c r="W34" s="29">
        <f>ROUND($Q$34*$T$34,2)</f>
        <v>0</v>
      </c>
      <c r="X34" s="29">
        <f>ROUND($S$34*$U$34,2)</f>
        <v>0</v>
      </c>
      <c r="Y34" s="29">
        <f>ROUND($X$34+$W$34,2)</f>
        <v>0</v>
      </c>
      <c r="Z34" s="31" t="s">
        <v>81</v>
      </c>
      <c r="AA34" s="73"/>
    </row>
    <row r="35" spans="1:27" s="1" customFormat="1" ht="12" customHeight="1" outlineLevel="5" x14ac:dyDescent="0.2">
      <c r="A35" s="7"/>
      <c r="B35" s="8" t="s">
        <v>85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63"/>
      <c r="U35" s="63"/>
      <c r="V35" s="10"/>
      <c r="W35" s="10">
        <f>ROUND($W$36+$W$37+$W$38,2)</f>
        <v>0</v>
      </c>
      <c r="X35" s="10">
        <f>ROUND($X$36+$X$37+$X$38,2)</f>
        <v>0</v>
      </c>
      <c r="Y35" s="10">
        <f>ROUND($Y$36+$Y$37+$Y$38,2)</f>
        <v>0</v>
      </c>
      <c r="Z35" s="10"/>
      <c r="AA35" s="63"/>
    </row>
    <row r="36" spans="1:27" s="1" customFormat="1" ht="33" customHeight="1" outlineLevel="6" x14ac:dyDescent="0.2">
      <c r="A36" s="25"/>
      <c r="B36" s="26" t="s">
        <v>86</v>
      </c>
      <c r="C36" s="27" t="s">
        <v>66</v>
      </c>
      <c r="D36" s="27"/>
      <c r="E36" s="27"/>
      <c r="F36" s="27"/>
      <c r="G36" s="27"/>
      <c r="H36" s="28">
        <v>5</v>
      </c>
      <c r="I36" s="28">
        <v>4</v>
      </c>
      <c r="J36" s="28">
        <v>4</v>
      </c>
      <c r="K36" s="28">
        <v>5</v>
      </c>
      <c r="L36" s="28">
        <v>4</v>
      </c>
      <c r="M36" s="28">
        <v>5</v>
      </c>
      <c r="N36" s="28">
        <v>4</v>
      </c>
      <c r="O36" s="28">
        <v>4</v>
      </c>
      <c r="P36" s="28">
        <v>6</v>
      </c>
      <c r="Q36" s="28">
        <f>$H$36+$I$36+$J$36+$K$36+$L$36+$M$36+$N$36+$O$36+$P$36</f>
        <v>41</v>
      </c>
      <c r="R36" s="30">
        <v>1</v>
      </c>
      <c r="S36" s="29">
        <f>ROUND($Q$36*$R$36,3)</f>
        <v>41</v>
      </c>
      <c r="T36" s="65"/>
      <c r="U36" s="64"/>
      <c r="V36" s="32">
        <f>ROUND($U$36+$T$36,2)</f>
        <v>0</v>
      </c>
      <c r="W36" s="29">
        <f>ROUND($Q$36*$T$36,2)</f>
        <v>0</v>
      </c>
      <c r="X36" s="29">
        <f>ROUND($S$36*$U$36,2)</f>
        <v>0</v>
      </c>
      <c r="Y36" s="29">
        <f>ROUND($X$36+$W$36,2)</f>
        <v>0</v>
      </c>
      <c r="Z36" s="31" t="s">
        <v>77</v>
      </c>
      <c r="AA36" s="73"/>
    </row>
    <row r="37" spans="1:27" s="1" customFormat="1" ht="33" customHeight="1" outlineLevel="6" x14ac:dyDescent="0.2">
      <c r="A37" s="25"/>
      <c r="B37" s="26" t="s">
        <v>87</v>
      </c>
      <c r="C37" s="27" t="s">
        <v>66</v>
      </c>
      <c r="D37" s="27"/>
      <c r="E37" s="27"/>
      <c r="F37" s="27"/>
      <c r="G37" s="27"/>
      <c r="H37" s="28">
        <v>1</v>
      </c>
      <c r="I37" s="28">
        <v>1</v>
      </c>
      <c r="J37" s="28">
        <v>1</v>
      </c>
      <c r="K37" s="28">
        <v>1</v>
      </c>
      <c r="L37" s="28">
        <v>1</v>
      </c>
      <c r="M37" s="29"/>
      <c r="N37" s="28">
        <v>1</v>
      </c>
      <c r="O37" s="28">
        <v>1</v>
      </c>
      <c r="P37" s="28">
        <v>1</v>
      </c>
      <c r="Q37" s="28">
        <f>$H$37+$I$37+$J$37+$K$37+$L$37+$M$37+$N$37+$O$37+$P$37</f>
        <v>8</v>
      </c>
      <c r="R37" s="30">
        <v>1</v>
      </c>
      <c r="S37" s="29">
        <f>ROUND($Q$37*$R$37,3)</f>
        <v>8</v>
      </c>
      <c r="T37" s="65"/>
      <c r="U37" s="64"/>
      <c r="V37" s="32">
        <f>ROUND($U$37+$T$37,2)</f>
        <v>0</v>
      </c>
      <c r="W37" s="29">
        <f>ROUND($Q$37*$T$37,2)</f>
        <v>0</v>
      </c>
      <c r="X37" s="29">
        <f>ROUND($S$37*$U$37,2)</f>
        <v>0</v>
      </c>
      <c r="Y37" s="29">
        <f>ROUND($X$37+$W$37,2)</f>
        <v>0</v>
      </c>
      <c r="Z37" s="31" t="s">
        <v>77</v>
      </c>
      <c r="AA37" s="73"/>
    </row>
    <row r="38" spans="1:27" s="1" customFormat="1" ht="33" customHeight="1" outlineLevel="6" x14ac:dyDescent="0.2">
      <c r="A38" s="25"/>
      <c r="B38" s="26" t="s">
        <v>88</v>
      </c>
      <c r="C38" s="27" t="s">
        <v>66</v>
      </c>
      <c r="D38" s="27"/>
      <c r="E38" s="27"/>
      <c r="F38" s="27"/>
      <c r="G38" s="27"/>
      <c r="H38" s="29"/>
      <c r="I38" s="29"/>
      <c r="J38" s="29"/>
      <c r="K38" s="29"/>
      <c r="L38" s="29"/>
      <c r="M38" s="28">
        <v>1</v>
      </c>
      <c r="N38" s="29"/>
      <c r="O38" s="29"/>
      <c r="P38" s="29"/>
      <c r="Q38" s="28">
        <f>$H$38+$I$38+$J$38+$K$38+$L$38+$M$38+$N$38+$O$38+$P$38</f>
        <v>1</v>
      </c>
      <c r="R38" s="30">
        <v>1</v>
      </c>
      <c r="S38" s="29">
        <f>ROUND($Q$38*$R$38,3)</f>
        <v>1</v>
      </c>
      <c r="T38" s="65"/>
      <c r="U38" s="64"/>
      <c r="V38" s="32">
        <f>ROUND($U$38+$T$38,2)</f>
        <v>0</v>
      </c>
      <c r="W38" s="29">
        <f>ROUND($Q$38*$T$38,2)</f>
        <v>0</v>
      </c>
      <c r="X38" s="29">
        <f>ROUND($S$38*$U$38,2)</f>
        <v>0</v>
      </c>
      <c r="Y38" s="29">
        <f>ROUND($X$38+$W$38,2)</f>
        <v>0</v>
      </c>
      <c r="Z38" s="31" t="s">
        <v>77</v>
      </c>
      <c r="AA38" s="73"/>
    </row>
    <row r="39" spans="1:27" s="1" customFormat="1" ht="12" customHeight="1" outlineLevel="5" x14ac:dyDescent="0.2">
      <c r="A39" s="7"/>
      <c r="B39" s="8" t="s">
        <v>89</v>
      </c>
      <c r="C39" s="9"/>
      <c r="D39" s="9"/>
      <c r="E39" s="9"/>
      <c r="F39" s="9"/>
      <c r="G39" s="9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63"/>
      <c r="U39" s="63"/>
      <c r="V39" s="10"/>
      <c r="W39" s="10">
        <f>ROUND($W$41+$W$42+$W$43,2)</f>
        <v>0</v>
      </c>
      <c r="X39" s="10">
        <f>ROUND($X$41+$X$42+$X$43,2)</f>
        <v>0</v>
      </c>
      <c r="Y39" s="10">
        <f>ROUND($Y$41+$Y$42+$Y$43,2)</f>
        <v>0</v>
      </c>
      <c r="Z39" s="10"/>
      <c r="AA39" s="63"/>
    </row>
    <row r="40" spans="1:27" s="11" customFormat="1" ht="63" customHeight="1" outlineLevel="6" x14ac:dyDescent="0.15">
      <c r="A40" s="12">
        <v>13</v>
      </c>
      <c r="B40" s="13" t="s">
        <v>90</v>
      </c>
      <c r="C40" s="14" t="s">
        <v>66</v>
      </c>
      <c r="D40" s="14"/>
      <c r="E40" s="14"/>
      <c r="F40" s="14"/>
      <c r="G40" s="14"/>
      <c r="H40" s="15">
        <v>10</v>
      </c>
      <c r="I40" s="15">
        <v>11</v>
      </c>
      <c r="J40" s="15">
        <v>4</v>
      </c>
      <c r="K40" s="15">
        <v>8</v>
      </c>
      <c r="L40" s="15">
        <v>4</v>
      </c>
      <c r="M40" s="15">
        <v>8</v>
      </c>
      <c r="N40" s="15">
        <v>4</v>
      </c>
      <c r="O40" s="15">
        <v>11</v>
      </c>
      <c r="P40" s="15">
        <v>12</v>
      </c>
      <c r="Q40" s="15">
        <v>72</v>
      </c>
      <c r="R40" s="16"/>
      <c r="S40" s="16">
        <f>$S$41</f>
        <v>72</v>
      </c>
      <c r="T40" s="62"/>
      <c r="U40" s="62"/>
      <c r="V40" s="16">
        <f>ROUND($Y$40/$S$40,2)</f>
        <v>0</v>
      </c>
      <c r="W40" s="16">
        <f>ROUND($W$41+$W$42+$W$43,2)</f>
        <v>0</v>
      </c>
      <c r="X40" s="16">
        <f>ROUND($X$41+$X$42+$X$43,2)</f>
        <v>0</v>
      </c>
      <c r="Y40" s="16">
        <f>ROUND($Y$41+$Y$42+$Y$43,2)</f>
        <v>0</v>
      </c>
      <c r="Z40" s="17" t="s">
        <v>91</v>
      </c>
      <c r="AA40" s="71"/>
    </row>
    <row r="41" spans="1:27" s="18" customFormat="1" ht="11.1" customHeight="1" outlineLevel="7" x14ac:dyDescent="0.2">
      <c r="A41" s="19"/>
      <c r="B41" s="20" t="s">
        <v>30</v>
      </c>
      <c r="C41" s="21" t="s">
        <v>66</v>
      </c>
      <c r="D41" s="21"/>
      <c r="E41" s="21"/>
      <c r="F41" s="21"/>
      <c r="G41" s="21"/>
      <c r="H41" s="22">
        <v>10</v>
      </c>
      <c r="I41" s="22">
        <v>11</v>
      </c>
      <c r="J41" s="22">
        <v>4</v>
      </c>
      <c r="K41" s="22">
        <v>8</v>
      </c>
      <c r="L41" s="22">
        <v>4</v>
      </c>
      <c r="M41" s="22">
        <v>8</v>
      </c>
      <c r="N41" s="22">
        <v>4</v>
      </c>
      <c r="O41" s="22">
        <v>11</v>
      </c>
      <c r="P41" s="22">
        <v>12</v>
      </c>
      <c r="Q41" s="22">
        <f>$H$41+$I$41+$J$41+$K$41+$L$41+$M$41+$N$41+$O$41+$P$41</f>
        <v>72</v>
      </c>
      <c r="R41" s="22">
        <v>1</v>
      </c>
      <c r="S41" s="23">
        <f>ROUND($Q$41*$R$41,3)</f>
        <v>72</v>
      </c>
      <c r="T41" s="66"/>
      <c r="U41" s="61"/>
      <c r="V41" s="58">
        <f>ROUND($U$41+$T$41,2)</f>
        <v>0</v>
      </c>
      <c r="W41" s="23">
        <f>ROUND($Q$41*$T$41,2)</f>
        <v>0</v>
      </c>
      <c r="X41" s="23">
        <f>ROUND($S$41*$U$41,2)</f>
        <v>0</v>
      </c>
      <c r="Y41" s="23">
        <f>ROUND($X$41+$W$41,2)</f>
        <v>0</v>
      </c>
      <c r="Z41" s="23"/>
      <c r="AA41" s="72"/>
    </row>
    <row r="42" spans="1:27" s="1" customFormat="1" ht="21.95" customHeight="1" outlineLevel="7" x14ac:dyDescent="0.2">
      <c r="A42" s="25"/>
      <c r="B42" s="26" t="s">
        <v>92</v>
      </c>
      <c r="C42" s="27" t="s">
        <v>69</v>
      </c>
      <c r="D42" s="27"/>
      <c r="E42" s="27"/>
      <c r="F42" s="27"/>
      <c r="G42" s="27"/>
      <c r="H42" s="28">
        <v>39.344000000000001</v>
      </c>
      <c r="I42" s="28">
        <v>36.648000000000003</v>
      </c>
      <c r="J42" s="28">
        <v>14.558999999999999</v>
      </c>
      <c r="K42" s="28">
        <v>30.835000000000001</v>
      </c>
      <c r="L42" s="28">
        <v>14.558999999999999</v>
      </c>
      <c r="M42" s="28">
        <v>30.835000000000001</v>
      </c>
      <c r="N42" s="28">
        <v>14.558999999999999</v>
      </c>
      <c r="O42" s="28">
        <v>36.648000000000003</v>
      </c>
      <c r="P42" s="28">
        <v>46.798000000000002</v>
      </c>
      <c r="Q42" s="28">
        <f>$H$42+$I$42+$J$42+$K$42+$L$42+$M$42+$N$42+$O$42+$P$42</f>
        <v>264.78499999999997</v>
      </c>
      <c r="R42" s="32">
        <v>1.05</v>
      </c>
      <c r="S42" s="29">
        <f>ROUND($Q$42*$R$42,3)</f>
        <v>278.024</v>
      </c>
      <c r="T42" s="64"/>
      <c r="U42" s="64"/>
      <c r="V42" s="29">
        <f>ROUND($U$42+$T$42,2)</f>
        <v>0</v>
      </c>
      <c r="W42" s="29">
        <f>ROUND($Q$42*$T$42,2)</f>
        <v>0</v>
      </c>
      <c r="X42" s="29">
        <f>ROUND($S$42*$U$42,2)</f>
        <v>0</v>
      </c>
      <c r="Y42" s="29">
        <f>ROUND($X$42+$W$42,2)</f>
        <v>0</v>
      </c>
      <c r="Z42" s="31"/>
      <c r="AA42" s="73"/>
    </row>
    <row r="43" spans="1:27" s="1" customFormat="1" ht="11.1" customHeight="1" outlineLevel="7" x14ac:dyDescent="0.2">
      <c r="A43" s="25"/>
      <c r="B43" s="26" t="s">
        <v>93</v>
      </c>
      <c r="C43" s="27" t="s">
        <v>94</v>
      </c>
      <c r="D43" s="27"/>
      <c r="E43" s="27"/>
      <c r="F43" s="27"/>
      <c r="G43" s="27"/>
      <c r="H43" s="28">
        <v>0.29399999999999998</v>
      </c>
      <c r="I43" s="28">
        <v>0.24199999999999999</v>
      </c>
      <c r="J43" s="28">
        <v>0.128</v>
      </c>
      <c r="K43" s="28">
        <v>0.222</v>
      </c>
      <c r="L43" s="28">
        <v>0.128</v>
      </c>
      <c r="M43" s="28">
        <v>0.222</v>
      </c>
      <c r="N43" s="28">
        <v>0.128</v>
      </c>
      <c r="O43" s="28">
        <v>0.24199999999999999</v>
      </c>
      <c r="P43" s="28">
        <v>0.35199999999999998</v>
      </c>
      <c r="Q43" s="28">
        <f>$H$43+$I$43+$J$43+$K$43+$L$43+$M$43+$N$43+$O$43+$P$43</f>
        <v>1.9579999999999997</v>
      </c>
      <c r="R43" s="32">
        <v>1.03</v>
      </c>
      <c r="S43" s="29">
        <f>ROUND($Q$43*$R$43,3)</f>
        <v>2.0169999999999999</v>
      </c>
      <c r="T43" s="64"/>
      <c r="U43" s="64"/>
      <c r="V43" s="29">
        <f>ROUND($U$43+$T$43,2)</f>
        <v>0</v>
      </c>
      <c r="W43" s="29">
        <f>ROUND($Q$43*$T$43,2)</f>
        <v>0</v>
      </c>
      <c r="X43" s="29">
        <f>ROUND($S$43*$U$43,2)</f>
        <v>0</v>
      </c>
      <c r="Y43" s="29">
        <f>ROUND($X$43+$W$43,2)</f>
        <v>0</v>
      </c>
      <c r="Z43" s="31"/>
      <c r="AA43" s="73"/>
    </row>
    <row r="44" spans="1:27" s="1" customFormat="1" ht="12" customHeight="1" outlineLevel="5" x14ac:dyDescent="0.2">
      <c r="A44" s="7"/>
      <c r="B44" s="8" t="s">
        <v>95</v>
      </c>
      <c r="C44" s="9"/>
      <c r="D44" s="9"/>
      <c r="E44" s="9"/>
      <c r="F44" s="9"/>
      <c r="G44" s="9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63"/>
      <c r="U44" s="63"/>
      <c r="V44" s="10"/>
      <c r="W44" s="10">
        <f>ROUND($W$45+$W$46+$W$47,2)</f>
        <v>0</v>
      </c>
      <c r="X44" s="10">
        <f>ROUND($X$45+$X$46+$X$47,2)</f>
        <v>0</v>
      </c>
      <c r="Y44" s="10">
        <f>ROUND($Y$45+$Y$46+$Y$47,2)</f>
        <v>0</v>
      </c>
      <c r="Z44" s="10"/>
      <c r="AA44" s="63"/>
    </row>
    <row r="45" spans="1:27" s="1" customFormat="1" ht="44.1" customHeight="1" outlineLevel="6" x14ac:dyDescent="0.2">
      <c r="A45" s="25"/>
      <c r="B45" s="26" t="s">
        <v>96</v>
      </c>
      <c r="C45" s="27" t="s">
        <v>66</v>
      </c>
      <c r="D45" s="27"/>
      <c r="E45" s="27"/>
      <c r="F45" s="27"/>
      <c r="G45" s="27"/>
      <c r="H45" s="28">
        <v>45</v>
      </c>
      <c r="I45" s="28">
        <v>34</v>
      </c>
      <c r="J45" s="28">
        <v>27</v>
      </c>
      <c r="K45" s="28">
        <v>44</v>
      </c>
      <c r="L45" s="28">
        <v>27</v>
      </c>
      <c r="M45" s="28">
        <v>44</v>
      </c>
      <c r="N45" s="28">
        <v>27</v>
      </c>
      <c r="O45" s="28">
        <v>34</v>
      </c>
      <c r="P45" s="28">
        <v>53</v>
      </c>
      <c r="Q45" s="28">
        <f>$H$45+$I$45+$J$45+$K$45+$L$45+$M$45+$N$45+$O$45+$P$45</f>
        <v>335</v>
      </c>
      <c r="R45" s="30">
        <v>1</v>
      </c>
      <c r="S45" s="29">
        <f>ROUND($Q$45*$R$45,3)</f>
        <v>335</v>
      </c>
      <c r="T45" s="67"/>
      <c r="U45" s="64"/>
      <c r="V45" s="59">
        <f>ROUND($U$45+$T$45,2)</f>
        <v>0</v>
      </c>
      <c r="W45" s="29">
        <f>ROUND($Q$45*$T$45,2)</f>
        <v>0</v>
      </c>
      <c r="X45" s="29">
        <f>ROUND($S$45*$U$45,2)</f>
        <v>0</v>
      </c>
      <c r="Y45" s="29">
        <f>ROUND($X$45+$W$45,2)</f>
        <v>0</v>
      </c>
      <c r="Z45" s="31" t="s">
        <v>97</v>
      </c>
      <c r="AA45" s="73"/>
    </row>
    <row r="46" spans="1:27" s="1" customFormat="1" ht="44.1" customHeight="1" outlineLevel="6" x14ac:dyDescent="0.2">
      <c r="A46" s="25"/>
      <c r="B46" s="26" t="s">
        <v>98</v>
      </c>
      <c r="C46" s="27" t="s">
        <v>66</v>
      </c>
      <c r="D46" s="27"/>
      <c r="E46" s="27"/>
      <c r="F46" s="27"/>
      <c r="G46" s="27"/>
      <c r="H46" s="28">
        <v>20</v>
      </c>
      <c r="I46" s="28">
        <v>16</v>
      </c>
      <c r="J46" s="28">
        <v>14</v>
      </c>
      <c r="K46" s="28">
        <v>22</v>
      </c>
      <c r="L46" s="28">
        <v>14</v>
      </c>
      <c r="M46" s="28">
        <v>22</v>
      </c>
      <c r="N46" s="28">
        <v>14</v>
      </c>
      <c r="O46" s="28">
        <v>16</v>
      </c>
      <c r="P46" s="28">
        <v>14</v>
      </c>
      <c r="Q46" s="28">
        <f>$H$46+$I$46+$J$46+$K$46+$L$46+$M$46+$N$46+$O$46+$P$46</f>
        <v>152</v>
      </c>
      <c r="R46" s="30">
        <v>1</v>
      </c>
      <c r="S46" s="29">
        <f>ROUND($Q$46*$R$46,3)</f>
        <v>152</v>
      </c>
      <c r="T46" s="67"/>
      <c r="U46" s="64"/>
      <c r="V46" s="59">
        <f>ROUND($U$46+$T$46,2)</f>
        <v>0</v>
      </c>
      <c r="W46" s="29">
        <f>ROUND($Q$46*$T$46,2)</f>
        <v>0</v>
      </c>
      <c r="X46" s="29">
        <f>ROUND($S$46*$U$46,2)</f>
        <v>0</v>
      </c>
      <c r="Y46" s="29">
        <f>ROUND($X$46+$W$46,2)</f>
        <v>0</v>
      </c>
      <c r="Z46" s="31" t="s">
        <v>97</v>
      </c>
      <c r="AA46" s="73"/>
    </row>
    <row r="47" spans="1:27" s="1" customFormat="1" ht="33" customHeight="1" outlineLevel="6" x14ac:dyDescent="0.2">
      <c r="A47" s="25"/>
      <c r="B47" s="26" t="s">
        <v>99</v>
      </c>
      <c r="C47" s="27" t="s">
        <v>66</v>
      </c>
      <c r="D47" s="27"/>
      <c r="E47" s="27"/>
      <c r="F47" s="27"/>
      <c r="G47" s="27"/>
      <c r="H47" s="28">
        <v>27</v>
      </c>
      <c r="I47" s="28">
        <v>22</v>
      </c>
      <c r="J47" s="28">
        <v>15</v>
      </c>
      <c r="K47" s="28">
        <v>19</v>
      </c>
      <c r="L47" s="28">
        <v>15</v>
      </c>
      <c r="M47" s="28">
        <v>19</v>
      </c>
      <c r="N47" s="28">
        <v>15</v>
      </c>
      <c r="O47" s="28">
        <v>22</v>
      </c>
      <c r="P47" s="28">
        <v>21</v>
      </c>
      <c r="Q47" s="28">
        <f>$H$47+$I$47+$J$47+$K$47+$L$47+$M$47+$N$47+$O$47+$P$47</f>
        <v>175</v>
      </c>
      <c r="R47" s="30">
        <v>1</v>
      </c>
      <c r="S47" s="29">
        <f>ROUND($Q$47*$R$47,3)</f>
        <v>175</v>
      </c>
      <c r="T47" s="65"/>
      <c r="U47" s="64"/>
      <c r="V47" s="32">
        <f>ROUND($U$47+$T$47,2)</f>
        <v>0</v>
      </c>
      <c r="W47" s="29">
        <f>ROUND($Q$47*$T$47,2)</f>
        <v>0</v>
      </c>
      <c r="X47" s="29">
        <f>ROUND($S$47*$U$47,2)</f>
        <v>0</v>
      </c>
      <c r="Y47" s="29">
        <f>ROUND($X$47+$W$47,2)</f>
        <v>0</v>
      </c>
      <c r="Z47" s="31" t="s">
        <v>77</v>
      </c>
      <c r="AA47" s="73"/>
    </row>
    <row r="48" spans="1:27" s="1" customFormat="1" ht="12" customHeight="1" outlineLevel="5" x14ac:dyDescent="0.2">
      <c r="A48" s="7"/>
      <c r="B48" s="8" t="s">
        <v>100</v>
      </c>
      <c r="C48" s="9"/>
      <c r="D48" s="9"/>
      <c r="E48" s="9"/>
      <c r="F48" s="9"/>
      <c r="G48" s="9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63"/>
      <c r="U48" s="63"/>
      <c r="V48" s="10"/>
      <c r="W48" s="10">
        <f>ROUND($W$49+$W$50+$W$51+$W$52,2)</f>
        <v>0</v>
      </c>
      <c r="X48" s="10">
        <f>ROUND($X$49+$X$50+$X$51+$X$52,2)</f>
        <v>0</v>
      </c>
      <c r="Y48" s="10">
        <f>ROUND($Y$49+$Y$50+$Y$51+$Y$52,2)</f>
        <v>0</v>
      </c>
      <c r="Z48" s="10"/>
      <c r="AA48" s="63"/>
    </row>
    <row r="49" spans="1:27" s="1" customFormat="1" ht="33" customHeight="1" outlineLevel="6" x14ac:dyDescent="0.2">
      <c r="A49" s="25"/>
      <c r="B49" s="26" t="s">
        <v>101</v>
      </c>
      <c r="C49" s="27" t="s">
        <v>66</v>
      </c>
      <c r="D49" s="27"/>
      <c r="E49" s="27"/>
      <c r="F49" s="27"/>
      <c r="G49" s="27"/>
      <c r="H49" s="28">
        <v>1</v>
      </c>
      <c r="I49" s="29"/>
      <c r="J49" s="29"/>
      <c r="K49" s="29"/>
      <c r="L49" s="29"/>
      <c r="M49" s="29"/>
      <c r="N49" s="29"/>
      <c r="O49" s="29"/>
      <c r="P49" s="29"/>
      <c r="Q49" s="28">
        <f>$H$49+$I$49+$J$49+$K$49+$L$49+$M$49+$N$49+$O$49+$P$49</f>
        <v>1</v>
      </c>
      <c r="R49" s="30">
        <v>1</v>
      </c>
      <c r="S49" s="29">
        <f>ROUND($Q$49*$R$49,3)</f>
        <v>1</v>
      </c>
      <c r="T49" s="65"/>
      <c r="U49" s="64"/>
      <c r="V49" s="32">
        <f>ROUND($U$49+$T$49,2)</f>
        <v>0</v>
      </c>
      <c r="W49" s="29">
        <f>ROUND($Q$49*$T$49,2)</f>
        <v>0</v>
      </c>
      <c r="X49" s="29">
        <f>ROUND($S$49*$U$49,2)</f>
        <v>0</v>
      </c>
      <c r="Y49" s="29">
        <f>ROUND($X$49+$W$49,2)</f>
        <v>0</v>
      </c>
      <c r="Z49" s="31" t="s">
        <v>77</v>
      </c>
      <c r="AA49" s="73"/>
    </row>
    <row r="50" spans="1:27" s="1" customFormat="1" ht="33" customHeight="1" outlineLevel="6" x14ac:dyDescent="0.2">
      <c r="A50" s="25"/>
      <c r="B50" s="26" t="s">
        <v>102</v>
      </c>
      <c r="C50" s="27" t="s">
        <v>66</v>
      </c>
      <c r="D50" s="27"/>
      <c r="E50" s="27"/>
      <c r="F50" s="27"/>
      <c r="G50" s="27"/>
      <c r="H50" s="28">
        <v>5</v>
      </c>
      <c r="I50" s="28">
        <v>3</v>
      </c>
      <c r="J50" s="28">
        <v>4</v>
      </c>
      <c r="K50" s="28">
        <v>4</v>
      </c>
      <c r="L50" s="28">
        <v>4</v>
      </c>
      <c r="M50" s="28">
        <v>4</v>
      </c>
      <c r="N50" s="28">
        <v>4</v>
      </c>
      <c r="O50" s="28">
        <v>3</v>
      </c>
      <c r="P50" s="28">
        <v>4</v>
      </c>
      <c r="Q50" s="28">
        <f>$H$50+$I$50+$J$50+$K$50+$L$50+$M$50+$N$50+$O$50+$P$50</f>
        <v>35</v>
      </c>
      <c r="R50" s="30">
        <v>1</v>
      </c>
      <c r="S50" s="29">
        <f>ROUND($Q$50*$R$50,3)</f>
        <v>35</v>
      </c>
      <c r="T50" s="65"/>
      <c r="U50" s="64"/>
      <c r="V50" s="32">
        <f>ROUND($U$50+$T$50,2)</f>
        <v>0</v>
      </c>
      <c r="W50" s="29">
        <f>ROUND($Q$50*$T$50,2)</f>
        <v>0</v>
      </c>
      <c r="X50" s="29">
        <f>ROUND($S$50*$U$50,2)</f>
        <v>0</v>
      </c>
      <c r="Y50" s="29">
        <f>ROUND($X$50+$W$50,2)</f>
        <v>0</v>
      </c>
      <c r="Z50" s="31" t="s">
        <v>77</v>
      </c>
      <c r="AA50" s="73"/>
    </row>
    <row r="51" spans="1:27" s="1" customFormat="1" ht="33" customHeight="1" outlineLevel="6" x14ac:dyDescent="0.2">
      <c r="A51" s="25"/>
      <c r="B51" s="26" t="s">
        <v>103</v>
      </c>
      <c r="C51" s="27" t="s">
        <v>66</v>
      </c>
      <c r="D51" s="27"/>
      <c r="E51" s="27"/>
      <c r="F51" s="27"/>
      <c r="G51" s="27"/>
      <c r="H51" s="29"/>
      <c r="I51" s="28">
        <v>1</v>
      </c>
      <c r="J51" s="29"/>
      <c r="K51" s="29"/>
      <c r="L51" s="29"/>
      <c r="M51" s="29"/>
      <c r="N51" s="29"/>
      <c r="O51" s="28">
        <v>1</v>
      </c>
      <c r="P51" s="28">
        <v>9</v>
      </c>
      <c r="Q51" s="28">
        <f>$H$51+$I$51+$J$51+$K$51+$L$51+$M$51+$N$51+$O$51+$P$51</f>
        <v>11</v>
      </c>
      <c r="R51" s="30">
        <v>1</v>
      </c>
      <c r="S51" s="29">
        <f>ROUND($Q$51*$R$51,3)</f>
        <v>11</v>
      </c>
      <c r="T51" s="65"/>
      <c r="U51" s="64"/>
      <c r="V51" s="32">
        <f>ROUND($U$51+$T$51,2)</f>
        <v>0</v>
      </c>
      <c r="W51" s="29">
        <f>ROUND($Q$51*$T$51,2)</f>
        <v>0</v>
      </c>
      <c r="X51" s="29">
        <f>ROUND($S$51*$U$51,2)</f>
        <v>0</v>
      </c>
      <c r="Y51" s="29">
        <f>ROUND($X$51+$W$51,2)</f>
        <v>0</v>
      </c>
      <c r="Z51" s="31" t="s">
        <v>77</v>
      </c>
      <c r="AA51" s="73"/>
    </row>
    <row r="52" spans="1:27" s="1" customFormat="1" ht="33" customHeight="1" outlineLevel="6" x14ac:dyDescent="0.2">
      <c r="A52" s="25"/>
      <c r="B52" s="26" t="s">
        <v>104</v>
      </c>
      <c r="C52" s="27" t="s">
        <v>66</v>
      </c>
      <c r="D52" s="27"/>
      <c r="E52" s="27"/>
      <c r="F52" s="27"/>
      <c r="G52" s="27"/>
      <c r="H52" s="28">
        <v>4</v>
      </c>
      <c r="I52" s="29"/>
      <c r="J52" s="29"/>
      <c r="K52" s="29"/>
      <c r="L52" s="29"/>
      <c r="M52" s="29"/>
      <c r="N52" s="29"/>
      <c r="O52" s="29"/>
      <c r="P52" s="28">
        <v>3</v>
      </c>
      <c r="Q52" s="28">
        <f>$H$52+$I$52+$J$52+$K$52+$L$52+$M$52+$N$52+$O$52+$P$52</f>
        <v>7</v>
      </c>
      <c r="R52" s="30">
        <v>1</v>
      </c>
      <c r="S52" s="29">
        <f>ROUND($Q$52*$R$52,3)</f>
        <v>7</v>
      </c>
      <c r="T52" s="65"/>
      <c r="U52" s="64"/>
      <c r="V52" s="32">
        <f>ROUND($U$52+$T$52,2)</f>
        <v>0</v>
      </c>
      <c r="W52" s="29">
        <f>ROUND($Q$52*$T$52,2)</f>
        <v>0</v>
      </c>
      <c r="X52" s="29">
        <f>ROUND($S$52*$U$52,2)</f>
        <v>0</v>
      </c>
      <c r="Y52" s="29">
        <f>ROUND($X$52+$W$52,2)</f>
        <v>0</v>
      </c>
      <c r="Z52" s="31" t="s">
        <v>77</v>
      </c>
      <c r="AA52" s="73"/>
    </row>
    <row r="53" spans="1:27" s="1" customFormat="1" ht="12" customHeight="1" outlineLevel="5" x14ac:dyDescent="0.2">
      <c r="A53" s="7"/>
      <c r="B53" s="8" t="s">
        <v>105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63"/>
      <c r="U53" s="63"/>
      <c r="V53" s="10"/>
      <c r="W53" s="10">
        <f>ROUND($W$55,2)</f>
        <v>0</v>
      </c>
      <c r="X53" s="10">
        <f>ROUND($X$55,2)</f>
        <v>0</v>
      </c>
      <c r="Y53" s="10">
        <f>ROUND($Y$55,2)</f>
        <v>0</v>
      </c>
      <c r="Z53" s="10"/>
      <c r="AA53" s="63"/>
    </row>
    <row r="54" spans="1:27" s="11" customFormat="1" ht="11.1" customHeight="1" outlineLevel="6" x14ac:dyDescent="0.15">
      <c r="A54" s="12">
        <v>21</v>
      </c>
      <c r="B54" s="13" t="s">
        <v>105</v>
      </c>
      <c r="C54" s="14" t="s">
        <v>106</v>
      </c>
      <c r="D54" s="14"/>
      <c r="E54" s="14"/>
      <c r="F54" s="14"/>
      <c r="G54" s="14"/>
      <c r="H54" s="15">
        <v>1</v>
      </c>
      <c r="I54" s="15">
        <v>1</v>
      </c>
      <c r="J54" s="15">
        <v>1</v>
      </c>
      <c r="K54" s="15">
        <v>1</v>
      </c>
      <c r="L54" s="15">
        <v>1</v>
      </c>
      <c r="M54" s="15">
        <v>1</v>
      </c>
      <c r="N54" s="15">
        <v>1</v>
      </c>
      <c r="O54" s="15">
        <v>1</v>
      </c>
      <c r="P54" s="15">
        <v>1</v>
      </c>
      <c r="Q54" s="15">
        <v>9</v>
      </c>
      <c r="R54" s="16"/>
      <c r="S54" s="16">
        <f>$S$55</f>
        <v>9</v>
      </c>
      <c r="T54" s="62"/>
      <c r="U54" s="62"/>
      <c r="V54" s="16">
        <f>ROUND($Y$54/$S$54,2)</f>
        <v>0</v>
      </c>
      <c r="W54" s="16">
        <f>ROUND($W$55,2)</f>
        <v>0</v>
      </c>
      <c r="X54" s="16">
        <f>ROUND($X$55,2)</f>
        <v>0</v>
      </c>
      <c r="Y54" s="16">
        <f>ROUND($Y$55,2)</f>
        <v>0</v>
      </c>
      <c r="Z54" s="17"/>
      <c r="AA54" s="71"/>
    </row>
    <row r="55" spans="1:27" s="18" customFormat="1" ht="11.1" customHeight="1" outlineLevel="7" x14ac:dyDescent="0.2">
      <c r="A55" s="19"/>
      <c r="B55" s="20" t="s">
        <v>30</v>
      </c>
      <c r="C55" s="21" t="s">
        <v>106</v>
      </c>
      <c r="D55" s="21"/>
      <c r="E55" s="21"/>
      <c r="F55" s="21"/>
      <c r="G55" s="21"/>
      <c r="H55" s="22">
        <v>1</v>
      </c>
      <c r="I55" s="22">
        <v>1</v>
      </c>
      <c r="J55" s="22">
        <v>1</v>
      </c>
      <c r="K55" s="22">
        <v>1</v>
      </c>
      <c r="L55" s="22">
        <v>1</v>
      </c>
      <c r="M55" s="22">
        <v>1</v>
      </c>
      <c r="N55" s="22">
        <v>1</v>
      </c>
      <c r="O55" s="22">
        <v>1</v>
      </c>
      <c r="P55" s="22">
        <v>1</v>
      </c>
      <c r="Q55" s="22">
        <f>$H$55+$I$55+$J$55+$K$55+$L$55+$M$55+$N$55+$O$55+$P$55</f>
        <v>9</v>
      </c>
      <c r="R55" s="22">
        <v>1</v>
      </c>
      <c r="S55" s="23">
        <f>ROUND($Q$55*$R$55,3)</f>
        <v>9</v>
      </c>
      <c r="T55" s="66"/>
      <c r="U55" s="61"/>
      <c r="V55" s="58">
        <f>ROUND($U$55+$T$55,2)</f>
        <v>0</v>
      </c>
      <c r="W55" s="23">
        <f>ROUND($Q$55*$T$55,2)</f>
        <v>0</v>
      </c>
      <c r="X55" s="23">
        <f>ROUND($S$55*$U$55,2)</f>
        <v>0</v>
      </c>
      <c r="Y55" s="23">
        <f>ROUND($X$55+$W$55,2)</f>
        <v>0</v>
      </c>
      <c r="Z55" s="23"/>
      <c r="AA55" s="72"/>
    </row>
    <row r="56" spans="1:27" s="1" customFormat="1" ht="12" customHeight="1" outlineLevel="5" x14ac:dyDescent="0.2">
      <c r="A56" s="7"/>
      <c r="B56" s="8" t="s">
        <v>107</v>
      </c>
      <c r="C56" s="9"/>
      <c r="D56" s="9"/>
      <c r="E56" s="9"/>
      <c r="F56" s="9"/>
      <c r="G56" s="9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63"/>
      <c r="U56" s="63"/>
      <c r="V56" s="10"/>
      <c r="W56" s="10">
        <f>ROUND($W$57+$W$59,2)</f>
        <v>0</v>
      </c>
      <c r="X56" s="10">
        <f>ROUND($X$57+$X$59,2)</f>
        <v>0</v>
      </c>
      <c r="Y56" s="10">
        <f>ROUND($Y$57+$Y$59,2)</f>
        <v>0</v>
      </c>
      <c r="Z56" s="10"/>
      <c r="AA56" s="63"/>
    </row>
    <row r="57" spans="1:27" s="1" customFormat="1" ht="56.1" customHeight="1" outlineLevel="6" x14ac:dyDescent="0.2">
      <c r="A57" s="25"/>
      <c r="B57" s="26" t="s">
        <v>108</v>
      </c>
      <c r="C57" s="27" t="s">
        <v>66</v>
      </c>
      <c r="D57" s="27"/>
      <c r="E57" s="27"/>
      <c r="F57" s="27"/>
      <c r="G57" s="27"/>
      <c r="H57" s="28">
        <v>5</v>
      </c>
      <c r="I57" s="28">
        <v>4</v>
      </c>
      <c r="J57" s="28">
        <v>4</v>
      </c>
      <c r="K57" s="28">
        <v>5</v>
      </c>
      <c r="L57" s="28">
        <v>4</v>
      </c>
      <c r="M57" s="28">
        <v>5</v>
      </c>
      <c r="N57" s="28">
        <v>4</v>
      </c>
      <c r="O57" s="28">
        <v>4</v>
      </c>
      <c r="P57" s="28">
        <v>6</v>
      </c>
      <c r="Q57" s="28">
        <f>$H$57+$I$57+$J$57+$K$57+$L$57+$M$57+$N$57+$O$57+$P$57</f>
        <v>41</v>
      </c>
      <c r="R57" s="30">
        <v>1</v>
      </c>
      <c r="S57" s="29">
        <f>ROUND($Q$57*$R$57,3)</f>
        <v>41</v>
      </c>
      <c r="T57" s="67"/>
      <c r="U57" s="64"/>
      <c r="V57" s="59">
        <f>ROUND($U$57+$T$57,2)</f>
        <v>0</v>
      </c>
      <c r="W57" s="29">
        <f>ROUND($Q$57*$T$57,2)</f>
        <v>0</v>
      </c>
      <c r="X57" s="29">
        <f>ROUND($S$57*$U$57,2)</f>
        <v>0</v>
      </c>
      <c r="Y57" s="29">
        <f>ROUND($X$57+$W$57,2)</f>
        <v>0</v>
      </c>
      <c r="Z57" s="31" t="s">
        <v>109</v>
      </c>
      <c r="AA57" s="73"/>
    </row>
    <row r="58" spans="1:27" s="11" customFormat="1" ht="21.95" customHeight="1" outlineLevel="6" x14ac:dyDescent="0.15">
      <c r="A58" s="12">
        <v>23</v>
      </c>
      <c r="B58" s="13" t="s">
        <v>110</v>
      </c>
      <c r="C58" s="14" t="s">
        <v>66</v>
      </c>
      <c r="D58" s="14"/>
      <c r="E58" s="14"/>
      <c r="F58" s="14"/>
      <c r="G58" s="14"/>
      <c r="H58" s="15">
        <v>5</v>
      </c>
      <c r="I58" s="15">
        <v>4</v>
      </c>
      <c r="J58" s="15">
        <v>4</v>
      </c>
      <c r="K58" s="15">
        <v>5</v>
      </c>
      <c r="L58" s="15">
        <v>4</v>
      </c>
      <c r="M58" s="15">
        <v>5</v>
      </c>
      <c r="N58" s="15">
        <v>4</v>
      </c>
      <c r="O58" s="15">
        <v>4</v>
      </c>
      <c r="P58" s="15">
        <v>6</v>
      </c>
      <c r="Q58" s="15">
        <v>41</v>
      </c>
      <c r="R58" s="16"/>
      <c r="S58" s="16">
        <f>$S$59</f>
        <v>41</v>
      </c>
      <c r="T58" s="62"/>
      <c r="U58" s="62"/>
      <c r="V58" s="16">
        <f>ROUND($Y$58/$S$58,2)</f>
        <v>0</v>
      </c>
      <c r="W58" s="16">
        <f>ROUND($W$59,2)</f>
        <v>0</v>
      </c>
      <c r="X58" s="16">
        <f>ROUND($X$59,2)</f>
        <v>0</v>
      </c>
      <c r="Y58" s="16">
        <f>ROUND($Y$59,2)</f>
        <v>0</v>
      </c>
      <c r="Z58" s="17"/>
      <c r="AA58" s="71"/>
    </row>
    <row r="59" spans="1:27" s="18" customFormat="1" ht="11.1" customHeight="1" outlineLevel="7" x14ac:dyDescent="0.2">
      <c r="A59" s="19"/>
      <c r="B59" s="20" t="s">
        <v>30</v>
      </c>
      <c r="C59" s="21" t="s">
        <v>66</v>
      </c>
      <c r="D59" s="21"/>
      <c r="E59" s="21"/>
      <c r="F59" s="21"/>
      <c r="G59" s="21"/>
      <c r="H59" s="22">
        <v>5</v>
      </c>
      <c r="I59" s="22">
        <v>4</v>
      </c>
      <c r="J59" s="22">
        <v>4</v>
      </c>
      <c r="K59" s="22">
        <v>5</v>
      </c>
      <c r="L59" s="22">
        <v>4</v>
      </c>
      <c r="M59" s="22">
        <v>5</v>
      </c>
      <c r="N59" s="22">
        <v>4</v>
      </c>
      <c r="O59" s="22">
        <v>4</v>
      </c>
      <c r="P59" s="22">
        <v>6</v>
      </c>
      <c r="Q59" s="22">
        <f>$H$59+$I$59+$J$59+$K$59+$L$59+$M$59+$N$59+$O$59+$P$59</f>
        <v>41</v>
      </c>
      <c r="R59" s="22">
        <v>1</v>
      </c>
      <c r="S59" s="23">
        <f>ROUND($Q$59*$R$59,3)</f>
        <v>41</v>
      </c>
      <c r="T59" s="60"/>
      <c r="U59" s="61"/>
      <c r="V59" s="57">
        <f>ROUND($U$59+$T$59,2)</f>
        <v>0</v>
      </c>
      <c r="W59" s="23">
        <f>ROUND($Q$59*$T$59,2)</f>
        <v>0</v>
      </c>
      <c r="X59" s="23">
        <f>ROUND($S$59*$U$59,2)</f>
        <v>0</v>
      </c>
      <c r="Y59" s="23">
        <f>ROUND($X$59+$W$59,2)</f>
        <v>0</v>
      </c>
      <c r="Z59" s="23"/>
      <c r="AA59" s="72"/>
    </row>
    <row r="60" spans="1:27" s="1" customFormat="1" ht="12" customHeight="1" outlineLevel="5" x14ac:dyDescent="0.2">
      <c r="A60" s="7"/>
      <c r="B60" s="8" t="s">
        <v>111</v>
      </c>
      <c r="C60" s="9"/>
      <c r="D60" s="9"/>
      <c r="E60" s="9"/>
      <c r="F60" s="9"/>
      <c r="G60" s="9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63"/>
      <c r="U60" s="63"/>
      <c r="V60" s="10"/>
      <c r="W60" s="10">
        <f>ROUND($W$63+$W$65+$W$67+$W$70+$W$72,2)</f>
        <v>0</v>
      </c>
      <c r="X60" s="10">
        <f>ROUND($X$63+$X$65+$X$67+$X$70+$X$72,2)</f>
        <v>0</v>
      </c>
      <c r="Y60" s="10">
        <f>ROUND($Y$63+$Y$65+$Y$67+$Y$70+$Y$72,2)</f>
        <v>0</v>
      </c>
      <c r="Z60" s="10"/>
      <c r="AA60" s="63"/>
    </row>
    <row r="61" spans="1:27" s="1" customFormat="1" ht="12" customHeight="1" outlineLevel="6" x14ac:dyDescent="0.2">
      <c r="A61" s="7"/>
      <c r="B61" s="8" t="s">
        <v>112</v>
      </c>
      <c r="C61" s="9"/>
      <c r="D61" s="9"/>
      <c r="E61" s="9"/>
      <c r="F61" s="9"/>
      <c r="G61" s="9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63"/>
      <c r="U61" s="63"/>
      <c r="V61" s="10"/>
      <c r="W61" s="10">
        <f>ROUND($W$63+$W$65+$W$67,2)</f>
        <v>0</v>
      </c>
      <c r="X61" s="10">
        <f>ROUND($X$63+$X$65+$X$67,2)</f>
        <v>0</v>
      </c>
      <c r="Y61" s="10">
        <f>ROUND($Y$63+$Y$65+$Y$67,2)</f>
        <v>0</v>
      </c>
      <c r="Z61" s="10"/>
      <c r="AA61" s="63"/>
    </row>
    <row r="62" spans="1:27" s="11" customFormat="1" ht="32.1" customHeight="1" outlineLevel="7" x14ac:dyDescent="0.15">
      <c r="A62" s="12">
        <v>24</v>
      </c>
      <c r="B62" s="13" t="s">
        <v>113</v>
      </c>
      <c r="C62" s="14" t="s">
        <v>66</v>
      </c>
      <c r="D62" s="14"/>
      <c r="E62" s="14"/>
      <c r="F62" s="14"/>
      <c r="G62" s="14"/>
      <c r="H62" s="15">
        <v>4</v>
      </c>
      <c r="I62" s="15">
        <v>54</v>
      </c>
      <c r="J62" s="15">
        <v>12</v>
      </c>
      <c r="K62" s="15">
        <v>25</v>
      </c>
      <c r="L62" s="15">
        <v>12</v>
      </c>
      <c r="M62" s="15">
        <v>25</v>
      </c>
      <c r="N62" s="15">
        <v>12</v>
      </c>
      <c r="O62" s="15">
        <v>54</v>
      </c>
      <c r="P62" s="15">
        <v>6</v>
      </c>
      <c r="Q62" s="15">
        <v>204</v>
      </c>
      <c r="R62" s="16"/>
      <c r="S62" s="16">
        <f>$S$63</f>
        <v>204</v>
      </c>
      <c r="T62" s="62"/>
      <c r="U62" s="62"/>
      <c r="V62" s="16">
        <f>ROUND($Y$62/$S$62,2)</f>
        <v>0</v>
      </c>
      <c r="W62" s="16">
        <f>ROUND($W$63,2)</f>
        <v>0</v>
      </c>
      <c r="X62" s="16">
        <f>ROUND($X$63,2)</f>
        <v>0</v>
      </c>
      <c r="Y62" s="16">
        <f>ROUND($Y$63,2)</f>
        <v>0</v>
      </c>
      <c r="Z62" s="17" t="s">
        <v>114</v>
      </c>
      <c r="AA62" s="71"/>
    </row>
    <row r="63" spans="1:27" s="18" customFormat="1" ht="11.1" customHeight="1" outlineLevel="7" x14ac:dyDescent="0.2">
      <c r="A63" s="19"/>
      <c r="B63" s="20" t="s">
        <v>30</v>
      </c>
      <c r="C63" s="21" t="s">
        <v>66</v>
      </c>
      <c r="D63" s="21"/>
      <c r="E63" s="21"/>
      <c r="F63" s="21"/>
      <c r="G63" s="21"/>
      <c r="H63" s="22">
        <v>4</v>
      </c>
      <c r="I63" s="22">
        <v>54</v>
      </c>
      <c r="J63" s="22">
        <v>12</v>
      </c>
      <c r="K63" s="22">
        <v>25</v>
      </c>
      <c r="L63" s="22">
        <v>12</v>
      </c>
      <c r="M63" s="22">
        <v>25</v>
      </c>
      <c r="N63" s="22">
        <v>12</v>
      </c>
      <c r="O63" s="22">
        <v>54</v>
      </c>
      <c r="P63" s="22">
        <v>6</v>
      </c>
      <c r="Q63" s="22">
        <f>$H$63+$I$63+$J$63+$K$63+$L$63+$M$63+$N$63+$O$63+$P$63</f>
        <v>204</v>
      </c>
      <c r="R63" s="22">
        <v>1</v>
      </c>
      <c r="S63" s="23">
        <f>ROUND($Q$63*$R$63,3)</f>
        <v>204</v>
      </c>
      <c r="T63" s="66"/>
      <c r="U63" s="61"/>
      <c r="V63" s="58">
        <f>ROUND($U$63+$T$63,2)</f>
        <v>0</v>
      </c>
      <c r="W63" s="23">
        <f>ROUND($Q$63*$T$63,2)</f>
        <v>0</v>
      </c>
      <c r="X63" s="23">
        <f>ROUND($S$63*$U$63,2)</f>
        <v>0</v>
      </c>
      <c r="Y63" s="23">
        <f>ROUND($X$63+$W$63,2)</f>
        <v>0</v>
      </c>
      <c r="Z63" s="23"/>
      <c r="AA63" s="72"/>
    </row>
    <row r="64" spans="1:27" s="11" customFormat="1" ht="32.1" customHeight="1" outlineLevel="7" x14ac:dyDescent="0.15">
      <c r="A64" s="12">
        <v>25</v>
      </c>
      <c r="B64" s="13" t="s">
        <v>115</v>
      </c>
      <c r="C64" s="14" t="s">
        <v>66</v>
      </c>
      <c r="D64" s="14"/>
      <c r="E64" s="14"/>
      <c r="F64" s="14"/>
      <c r="G64" s="14"/>
      <c r="H64" s="15">
        <v>177</v>
      </c>
      <c r="I64" s="15">
        <v>96</v>
      </c>
      <c r="J64" s="15">
        <v>98</v>
      </c>
      <c r="K64" s="15">
        <v>148</v>
      </c>
      <c r="L64" s="15">
        <v>98</v>
      </c>
      <c r="M64" s="15">
        <v>148</v>
      </c>
      <c r="N64" s="15">
        <v>98</v>
      </c>
      <c r="O64" s="15">
        <v>96</v>
      </c>
      <c r="P64" s="15">
        <v>204</v>
      </c>
      <c r="Q64" s="24">
        <v>1163</v>
      </c>
      <c r="R64" s="16"/>
      <c r="S64" s="16">
        <f>$S$65</f>
        <v>1163</v>
      </c>
      <c r="T64" s="62"/>
      <c r="U64" s="62"/>
      <c r="V64" s="16">
        <f>ROUND($Y$64/$S$64,2)</f>
        <v>0</v>
      </c>
      <c r="W64" s="16">
        <f>ROUND($W$65,2)</f>
        <v>0</v>
      </c>
      <c r="X64" s="16">
        <f>ROUND($X$65,2)</f>
        <v>0</v>
      </c>
      <c r="Y64" s="16">
        <f>ROUND($Y$65,2)</f>
        <v>0</v>
      </c>
      <c r="Z64" s="17" t="s">
        <v>114</v>
      </c>
      <c r="AA64" s="71"/>
    </row>
    <row r="65" spans="1:27" s="18" customFormat="1" ht="11.1" customHeight="1" outlineLevel="7" x14ac:dyDescent="0.2">
      <c r="A65" s="19"/>
      <c r="B65" s="20" t="s">
        <v>30</v>
      </c>
      <c r="C65" s="21" t="s">
        <v>66</v>
      </c>
      <c r="D65" s="21"/>
      <c r="E65" s="21"/>
      <c r="F65" s="21"/>
      <c r="G65" s="21"/>
      <c r="H65" s="22">
        <v>177</v>
      </c>
      <c r="I65" s="22">
        <v>96</v>
      </c>
      <c r="J65" s="22">
        <v>98</v>
      </c>
      <c r="K65" s="22">
        <v>148</v>
      </c>
      <c r="L65" s="22">
        <v>98</v>
      </c>
      <c r="M65" s="22">
        <v>148</v>
      </c>
      <c r="N65" s="22">
        <v>98</v>
      </c>
      <c r="O65" s="22">
        <v>96</v>
      </c>
      <c r="P65" s="22">
        <v>204</v>
      </c>
      <c r="Q65" s="22">
        <f>$H$65+$I$65+$J$65+$K$65+$L$65+$M$65+$N$65+$O$65+$P$65</f>
        <v>1163</v>
      </c>
      <c r="R65" s="22">
        <v>1</v>
      </c>
      <c r="S65" s="23">
        <f>ROUND($Q$65*$R$65,3)</f>
        <v>1163</v>
      </c>
      <c r="T65" s="66"/>
      <c r="U65" s="61"/>
      <c r="V65" s="58">
        <f>ROUND($U$65+$T$65,2)</f>
        <v>0</v>
      </c>
      <c r="W65" s="23">
        <f>ROUND($Q$65*$T$65,2)</f>
        <v>0</v>
      </c>
      <c r="X65" s="23">
        <f>ROUND($S$65*$U$65,2)</f>
        <v>0</v>
      </c>
      <c r="Y65" s="23">
        <f>ROUND($X$65+$W$65,2)</f>
        <v>0</v>
      </c>
      <c r="Z65" s="23"/>
      <c r="AA65" s="72"/>
    </row>
    <row r="66" spans="1:27" s="11" customFormat="1" ht="32.1" customHeight="1" outlineLevel="7" x14ac:dyDescent="0.15">
      <c r="A66" s="12">
        <v>26</v>
      </c>
      <c r="B66" s="13" t="s">
        <v>116</v>
      </c>
      <c r="C66" s="14" t="s">
        <v>66</v>
      </c>
      <c r="D66" s="14"/>
      <c r="E66" s="14"/>
      <c r="F66" s="14"/>
      <c r="G66" s="14"/>
      <c r="H66" s="15">
        <v>5</v>
      </c>
      <c r="I66" s="16"/>
      <c r="J66" s="15">
        <v>1</v>
      </c>
      <c r="K66" s="15">
        <v>6</v>
      </c>
      <c r="L66" s="15">
        <v>1</v>
      </c>
      <c r="M66" s="15">
        <v>6</v>
      </c>
      <c r="N66" s="15">
        <v>1</v>
      </c>
      <c r="O66" s="16"/>
      <c r="P66" s="15">
        <v>5</v>
      </c>
      <c r="Q66" s="15">
        <v>25</v>
      </c>
      <c r="R66" s="16"/>
      <c r="S66" s="16">
        <f>$S$67</f>
        <v>25</v>
      </c>
      <c r="T66" s="62"/>
      <c r="U66" s="62"/>
      <c r="V66" s="16">
        <f>ROUND($Y$66/$S$66,2)</f>
        <v>0</v>
      </c>
      <c r="W66" s="16">
        <f>ROUND($W$67,2)</f>
        <v>0</v>
      </c>
      <c r="X66" s="16">
        <f>ROUND($X$67,2)</f>
        <v>0</v>
      </c>
      <c r="Y66" s="16">
        <f>ROUND($Y$67,2)</f>
        <v>0</v>
      </c>
      <c r="Z66" s="17" t="s">
        <v>114</v>
      </c>
      <c r="AA66" s="71"/>
    </row>
    <row r="67" spans="1:27" s="18" customFormat="1" ht="11.1" customHeight="1" outlineLevel="7" x14ac:dyDescent="0.2">
      <c r="A67" s="19"/>
      <c r="B67" s="20" t="s">
        <v>30</v>
      </c>
      <c r="C67" s="21" t="s">
        <v>66</v>
      </c>
      <c r="D67" s="21"/>
      <c r="E67" s="21"/>
      <c r="F67" s="21"/>
      <c r="G67" s="21"/>
      <c r="H67" s="22">
        <v>5</v>
      </c>
      <c r="I67" s="23"/>
      <c r="J67" s="22">
        <v>1</v>
      </c>
      <c r="K67" s="22">
        <v>6</v>
      </c>
      <c r="L67" s="22">
        <v>1</v>
      </c>
      <c r="M67" s="22">
        <v>6</v>
      </c>
      <c r="N67" s="22">
        <v>1</v>
      </c>
      <c r="O67" s="23"/>
      <c r="P67" s="22">
        <v>5</v>
      </c>
      <c r="Q67" s="22">
        <f>$H$67+$I$67+$J$67+$K$67+$L$67+$M$67+$N$67+$O$67+$P$67</f>
        <v>25</v>
      </c>
      <c r="R67" s="22">
        <v>1</v>
      </c>
      <c r="S67" s="23">
        <f>ROUND($Q$67*$R$67,3)</f>
        <v>25</v>
      </c>
      <c r="T67" s="66"/>
      <c r="U67" s="61"/>
      <c r="V67" s="58">
        <f>ROUND($U$67+$T$67,2)</f>
        <v>0</v>
      </c>
      <c r="W67" s="23">
        <f>ROUND($Q$67*$T$67,2)</f>
        <v>0</v>
      </c>
      <c r="X67" s="23">
        <f>ROUND($S$67*$U$67,2)</f>
        <v>0</v>
      </c>
      <c r="Y67" s="23">
        <f>ROUND($X$67+$W$67,2)</f>
        <v>0</v>
      </c>
      <c r="Z67" s="23"/>
      <c r="AA67" s="72"/>
    </row>
    <row r="68" spans="1:27" s="1" customFormat="1" ht="12" customHeight="1" outlineLevel="6" x14ac:dyDescent="0.2">
      <c r="A68" s="7"/>
      <c r="B68" s="8" t="s">
        <v>117</v>
      </c>
      <c r="C68" s="9"/>
      <c r="D68" s="9"/>
      <c r="E68" s="9"/>
      <c r="F68" s="9"/>
      <c r="G68" s="9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63"/>
      <c r="U68" s="63"/>
      <c r="V68" s="10"/>
      <c r="W68" s="10">
        <f>ROUND($W$70+$W$72,2)</f>
        <v>0</v>
      </c>
      <c r="X68" s="10">
        <f>ROUND($X$70+$X$72,2)</f>
        <v>0</v>
      </c>
      <c r="Y68" s="10">
        <f>ROUND($Y$70+$Y$72,2)</f>
        <v>0</v>
      </c>
      <c r="Z68" s="10"/>
      <c r="AA68" s="63"/>
    </row>
    <row r="69" spans="1:27" s="11" customFormat="1" ht="32.1" customHeight="1" outlineLevel="7" x14ac:dyDescent="0.15">
      <c r="A69" s="12">
        <v>27</v>
      </c>
      <c r="B69" s="13" t="s">
        <v>118</v>
      </c>
      <c r="C69" s="14" t="s">
        <v>66</v>
      </c>
      <c r="D69" s="14"/>
      <c r="E69" s="14"/>
      <c r="F69" s="14"/>
      <c r="G69" s="14"/>
      <c r="H69" s="15">
        <v>10</v>
      </c>
      <c r="I69" s="15">
        <v>8</v>
      </c>
      <c r="J69" s="15">
        <v>30</v>
      </c>
      <c r="K69" s="15">
        <v>22</v>
      </c>
      <c r="L69" s="15">
        <v>30</v>
      </c>
      <c r="M69" s="15">
        <v>22</v>
      </c>
      <c r="N69" s="15">
        <v>30</v>
      </c>
      <c r="O69" s="15">
        <v>8</v>
      </c>
      <c r="P69" s="15">
        <v>7</v>
      </c>
      <c r="Q69" s="15">
        <v>167</v>
      </c>
      <c r="R69" s="16"/>
      <c r="S69" s="16">
        <f>$S$70</f>
        <v>167</v>
      </c>
      <c r="T69" s="62"/>
      <c r="U69" s="62"/>
      <c r="V69" s="16">
        <f>ROUND($Y$69/$S$69,2)</f>
        <v>0</v>
      </c>
      <c r="W69" s="16">
        <f>ROUND($W$70,2)</f>
        <v>0</v>
      </c>
      <c r="X69" s="16">
        <f>ROUND($X$70,2)</f>
        <v>0</v>
      </c>
      <c r="Y69" s="16">
        <f>ROUND($Y$70,2)</f>
        <v>0</v>
      </c>
      <c r="Z69" s="17" t="s">
        <v>114</v>
      </c>
      <c r="AA69" s="71"/>
    </row>
    <row r="70" spans="1:27" s="18" customFormat="1" ht="11.1" customHeight="1" outlineLevel="7" x14ac:dyDescent="0.2">
      <c r="A70" s="19"/>
      <c r="B70" s="20" t="s">
        <v>30</v>
      </c>
      <c r="C70" s="21" t="s">
        <v>66</v>
      </c>
      <c r="D70" s="21"/>
      <c r="E70" s="21"/>
      <c r="F70" s="21"/>
      <c r="G70" s="21"/>
      <c r="H70" s="22">
        <v>10</v>
      </c>
      <c r="I70" s="22">
        <v>8</v>
      </c>
      <c r="J70" s="22">
        <v>30</v>
      </c>
      <c r="K70" s="22">
        <v>22</v>
      </c>
      <c r="L70" s="22">
        <v>30</v>
      </c>
      <c r="M70" s="22">
        <v>22</v>
      </c>
      <c r="N70" s="22">
        <v>30</v>
      </c>
      <c r="O70" s="22">
        <v>8</v>
      </c>
      <c r="P70" s="22">
        <v>7</v>
      </c>
      <c r="Q70" s="22">
        <f>$H$70+$I$70+$J$70+$K$70+$L$70+$M$70+$N$70+$O$70+$P$70</f>
        <v>167</v>
      </c>
      <c r="R70" s="22">
        <v>1</v>
      </c>
      <c r="S70" s="23">
        <f>ROUND($Q$70*$R$70,3)</f>
        <v>167</v>
      </c>
      <c r="T70" s="66"/>
      <c r="U70" s="61"/>
      <c r="V70" s="58">
        <f>ROUND($U$70+$T$70,2)</f>
        <v>0</v>
      </c>
      <c r="W70" s="23">
        <f>ROUND($Q$70*$T$70,2)</f>
        <v>0</v>
      </c>
      <c r="X70" s="23">
        <f>ROUND($S$70*$U$70,2)</f>
        <v>0</v>
      </c>
      <c r="Y70" s="23">
        <f>ROUND($X$70+$W$70,2)</f>
        <v>0</v>
      </c>
      <c r="Z70" s="23"/>
      <c r="AA70" s="72"/>
    </row>
    <row r="71" spans="1:27" s="11" customFormat="1" ht="32.1" customHeight="1" outlineLevel="7" x14ac:dyDescent="0.15">
      <c r="A71" s="12">
        <v>28</v>
      </c>
      <c r="B71" s="13" t="s">
        <v>119</v>
      </c>
      <c r="C71" s="14" t="s">
        <v>66</v>
      </c>
      <c r="D71" s="14"/>
      <c r="E71" s="14"/>
      <c r="F71" s="14"/>
      <c r="G71" s="14"/>
      <c r="H71" s="15">
        <v>2</v>
      </c>
      <c r="I71" s="15">
        <v>1</v>
      </c>
      <c r="J71" s="15">
        <v>1</v>
      </c>
      <c r="K71" s="15">
        <v>6</v>
      </c>
      <c r="L71" s="15">
        <v>1</v>
      </c>
      <c r="M71" s="15">
        <v>6</v>
      </c>
      <c r="N71" s="15">
        <v>1</v>
      </c>
      <c r="O71" s="15">
        <v>1</v>
      </c>
      <c r="P71" s="16"/>
      <c r="Q71" s="15">
        <v>19</v>
      </c>
      <c r="R71" s="16"/>
      <c r="S71" s="16">
        <f>$S$72</f>
        <v>19</v>
      </c>
      <c r="T71" s="62"/>
      <c r="U71" s="62"/>
      <c r="V71" s="16">
        <f>ROUND($Y$71/$S$71,2)</f>
        <v>0</v>
      </c>
      <c r="W71" s="16">
        <f>ROUND($W$72,2)</f>
        <v>0</v>
      </c>
      <c r="X71" s="16">
        <f>ROUND($X$72,2)</f>
        <v>0</v>
      </c>
      <c r="Y71" s="16">
        <f>ROUND($Y$72,2)</f>
        <v>0</v>
      </c>
      <c r="Z71" s="17" t="s">
        <v>114</v>
      </c>
      <c r="AA71" s="71"/>
    </row>
    <row r="72" spans="1:27" s="18" customFormat="1" ht="11.1" customHeight="1" outlineLevel="7" x14ac:dyDescent="0.2">
      <c r="A72" s="19"/>
      <c r="B72" s="20" t="s">
        <v>30</v>
      </c>
      <c r="C72" s="21" t="s">
        <v>66</v>
      </c>
      <c r="D72" s="21"/>
      <c r="E72" s="21"/>
      <c r="F72" s="21"/>
      <c r="G72" s="21"/>
      <c r="H72" s="22">
        <v>2</v>
      </c>
      <c r="I72" s="22">
        <v>1</v>
      </c>
      <c r="J72" s="22">
        <v>1</v>
      </c>
      <c r="K72" s="22">
        <v>6</v>
      </c>
      <c r="L72" s="22">
        <v>1</v>
      </c>
      <c r="M72" s="22">
        <v>6</v>
      </c>
      <c r="N72" s="22">
        <v>1</v>
      </c>
      <c r="O72" s="22">
        <v>1</v>
      </c>
      <c r="P72" s="23"/>
      <c r="Q72" s="22">
        <f>$H$72+$I$72+$J$72+$K$72+$L$72+$M$72+$N$72+$O$72+$P$72</f>
        <v>19</v>
      </c>
      <c r="R72" s="22">
        <v>1</v>
      </c>
      <c r="S72" s="23">
        <f>ROUND($Q$72*$R$72,3)</f>
        <v>19</v>
      </c>
      <c r="T72" s="60"/>
      <c r="U72" s="61"/>
      <c r="V72" s="57">
        <f>ROUND($U$72+$T$72,2)</f>
        <v>0</v>
      </c>
      <c r="W72" s="23">
        <f>ROUND($Q$72*$T$72,2)</f>
        <v>0</v>
      </c>
      <c r="X72" s="23">
        <f>ROUND($S$72*$U$72,2)</f>
        <v>0</v>
      </c>
      <c r="Y72" s="23">
        <f>ROUND($X$72+$W$72,2)</f>
        <v>0</v>
      </c>
      <c r="Z72" s="23"/>
      <c r="AA72" s="72"/>
    </row>
    <row r="73" spans="1:27" s="4" customFormat="1" ht="12" customHeight="1" x14ac:dyDescent="0.2">
      <c r="A73" s="33"/>
      <c r="B73" s="34" t="s">
        <v>120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68"/>
      <c r="U73" s="68"/>
      <c r="V73" s="35"/>
      <c r="W73" s="36"/>
      <c r="X73" s="36"/>
      <c r="Y73" s="36">
        <f>ROUND($Y$13,2)</f>
        <v>0</v>
      </c>
      <c r="Z73" s="36"/>
      <c r="AA73" s="74"/>
    </row>
    <row r="74" spans="1:27" s="1" customFormat="1" ht="11.1" customHeight="1" x14ac:dyDescent="0.2">
      <c r="A74" s="37"/>
      <c r="B74" s="38" t="s">
        <v>121</v>
      </c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69"/>
      <c r="U74" s="69"/>
      <c r="V74" s="39"/>
      <c r="W74" s="39"/>
      <c r="Y74" s="29"/>
      <c r="Z74" s="29"/>
      <c r="AA74" s="75"/>
    </row>
    <row r="75" spans="1:27" s="18" customFormat="1" ht="11.1" customHeight="1" x14ac:dyDescent="0.2">
      <c r="A75" s="40"/>
      <c r="B75" s="41" t="s">
        <v>122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70"/>
      <c r="U75" s="70"/>
      <c r="V75" s="42"/>
      <c r="W75" s="42"/>
      <c r="X75" s="42"/>
      <c r="Y75" s="43">
        <f>ROUND($X$13,2)</f>
        <v>0</v>
      </c>
      <c r="Z75" s="44"/>
      <c r="AA75" s="72"/>
    </row>
    <row r="76" spans="1:27" s="18" customFormat="1" ht="11.1" customHeight="1" x14ac:dyDescent="0.2">
      <c r="A76" s="40"/>
      <c r="B76" s="41" t="s">
        <v>123</v>
      </c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70"/>
      <c r="U76" s="70"/>
      <c r="V76" s="42"/>
      <c r="W76" s="42"/>
      <c r="X76" s="42"/>
      <c r="Y76" s="45">
        <f>ROUND($W$13,2)</f>
        <v>0</v>
      </c>
      <c r="Z76" s="23"/>
      <c r="AA76" s="72"/>
    </row>
    <row r="77" spans="1:27" s="18" customFormat="1" ht="11.1" customHeight="1" x14ac:dyDescent="0.2">
      <c r="A77" s="40"/>
      <c r="B77" s="41" t="s">
        <v>124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70"/>
      <c r="U77" s="70"/>
      <c r="V77" s="42"/>
      <c r="W77" s="42"/>
      <c r="X77" s="42"/>
      <c r="Y77" s="45">
        <f>ROUND(($Y$73)*0.166666666666666,2)</f>
        <v>0</v>
      </c>
      <c r="Z77" s="23"/>
      <c r="AA77" s="72"/>
    </row>
    <row r="78" spans="1:27" s="1" customFormat="1" ht="44.1" customHeight="1" x14ac:dyDescent="0.2">
      <c r="A78" s="39"/>
      <c r="B78" s="46" t="s">
        <v>125</v>
      </c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69"/>
      <c r="U78" s="69"/>
      <c r="V78" s="39"/>
      <c r="W78" s="42">
        <f>ROUND($W$79+$W$80+$W$81+$W$82+$W$83+$W$84+$W$85+$W$86+$W$87+$W$88+$W$89+$W$90,2)</f>
        <v>0</v>
      </c>
      <c r="X78" s="42">
        <f>ROUND($X$79+$X$80+$X$81+$X$82+$X$83+$X$84+$X$85+$X$86+$X$87+$X$88+$X$89+$X$90,2)</f>
        <v>0</v>
      </c>
      <c r="Y78" s="42">
        <f>ROUND($Y$79+$Y$80+$Y$81+$Y$82+$Y$83+$Y$84+$Y$85+$Y$86+$Y$87+$Y$88+$Y$89+$Y$90,2)</f>
        <v>0</v>
      </c>
      <c r="Z78" s="39"/>
      <c r="AA78" s="69"/>
    </row>
    <row r="79" spans="1:27" s="1" customFormat="1" ht="11.1" customHeight="1" x14ac:dyDescent="0.2">
      <c r="A79" s="64"/>
      <c r="B79" s="64"/>
      <c r="C79" s="64"/>
      <c r="D79" s="69"/>
      <c r="E79" s="69"/>
      <c r="F79" s="69"/>
      <c r="G79" s="69"/>
      <c r="H79" s="64"/>
      <c r="I79" s="64"/>
      <c r="J79" s="64"/>
      <c r="K79" s="64"/>
      <c r="L79" s="64"/>
      <c r="M79" s="64"/>
      <c r="N79" s="64"/>
      <c r="O79" s="64"/>
      <c r="P79" s="64"/>
      <c r="Q79" s="75">
        <f>$F$79+$G$79+$H$79+$I$79+$J$79+$K$79+$L$79+$M$79+$N$79+$O$79+$P$79</f>
        <v>0</v>
      </c>
      <c r="R79" s="76">
        <v>1</v>
      </c>
      <c r="S79" s="75">
        <f>ROUND($Q$79*$R$79,3)</f>
        <v>0</v>
      </c>
      <c r="T79" s="64"/>
      <c r="U79" s="64"/>
      <c r="V79" s="75">
        <f>ROUND($U$79+$T$79,2)</f>
        <v>0</v>
      </c>
      <c r="W79" s="75">
        <f>ROUND($Q$79*$T$79,2)</f>
        <v>0</v>
      </c>
      <c r="X79" s="75">
        <f>ROUND($S$79*$U$79,2)</f>
        <v>0</v>
      </c>
      <c r="Y79" s="75">
        <f>ROUND($X$79+$W$79,2)</f>
        <v>0</v>
      </c>
      <c r="Z79" s="69"/>
      <c r="AA79" s="64"/>
    </row>
    <row r="80" spans="1:27" s="1" customFormat="1" ht="11.1" customHeight="1" x14ac:dyDescent="0.2">
      <c r="A80" s="64"/>
      <c r="B80" s="64"/>
      <c r="C80" s="64"/>
      <c r="D80" s="69"/>
      <c r="E80" s="69"/>
      <c r="F80" s="69"/>
      <c r="G80" s="69"/>
      <c r="H80" s="64"/>
      <c r="I80" s="64"/>
      <c r="J80" s="64"/>
      <c r="K80" s="64"/>
      <c r="L80" s="64"/>
      <c r="M80" s="64"/>
      <c r="N80" s="64"/>
      <c r="O80" s="64"/>
      <c r="P80" s="64"/>
      <c r="Q80" s="75">
        <f>$F$80+$G$80+$H$80+$I$80+$J$80+$K$80+$L$80+$M$80+$N$80+$O$80+$P$80</f>
        <v>0</v>
      </c>
      <c r="R80" s="76">
        <v>1</v>
      </c>
      <c r="S80" s="75">
        <f>ROUND($Q$80*$R$80,3)</f>
        <v>0</v>
      </c>
      <c r="T80" s="64"/>
      <c r="U80" s="64"/>
      <c r="V80" s="75">
        <f>ROUND($U$80+$T$80,2)</f>
        <v>0</v>
      </c>
      <c r="W80" s="75">
        <f>ROUND($Q$80*$T$80,2)</f>
        <v>0</v>
      </c>
      <c r="X80" s="75">
        <f>ROUND($S$80*$U$80,2)</f>
        <v>0</v>
      </c>
      <c r="Y80" s="75">
        <f>ROUND($X$80+$W$80,2)</f>
        <v>0</v>
      </c>
      <c r="Z80" s="69"/>
      <c r="AA80" s="64"/>
    </row>
    <row r="81" spans="1:27" s="1" customFormat="1" ht="11.1" customHeight="1" x14ac:dyDescent="0.2">
      <c r="A81" s="64"/>
      <c r="B81" s="64"/>
      <c r="C81" s="64"/>
      <c r="D81" s="69"/>
      <c r="E81" s="69"/>
      <c r="F81" s="69"/>
      <c r="G81" s="69"/>
      <c r="H81" s="64"/>
      <c r="I81" s="64"/>
      <c r="J81" s="64"/>
      <c r="K81" s="64"/>
      <c r="L81" s="64"/>
      <c r="M81" s="64"/>
      <c r="N81" s="64"/>
      <c r="O81" s="64"/>
      <c r="P81" s="64"/>
      <c r="Q81" s="75">
        <f>$F$81+$G$81+$H$81+$I$81+$J$81+$K$81+$L$81+$M$81+$N$81+$O$81+$P$81</f>
        <v>0</v>
      </c>
      <c r="R81" s="76">
        <v>1</v>
      </c>
      <c r="S81" s="75">
        <f>ROUND($Q$81*$R$81,3)</f>
        <v>0</v>
      </c>
      <c r="T81" s="64"/>
      <c r="U81" s="64"/>
      <c r="V81" s="75">
        <f>ROUND($U$81+$T$81,2)</f>
        <v>0</v>
      </c>
      <c r="W81" s="75">
        <f>ROUND($Q$81*$T$81,2)</f>
        <v>0</v>
      </c>
      <c r="X81" s="75">
        <f>ROUND($S$81*$U$81,2)</f>
        <v>0</v>
      </c>
      <c r="Y81" s="75">
        <f>ROUND($X$81+$W$81,2)</f>
        <v>0</v>
      </c>
      <c r="Z81" s="69"/>
      <c r="AA81" s="64"/>
    </row>
    <row r="82" spans="1:27" s="1" customFormat="1" ht="11.1" customHeight="1" x14ac:dyDescent="0.2">
      <c r="A82" s="64"/>
      <c r="B82" s="64"/>
      <c r="C82" s="64"/>
      <c r="D82" s="69"/>
      <c r="E82" s="69"/>
      <c r="F82" s="69"/>
      <c r="G82" s="69"/>
      <c r="H82" s="64"/>
      <c r="I82" s="64"/>
      <c r="J82" s="64"/>
      <c r="K82" s="64"/>
      <c r="L82" s="64"/>
      <c r="M82" s="64"/>
      <c r="N82" s="64"/>
      <c r="O82" s="64"/>
      <c r="P82" s="64"/>
      <c r="Q82" s="75">
        <f>$F$82+$G$82+$H$82+$I$82+$J$82+$K$82+$L$82+$M$82+$N$82+$O$82+$P$82</f>
        <v>0</v>
      </c>
      <c r="R82" s="76">
        <v>1</v>
      </c>
      <c r="S82" s="75">
        <f>ROUND($Q$82*$R$82,3)</f>
        <v>0</v>
      </c>
      <c r="T82" s="64"/>
      <c r="U82" s="64"/>
      <c r="V82" s="75">
        <f>ROUND($U$82+$T$82,2)</f>
        <v>0</v>
      </c>
      <c r="W82" s="75">
        <f>ROUND($Q$82*$T$82,2)</f>
        <v>0</v>
      </c>
      <c r="X82" s="75">
        <f>ROUND($S$82*$U$82,2)</f>
        <v>0</v>
      </c>
      <c r="Y82" s="75">
        <f>ROUND($X$82+$W$82,2)</f>
        <v>0</v>
      </c>
      <c r="Z82" s="69"/>
      <c r="AA82" s="64"/>
    </row>
    <row r="83" spans="1:27" s="1" customFormat="1" ht="11.1" customHeight="1" x14ac:dyDescent="0.2">
      <c r="A83" s="64"/>
      <c r="B83" s="64"/>
      <c r="C83" s="64"/>
      <c r="D83" s="69"/>
      <c r="E83" s="69"/>
      <c r="F83" s="69"/>
      <c r="G83" s="69"/>
      <c r="H83" s="64"/>
      <c r="I83" s="64"/>
      <c r="J83" s="64"/>
      <c r="K83" s="64"/>
      <c r="L83" s="64"/>
      <c r="M83" s="64"/>
      <c r="N83" s="64"/>
      <c r="O83" s="64"/>
      <c r="P83" s="64"/>
      <c r="Q83" s="75">
        <f>$F$83+$G$83+$H$83+$I$83+$J$83+$K$83+$L$83+$M$83+$N$83+$O$83+$P$83</f>
        <v>0</v>
      </c>
      <c r="R83" s="76">
        <v>1</v>
      </c>
      <c r="S83" s="75">
        <f>ROUND($Q$83*$R$83,3)</f>
        <v>0</v>
      </c>
      <c r="T83" s="64"/>
      <c r="U83" s="64"/>
      <c r="V83" s="75">
        <f>ROUND($U$83+$T$83,2)</f>
        <v>0</v>
      </c>
      <c r="W83" s="75">
        <f>ROUND($Q$83*$T$83,2)</f>
        <v>0</v>
      </c>
      <c r="X83" s="75">
        <f>ROUND($S$83*$U$83,2)</f>
        <v>0</v>
      </c>
      <c r="Y83" s="75">
        <f>ROUND($X$83+$W$83,2)</f>
        <v>0</v>
      </c>
      <c r="Z83" s="69"/>
      <c r="AA83" s="64"/>
    </row>
    <row r="84" spans="1:27" s="1" customFormat="1" ht="11.1" customHeight="1" x14ac:dyDescent="0.2">
      <c r="A84" s="64"/>
      <c r="B84" s="64"/>
      <c r="C84" s="64"/>
      <c r="D84" s="69"/>
      <c r="E84" s="69"/>
      <c r="F84" s="69"/>
      <c r="G84" s="69"/>
      <c r="H84" s="64"/>
      <c r="I84" s="64"/>
      <c r="J84" s="64"/>
      <c r="K84" s="64"/>
      <c r="L84" s="64"/>
      <c r="M84" s="64"/>
      <c r="N84" s="64"/>
      <c r="O84" s="64"/>
      <c r="P84" s="64"/>
      <c r="Q84" s="75">
        <f>$F$84+$G$84+$H$84+$I$84+$J$84+$K$84+$L$84+$M$84+$N$84+$O$84+$P$84</f>
        <v>0</v>
      </c>
      <c r="R84" s="76">
        <v>1</v>
      </c>
      <c r="S84" s="75">
        <f>ROUND($Q$84*$R$84,3)</f>
        <v>0</v>
      </c>
      <c r="T84" s="64"/>
      <c r="U84" s="64"/>
      <c r="V84" s="75">
        <f>ROUND($U$84+$T$84,2)</f>
        <v>0</v>
      </c>
      <c r="W84" s="75">
        <f>ROUND($Q$84*$T$84,2)</f>
        <v>0</v>
      </c>
      <c r="X84" s="75">
        <f>ROUND($S$84*$U$84,2)</f>
        <v>0</v>
      </c>
      <c r="Y84" s="75">
        <f>ROUND($X$84+$W$84,2)</f>
        <v>0</v>
      </c>
      <c r="Z84" s="69"/>
      <c r="AA84" s="64"/>
    </row>
    <row r="85" spans="1:27" s="1" customFormat="1" ht="11.1" customHeight="1" x14ac:dyDescent="0.2">
      <c r="A85" s="64"/>
      <c r="B85" s="64"/>
      <c r="C85" s="64"/>
      <c r="D85" s="69"/>
      <c r="E85" s="69"/>
      <c r="F85" s="69"/>
      <c r="G85" s="69"/>
      <c r="H85" s="64"/>
      <c r="I85" s="64"/>
      <c r="J85" s="64"/>
      <c r="K85" s="64"/>
      <c r="L85" s="64"/>
      <c r="M85" s="64"/>
      <c r="N85" s="64"/>
      <c r="O85" s="64"/>
      <c r="P85" s="64"/>
      <c r="Q85" s="75">
        <f>$F$85+$G$85+$H$85+$I$85+$J$85+$K$85+$L$85+$M$85+$N$85+$O$85+$P$85</f>
        <v>0</v>
      </c>
      <c r="R85" s="76">
        <v>1</v>
      </c>
      <c r="S85" s="75">
        <f>ROUND($Q$85*$R$85,3)</f>
        <v>0</v>
      </c>
      <c r="T85" s="64"/>
      <c r="U85" s="64"/>
      <c r="V85" s="75">
        <f>ROUND($U$85+$T$85,2)</f>
        <v>0</v>
      </c>
      <c r="W85" s="75">
        <f>ROUND($Q$85*$T$85,2)</f>
        <v>0</v>
      </c>
      <c r="X85" s="75">
        <f>ROUND($S$85*$U$85,2)</f>
        <v>0</v>
      </c>
      <c r="Y85" s="75">
        <f>ROUND($X$85+$W$85,2)</f>
        <v>0</v>
      </c>
      <c r="Z85" s="69"/>
      <c r="AA85" s="64"/>
    </row>
    <row r="86" spans="1:27" s="1" customFormat="1" ht="11.1" customHeight="1" x14ac:dyDescent="0.2">
      <c r="A86" s="64"/>
      <c r="B86" s="64"/>
      <c r="C86" s="64"/>
      <c r="D86" s="69"/>
      <c r="E86" s="69"/>
      <c r="F86" s="69"/>
      <c r="G86" s="69"/>
      <c r="H86" s="64"/>
      <c r="I86" s="64"/>
      <c r="J86" s="64"/>
      <c r="K86" s="64"/>
      <c r="L86" s="64"/>
      <c r="M86" s="64"/>
      <c r="N86" s="64"/>
      <c r="O86" s="64"/>
      <c r="P86" s="64"/>
      <c r="Q86" s="75">
        <f>$F$86+$G$86+$H$86+$I$86+$J$86+$K$86+$L$86+$M$86+$N$86+$O$86+$P$86</f>
        <v>0</v>
      </c>
      <c r="R86" s="76">
        <v>1</v>
      </c>
      <c r="S86" s="75">
        <f>ROUND($Q$86*$R$86,3)</f>
        <v>0</v>
      </c>
      <c r="T86" s="64"/>
      <c r="U86" s="64"/>
      <c r="V86" s="75">
        <f>ROUND($U$86+$T$86,2)</f>
        <v>0</v>
      </c>
      <c r="W86" s="75">
        <f>ROUND($Q$86*$T$86,2)</f>
        <v>0</v>
      </c>
      <c r="X86" s="75">
        <f>ROUND($S$86*$U$86,2)</f>
        <v>0</v>
      </c>
      <c r="Y86" s="75">
        <f>ROUND($X$86+$W$86,2)</f>
        <v>0</v>
      </c>
      <c r="Z86" s="69"/>
      <c r="AA86" s="64"/>
    </row>
    <row r="87" spans="1:27" s="1" customFormat="1" ht="11.1" customHeight="1" x14ac:dyDescent="0.2">
      <c r="A87" s="64"/>
      <c r="B87" s="64"/>
      <c r="C87" s="64"/>
      <c r="D87" s="69"/>
      <c r="E87" s="69"/>
      <c r="F87" s="69"/>
      <c r="G87" s="69"/>
      <c r="H87" s="64"/>
      <c r="I87" s="64"/>
      <c r="J87" s="64"/>
      <c r="K87" s="64"/>
      <c r="L87" s="64"/>
      <c r="M87" s="64"/>
      <c r="N87" s="64"/>
      <c r="O87" s="64"/>
      <c r="P87" s="64"/>
      <c r="Q87" s="75">
        <f>$F$87+$G$87+$H$87+$I$87+$J$87+$K$87+$L$87+$M$87+$N$87+$O$87+$P$87</f>
        <v>0</v>
      </c>
      <c r="R87" s="76">
        <v>1</v>
      </c>
      <c r="S87" s="75">
        <f>ROUND($Q$87*$R$87,3)</f>
        <v>0</v>
      </c>
      <c r="T87" s="64"/>
      <c r="U87" s="64"/>
      <c r="V87" s="75">
        <f>ROUND($U$87+$T$87,2)</f>
        <v>0</v>
      </c>
      <c r="W87" s="75">
        <f>ROUND($Q$87*$T$87,2)</f>
        <v>0</v>
      </c>
      <c r="X87" s="75">
        <f>ROUND($S$87*$U$87,2)</f>
        <v>0</v>
      </c>
      <c r="Y87" s="75">
        <f>ROUND($X$87+$W$87,2)</f>
        <v>0</v>
      </c>
      <c r="Z87" s="69"/>
      <c r="AA87" s="64"/>
    </row>
    <row r="88" spans="1:27" s="1" customFormat="1" ht="11.1" customHeight="1" x14ac:dyDescent="0.2">
      <c r="A88" s="64"/>
      <c r="B88" s="64"/>
      <c r="C88" s="64"/>
      <c r="D88" s="69"/>
      <c r="E88" s="69"/>
      <c r="F88" s="69"/>
      <c r="G88" s="69"/>
      <c r="H88" s="64"/>
      <c r="I88" s="64"/>
      <c r="J88" s="64"/>
      <c r="K88" s="64"/>
      <c r="L88" s="64"/>
      <c r="M88" s="64"/>
      <c r="N88" s="64"/>
      <c r="O88" s="64"/>
      <c r="P88" s="64"/>
      <c r="Q88" s="75">
        <f>$F$88+$G$88+$H$88+$I$88+$J$88+$K$88+$L$88+$M$88+$N$88+$O$88+$P$88</f>
        <v>0</v>
      </c>
      <c r="R88" s="76">
        <v>1</v>
      </c>
      <c r="S88" s="75">
        <f>ROUND($Q$88*$R$88,3)</f>
        <v>0</v>
      </c>
      <c r="T88" s="64"/>
      <c r="U88" s="64"/>
      <c r="V88" s="75">
        <f>ROUND($U$88+$T$88,2)</f>
        <v>0</v>
      </c>
      <c r="W88" s="75">
        <f>ROUND($Q$88*$T$88,2)</f>
        <v>0</v>
      </c>
      <c r="X88" s="75">
        <f>ROUND($S$88*$U$88,2)</f>
        <v>0</v>
      </c>
      <c r="Y88" s="75">
        <f>ROUND($X$88+$W$88,2)</f>
        <v>0</v>
      </c>
      <c r="Z88" s="69"/>
      <c r="AA88" s="64"/>
    </row>
    <row r="89" spans="1:27" s="1" customFormat="1" ht="11.1" customHeight="1" x14ac:dyDescent="0.2">
      <c r="A89" s="64"/>
      <c r="B89" s="64"/>
      <c r="C89" s="64"/>
      <c r="D89" s="69"/>
      <c r="E89" s="69"/>
      <c r="F89" s="69"/>
      <c r="G89" s="69"/>
      <c r="H89" s="64"/>
      <c r="I89" s="64"/>
      <c r="J89" s="64"/>
      <c r="K89" s="64"/>
      <c r="L89" s="64"/>
      <c r="M89" s="64"/>
      <c r="N89" s="64"/>
      <c r="O89" s="64"/>
      <c r="P89" s="64"/>
      <c r="Q89" s="75">
        <f>$F$89+$G$89+$H$89+$I$89+$J$89+$K$89+$L$89+$M$89+$N$89+$O$89+$P$89</f>
        <v>0</v>
      </c>
      <c r="R89" s="76">
        <v>1</v>
      </c>
      <c r="S89" s="75">
        <f>ROUND($Q$89*$R$89,3)</f>
        <v>0</v>
      </c>
      <c r="T89" s="64"/>
      <c r="U89" s="64"/>
      <c r="V89" s="75">
        <f>ROUND($U$89+$T$89,2)</f>
        <v>0</v>
      </c>
      <c r="W89" s="75">
        <f>ROUND($Q$89*$T$89,2)</f>
        <v>0</v>
      </c>
      <c r="X89" s="75">
        <f>ROUND($S$89*$U$89,2)</f>
        <v>0</v>
      </c>
      <c r="Y89" s="75">
        <f>ROUND($X$89+$W$89,2)</f>
        <v>0</v>
      </c>
      <c r="Z89" s="69"/>
      <c r="AA89" s="64"/>
    </row>
    <row r="90" spans="1:27" s="1" customFormat="1" ht="11.1" customHeight="1" x14ac:dyDescent="0.2">
      <c r="A90" s="64"/>
      <c r="B90" s="64"/>
      <c r="C90" s="64"/>
      <c r="D90" s="69"/>
      <c r="E90" s="69"/>
      <c r="F90" s="69"/>
      <c r="G90" s="69"/>
      <c r="H90" s="64"/>
      <c r="I90" s="64"/>
      <c r="J90" s="64"/>
      <c r="K90" s="64"/>
      <c r="L90" s="64"/>
      <c r="M90" s="64"/>
      <c r="N90" s="64"/>
      <c r="O90" s="64"/>
      <c r="P90" s="64"/>
      <c r="Q90" s="75">
        <f>$F$90+$G$90+$H$90+$I$90+$J$90+$K$90+$L$90+$M$90+$N$90+$O$90+$P$90</f>
        <v>0</v>
      </c>
      <c r="R90" s="76">
        <v>1</v>
      </c>
      <c r="S90" s="75">
        <f>ROUND($Q$90*$R$90,3)</f>
        <v>0</v>
      </c>
      <c r="T90" s="64"/>
      <c r="U90" s="64"/>
      <c r="V90" s="75">
        <f>ROUND($U$90+$T$90,2)</f>
        <v>0</v>
      </c>
      <c r="W90" s="75">
        <f>ROUND($Q$90*$T$90,2)</f>
        <v>0</v>
      </c>
      <c r="X90" s="75">
        <f>ROUND($S$90*$U$90,2)</f>
        <v>0</v>
      </c>
      <c r="Y90" s="75">
        <f>ROUND($X$90+$W$90,2)</f>
        <v>0</v>
      </c>
      <c r="Z90" s="69"/>
      <c r="AA90" s="64"/>
    </row>
    <row r="91" spans="1:27" s="1" customFormat="1" ht="11.1" customHeight="1" x14ac:dyDescent="0.2"/>
    <row r="92" spans="1:27" s="1" customFormat="1" ht="11.1" customHeight="1" x14ac:dyDescent="0.2">
      <c r="A92" s="18" t="s">
        <v>126</v>
      </c>
    </row>
    <row r="93" spans="1:27" s="1" customFormat="1" ht="11.1" customHeight="1" x14ac:dyDescent="0.2"/>
    <row r="94" spans="1:27" s="1" customFormat="1" ht="11.1" customHeight="1" x14ac:dyDescent="0.2">
      <c r="A94" s="47"/>
      <c r="B94" s="1" t="s">
        <v>127</v>
      </c>
    </row>
    <row r="95" spans="1:27" s="1" customFormat="1" ht="11.1" customHeight="1" x14ac:dyDescent="0.2">
      <c r="A95" s="1" t="s">
        <v>128</v>
      </c>
    </row>
  </sheetData>
  <sheetProtection algorithmName="SHA-512" hashValue="oIwKZ3Ub/6j1fNizz60OQ0/5Lx4HM2fSrH5fmWTFF9M9fVgzkUiEFyINMLjem3Oali0qFnAenkYa/qpcZGA+YQ==" saltValue="SDs0f9M8rOydjilVuwZuxQ==" spinCount="100000" sheet="1" objects="1" scenarios="1" selectLockedCells="1"/>
  <mergeCells count="19">
    <mergeCell ref="W10:X10"/>
    <mergeCell ref="Y10:Y11"/>
    <mergeCell ref="Z10:Z11"/>
    <mergeCell ref="AA10:AA11"/>
    <mergeCell ref="H10:P10"/>
    <mergeCell ref="Q10:Q11"/>
    <mergeCell ref="R10:R11"/>
    <mergeCell ref="S10:S11"/>
    <mergeCell ref="T10:V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2024-08-06T04:03:40Z</dcterms:modified>
</cp:coreProperties>
</file>