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8. Кв.8 (ТХ11,14-19)\Внутр.эл.-е ТХ 15,16\Претенденту\"/>
    </mc:Choice>
  </mc:AlternateContent>
  <xr:revisionPtr revIDLastSave="0" documentId="13_ncr:1_{77660B9A-FB30-499D-9853-D736A0EB3F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2" i="1" l="1"/>
  <c r="J102" i="1"/>
  <c r="L102" i="1" s="1"/>
  <c r="Q102" i="1" s="1"/>
  <c r="O101" i="1"/>
  <c r="J101" i="1"/>
  <c r="P101" i="1" s="1"/>
  <c r="O100" i="1"/>
  <c r="J100" i="1"/>
  <c r="L100" i="1" s="1"/>
  <c r="Q100" i="1" s="1"/>
  <c r="O99" i="1"/>
  <c r="J99" i="1"/>
  <c r="P99" i="1" s="1"/>
  <c r="O98" i="1"/>
  <c r="J98" i="1"/>
  <c r="L98" i="1" s="1"/>
  <c r="Q98" i="1" s="1"/>
  <c r="O97" i="1"/>
  <c r="J97" i="1"/>
  <c r="P97" i="1" s="1"/>
  <c r="O96" i="1"/>
  <c r="J96" i="1"/>
  <c r="L96" i="1" s="1"/>
  <c r="Q96" i="1" s="1"/>
  <c r="O95" i="1"/>
  <c r="J95" i="1"/>
  <c r="P95" i="1" s="1"/>
  <c r="O94" i="1"/>
  <c r="J94" i="1"/>
  <c r="L94" i="1" s="1"/>
  <c r="Q94" i="1" s="1"/>
  <c r="O93" i="1"/>
  <c r="J93" i="1"/>
  <c r="P93" i="1" s="1"/>
  <c r="O92" i="1"/>
  <c r="J92" i="1"/>
  <c r="L92" i="1" s="1"/>
  <c r="Q92" i="1" s="1"/>
  <c r="O91" i="1"/>
  <c r="J91" i="1"/>
  <c r="P91" i="1" s="1"/>
  <c r="P84" i="1"/>
  <c r="O84" i="1"/>
  <c r="L84" i="1"/>
  <c r="Q84" i="1" s="1"/>
  <c r="R84" i="1" s="1"/>
  <c r="J84" i="1"/>
  <c r="P83" i="1"/>
  <c r="O83" i="1"/>
  <c r="L83" i="1"/>
  <c r="Q83" i="1" s="1"/>
  <c r="R83" i="1" s="1"/>
  <c r="J83" i="1"/>
  <c r="P82" i="1"/>
  <c r="O82" i="1"/>
  <c r="L82" i="1"/>
  <c r="Q82" i="1" s="1"/>
  <c r="J82" i="1"/>
  <c r="P81" i="1"/>
  <c r="O80" i="1"/>
  <c r="J80" i="1"/>
  <c r="P78" i="1"/>
  <c r="P77" i="1" s="1"/>
  <c r="O78" i="1"/>
  <c r="L78" i="1"/>
  <c r="Q78" i="1" s="1"/>
  <c r="J78" i="1"/>
  <c r="L77" i="1"/>
  <c r="O76" i="1"/>
  <c r="J76" i="1"/>
  <c r="L76" i="1" s="1"/>
  <c r="Q76" i="1" s="1"/>
  <c r="O71" i="1"/>
  <c r="J71" i="1"/>
  <c r="O70" i="1"/>
  <c r="L70" i="1"/>
  <c r="Q70" i="1" s="1"/>
  <c r="J70" i="1"/>
  <c r="P70" i="1" s="1"/>
  <c r="O68" i="1"/>
  <c r="L68" i="1"/>
  <c r="Q68" i="1" s="1"/>
  <c r="J68" i="1"/>
  <c r="P68" i="1" s="1"/>
  <c r="R68" i="1" s="1"/>
  <c r="P67" i="1"/>
  <c r="O67" i="1"/>
  <c r="J67" i="1"/>
  <c r="L67" i="1" s="1"/>
  <c r="Q67" i="1" s="1"/>
  <c r="O66" i="1"/>
  <c r="L66" i="1"/>
  <c r="Q66" i="1" s="1"/>
  <c r="J66" i="1"/>
  <c r="P66" i="1" s="1"/>
  <c r="O63" i="1"/>
  <c r="L63" i="1"/>
  <c r="Q63" i="1" s="1"/>
  <c r="J63" i="1"/>
  <c r="P63" i="1" s="1"/>
  <c r="P62" i="1"/>
  <c r="O62" i="1"/>
  <c r="J62" i="1"/>
  <c r="L62" i="1" s="1"/>
  <c r="Q62" i="1" s="1"/>
  <c r="O61" i="1"/>
  <c r="L61" i="1"/>
  <c r="Q61" i="1" s="1"/>
  <c r="R61" i="1" s="1"/>
  <c r="J61" i="1"/>
  <c r="P61" i="1" s="1"/>
  <c r="P60" i="1"/>
  <c r="O60" i="1"/>
  <c r="J60" i="1"/>
  <c r="L60" i="1" s="1"/>
  <c r="Q60" i="1" s="1"/>
  <c r="R60" i="1" s="1"/>
  <c r="O59" i="1"/>
  <c r="L59" i="1"/>
  <c r="Q59" i="1" s="1"/>
  <c r="J59" i="1"/>
  <c r="P59" i="1" s="1"/>
  <c r="R59" i="1" s="1"/>
  <c r="P58" i="1"/>
  <c r="O58" i="1"/>
  <c r="J58" i="1"/>
  <c r="L58" i="1" s="1"/>
  <c r="Q58" i="1" s="1"/>
  <c r="R57" i="1"/>
  <c r="O57" i="1"/>
  <c r="L57" i="1"/>
  <c r="Q57" i="1" s="1"/>
  <c r="J57" i="1"/>
  <c r="P57" i="1" s="1"/>
  <c r="P56" i="1"/>
  <c r="O56" i="1"/>
  <c r="J56" i="1"/>
  <c r="L56" i="1" s="1"/>
  <c r="Q56" i="1" s="1"/>
  <c r="L55" i="1"/>
  <c r="O53" i="1"/>
  <c r="L53" i="1"/>
  <c r="Q53" i="1" s="1"/>
  <c r="R53" i="1" s="1"/>
  <c r="J53" i="1"/>
  <c r="P53" i="1" s="1"/>
  <c r="P52" i="1"/>
  <c r="O52" i="1"/>
  <c r="J52" i="1"/>
  <c r="L52" i="1" s="1"/>
  <c r="Q52" i="1" s="1"/>
  <c r="R52" i="1" s="1"/>
  <c r="O51" i="1"/>
  <c r="L51" i="1"/>
  <c r="J51" i="1"/>
  <c r="P51" i="1" s="1"/>
  <c r="P50" i="1"/>
  <c r="P47" i="1"/>
  <c r="O47" i="1"/>
  <c r="L47" i="1"/>
  <c r="Q47" i="1" s="1"/>
  <c r="R47" i="1" s="1"/>
  <c r="J47" i="1"/>
  <c r="O46" i="1"/>
  <c r="J46" i="1"/>
  <c r="P45" i="1"/>
  <c r="O45" i="1"/>
  <c r="L45" i="1"/>
  <c r="Q45" i="1" s="1"/>
  <c r="J45" i="1"/>
  <c r="P44" i="1"/>
  <c r="O44" i="1"/>
  <c r="J44" i="1"/>
  <c r="L44" i="1" s="1"/>
  <c r="Q44" i="1" s="1"/>
  <c r="P43" i="1"/>
  <c r="O43" i="1"/>
  <c r="L43" i="1"/>
  <c r="Q43" i="1" s="1"/>
  <c r="R43" i="1" s="1"/>
  <c r="J43" i="1"/>
  <c r="Q42" i="1"/>
  <c r="P42" i="1"/>
  <c r="O42" i="1"/>
  <c r="J42" i="1"/>
  <c r="L42" i="1" s="1"/>
  <c r="P41" i="1"/>
  <c r="O41" i="1"/>
  <c r="L41" i="1"/>
  <c r="Q41" i="1" s="1"/>
  <c r="R41" i="1" s="1"/>
  <c r="J41" i="1"/>
  <c r="P39" i="1"/>
  <c r="P38" i="1" s="1"/>
  <c r="O39" i="1"/>
  <c r="J39" i="1"/>
  <c r="L39" i="1" s="1"/>
  <c r="Q39" i="1" s="1"/>
  <c r="P37" i="1"/>
  <c r="O37" i="1"/>
  <c r="L37" i="1"/>
  <c r="Q37" i="1" s="1"/>
  <c r="R37" i="1" s="1"/>
  <c r="J37" i="1"/>
  <c r="O36" i="1"/>
  <c r="J36" i="1"/>
  <c r="L36" i="1" s="1"/>
  <c r="Q36" i="1" s="1"/>
  <c r="O33" i="1"/>
  <c r="L33" i="1"/>
  <c r="Q33" i="1" s="1"/>
  <c r="J33" i="1"/>
  <c r="P33" i="1" s="1"/>
  <c r="O32" i="1"/>
  <c r="J32" i="1"/>
  <c r="L32" i="1" s="1"/>
  <c r="Q32" i="1" s="1"/>
  <c r="O31" i="1"/>
  <c r="L31" i="1"/>
  <c r="Q31" i="1" s="1"/>
  <c r="J31" i="1"/>
  <c r="P31" i="1" s="1"/>
  <c r="O30" i="1"/>
  <c r="J30" i="1"/>
  <c r="L30" i="1" s="1"/>
  <c r="Q30" i="1" s="1"/>
  <c r="O28" i="1"/>
  <c r="J28" i="1"/>
  <c r="P28" i="1" s="1"/>
  <c r="P27" i="1"/>
  <c r="O27" i="1"/>
  <c r="J27" i="1"/>
  <c r="L27" i="1" s="1"/>
  <c r="Q27" i="1" s="1"/>
  <c r="O26" i="1"/>
  <c r="J26" i="1"/>
  <c r="P26" i="1" s="1"/>
  <c r="P25" i="1"/>
  <c r="O25" i="1"/>
  <c r="J25" i="1"/>
  <c r="L25" i="1" s="1"/>
  <c r="Q25" i="1" s="1"/>
  <c r="Q23" i="1"/>
  <c r="O23" i="1"/>
  <c r="J23" i="1"/>
  <c r="L23" i="1" s="1"/>
  <c r="R22" i="1"/>
  <c r="O22" i="1"/>
  <c r="L22" i="1"/>
  <c r="Q22" i="1" s="1"/>
  <c r="J22" i="1"/>
  <c r="P22" i="1" s="1"/>
  <c r="Q21" i="1"/>
  <c r="P20" i="1"/>
  <c r="P19" i="1" s="1"/>
  <c r="O20" i="1"/>
  <c r="J20" i="1"/>
  <c r="L20" i="1" s="1"/>
  <c r="Q20" i="1" s="1"/>
  <c r="O18" i="1"/>
  <c r="L18" i="1"/>
  <c r="J18" i="1"/>
  <c r="P18" i="1" s="1"/>
  <c r="R20" i="1" l="1"/>
  <c r="R19" i="1" s="1"/>
  <c r="R31" i="1"/>
  <c r="P24" i="1"/>
  <c r="R33" i="1"/>
  <c r="R58" i="1"/>
  <c r="R62" i="1"/>
  <c r="R63" i="1"/>
  <c r="R70" i="1"/>
  <c r="R39" i="1"/>
  <c r="R38" i="1" s="1"/>
  <c r="R45" i="1"/>
  <c r="Q35" i="1"/>
  <c r="Q34" i="1"/>
  <c r="Q29" i="1"/>
  <c r="O38" i="1"/>
  <c r="R44" i="1"/>
  <c r="P55" i="1"/>
  <c r="P54" i="1"/>
  <c r="R76" i="1"/>
  <c r="L35" i="1"/>
  <c r="L38" i="1"/>
  <c r="R42" i="1"/>
  <c r="P49" i="1"/>
  <c r="Q77" i="1"/>
  <c r="R78" i="1"/>
  <c r="R77" i="1" s="1"/>
  <c r="O77" i="1" s="1"/>
  <c r="P80" i="1"/>
  <c r="P79" i="1" s="1"/>
  <c r="L80" i="1"/>
  <c r="R82" i="1"/>
  <c r="R81" i="1" s="1"/>
  <c r="Q81" i="1"/>
  <c r="L19" i="1"/>
  <c r="O19" i="1" s="1"/>
  <c r="Q18" i="1"/>
  <c r="L17" i="1"/>
  <c r="Q19" i="1"/>
  <c r="P30" i="1"/>
  <c r="P32" i="1"/>
  <c r="R32" i="1" s="1"/>
  <c r="P36" i="1"/>
  <c r="Q38" i="1"/>
  <c r="P48" i="1"/>
  <c r="Q51" i="1"/>
  <c r="L50" i="1"/>
  <c r="Q55" i="1"/>
  <c r="R56" i="1"/>
  <c r="Q54" i="1"/>
  <c r="R66" i="1"/>
  <c r="P71" i="1"/>
  <c r="P65" i="1" s="1"/>
  <c r="L71" i="1"/>
  <c r="Q71" i="1" s="1"/>
  <c r="Q64" i="1" s="1"/>
  <c r="R92" i="1"/>
  <c r="P16" i="1"/>
  <c r="P17" i="1"/>
  <c r="P23" i="1"/>
  <c r="R25" i="1"/>
  <c r="L26" i="1"/>
  <c r="Q26" i="1" s="1"/>
  <c r="R27" i="1"/>
  <c r="L28" i="1"/>
  <c r="Q28" i="1" s="1"/>
  <c r="R28" i="1" s="1"/>
  <c r="P46" i="1"/>
  <c r="P40" i="1" s="1"/>
  <c r="L46" i="1"/>
  <c r="Q46" i="1" s="1"/>
  <c r="P64" i="1"/>
  <c r="R67" i="1"/>
  <c r="P69" i="1"/>
  <c r="L69" i="1"/>
  <c r="P76" i="1"/>
  <c r="L91" i="1"/>
  <c r="Q91" i="1" s="1"/>
  <c r="P92" i="1"/>
  <c r="P90" i="1" s="1"/>
  <c r="L93" i="1"/>
  <c r="Q93" i="1" s="1"/>
  <c r="R93" i="1" s="1"/>
  <c r="P94" i="1"/>
  <c r="R94" i="1" s="1"/>
  <c r="L95" i="1"/>
  <c r="Q95" i="1" s="1"/>
  <c r="R95" i="1" s="1"/>
  <c r="P96" i="1"/>
  <c r="R96" i="1" s="1"/>
  <c r="L97" i="1"/>
  <c r="Q97" i="1" s="1"/>
  <c r="R97" i="1" s="1"/>
  <c r="P98" i="1"/>
  <c r="R98" i="1" s="1"/>
  <c r="L99" i="1"/>
  <c r="Q99" i="1" s="1"/>
  <c r="R99" i="1" s="1"/>
  <c r="P100" i="1"/>
  <c r="R100" i="1" s="1"/>
  <c r="L101" i="1"/>
  <c r="Q101" i="1" s="1"/>
  <c r="R101" i="1" s="1"/>
  <c r="P102" i="1"/>
  <c r="R102" i="1" s="1"/>
  <c r="L81" i="1"/>
  <c r="P29" i="1" l="1"/>
  <c r="P14" i="1"/>
  <c r="R23" i="1"/>
  <c r="R21" i="1" s="1"/>
  <c r="R30" i="1"/>
  <c r="R29" i="1" s="1"/>
  <c r="P15" i="1"/>
  <c r="R46" i="1"/>
  <c r="R40" i="1" s="1"/>
  <c r="Q24" i="1"/>
  <c r="R26" i="1"/>
  <c r="R24" i="1" s="1"/>
  <c r="R71" i="1"/>
  <c r="R69" i="1" s="1"/>
  <c r="O69" i="1" s="1"/>
  <c r="Q50" i="1"/>
  <c r="Q48" i="1"/>
  <c r="Q49" i="1"/>
  <c r="R51" i="1"/>
  <c r="Q14" i="1"/>
  <c r="Q16" i="1"/>
  <c r="R18" i="1"/>
  <c r="Q17" i="1"/>
  <c r="Q15" i="1"/>
  <c r="P35" i="1"/>
  <c r="P34" i="1"/>
  <c r="L79" i="1"/>
  <c r="Q80" i="1"/>
  <c r="R54" i="1"/>
  <c r="R55" i="1"/>
  <c r="O55" i="1" s="1"/>
  <c r="P21" i="1"/>
  <c r="R64" i="1"/>
  <c r="R65" i="1"/>
  <c r="Q90" i="1"/>
  <c r="R91" i="1"/>
  <c r="R90" i="1" s="1"/>
  <c r="P13" i="1"/>
  <c r="R88" i="1" s="1"/>
  <c r="P75" i="1"/>
  <c r="P72" i="1"/>
  <c r="P73" i="1"/>
  <c r="P74" i="1"/>
  <c r="Q69" i="1"/>
  <c r="Q65" i="1"/>
  <c r="O81" i="1"/>
  <c r="Q40" i="1"/>
  <c r="R36" i="1"/>
  <c r="Q79" i="1" l="1"/>
  <c r="R80" i="1"/>
  <c r="Q72" i="1"/>
  <c r="Q73" i="1"/>
  <c r="Q74" i="1"/>
  <c r="Q75" i="1"/>
  <c r="R34" i="1"/>
  <c r="R35" i="1"/>
  <c r="O35" i="1" s="1"/>
  <c r="Q13" i="1"/>
  <c r="R87" i="1" s="1"/>
  <c r="R14" i="1"/>
  <c r="R17" i="1"/>
  <c r="O17" i="1" s="1"/>
  <c r="R15" i="1"/>
  <c r="R16" i="1"/>
  <c r="R50" i="1"/>
  <c r="O50" i="1" s="1"/>
  <c r="R48" i="1"/>
  <c r="R49" i="1"/>
  <c r="R79" i="1" l="1"/>
  <c r="O79" i="1" s="1"/>
  <c r="R72" i="1"/>
  <c r="R75" i="1"/>
  <c r="R73" i="1"/>
  <c r="R74" i="1"/>
  <c r="R13" i="1"/>
  <c r="R85" i="1" s="1"/>
  <c r="R89" i="1" s="1"/>
</calcChain>
</file>

<file path=xl/sharedStrings.xml><?xml version="1.0" encoding="utf-8"?>
<sst xmlns="http://schemas.openxmlformats.org/spreadsheetml/2006/main" count="200" uniqueCount="135">
  <si>
    <t>Приложение</t>
  </si>
  <si>
    <t>К договору</t>
  </si>
  <si>
    <t>Расшифровка стоимости работ</t>
  </si>
  <si>
    <t>ТХ</t>
  </si>
  <si>
    <t>Устройство внутреннего электроснабжения устройство молниезащиты и заземления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</si>
  <si>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</si>
  <si>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</si>
  <si>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</si>
  <si>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</si>
  <si>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</si>
  <si>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</si>
  <si>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</si>
  <si>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</si>
  <si>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</si>
  <si>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</si>
  <si>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</si>
  <si>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</si>
  <si>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</si>
  <si>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</si>
  <si>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</si>
  <si>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</si>
  <si>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ТХ15</t>
  </si>
  <si>
    <t xml:space="preserve"> ТХ16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</si>
  <si>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</si>
  <si>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</si>
  <si>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</si>
  <si>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</si>
  <si>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</si>
  <si>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</si>
  <si>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</si>
  <si>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</si>
  <si>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</si>
  <si>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</si>
  <si>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</si>
  <si>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</si>
  <si>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</si>
  <si>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</si>
  <si>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</si>
  <si>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</si>
  <si>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</si>
  <si>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</si>
  <si>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</si>
  <si>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</si>
  <si>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</si>
  <si>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</si>
  <si>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</si>
  <si>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</si>
  <si>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Внутренние инженерные сети</t>
  </si>
  <si>
    <t>Устройство внутреннего электроснабжения</t>
  </si>
  <si>
    <t>Бурение отверстий</t>
  </si>
  <si>
    <t>Бурение отверстий до Ø20 мм в наружной стене</t>
  </si>
  <si>
    <t>шт</t>
  </si>
  <si>
    <t>Бурение отверстий до Ø20 мм в перегородке</t>
  </si>
  <si>
    <t>Кабеленесущие изделия</t>
  </si>
  <si>
    <t>Труба гофрированная ПНД Ø16 с протяжкой</t>
  </si>
  <si>
    <t>м.п.</t>
  </si>
  <si>
    <t>Труба ПНД жесткая техническая Ø16</t>
  </si>
  <si>
    <t>Кабельные изделия</t>
  </si>
  <si>
    <t>Кабель ВВГнг(A)-LS 2х1,5 0,66кВ</t>
  </si>
  <si>
    <t>Кабель ВВГнг(A)-LS 3х1,5 0,66кВ</t>
  </si>
  <si>
    <t>Кабель ВВГнг(A)-LS 3х4 0,66кВ</t>
  </si>
  <si>
    <t>Провод ПуГВнг(A)-LS 1х4</t>
  </si>
  <si>
    <t>СО: в с/у на 1ом этаже</t>
  </si>
  <si>
    <t>Оборудование светотехническое</t>
  </si>
  <si>
    <t>Светильник накладной НПП1101 100 Вт</t>
  </si>
  <si>
    <t>СО: арт.LNPP0-1101-1-100-K01</t>
  </si>
  <si>
    <t>Лампа светодиодная 220В, 20Вт, световой поток 1800лм, 4000К, цоколь Е27, A60 шар</t>
  </si>
  <si>
    <t>СО: арт.LLE-A60-20-230-40-E27</t>
  </si>
  <si>
    <t>Светильник светодиодный настенный уличный Taco 1632 TECHNO LED 10W 4000K IP54 чёрный</t>
  </si>
  <si>
    <t>Светильник светодиодный с оптико-акустическим датчикомСА-7008У 8 Вт 800 Лм 220В</t>
  </si>
  <si>
    <t>Штробление стен</t>
  </si>
  <si>
    <t>Заделка штробы</t>
  </si>
  <si>
    <t>Раствор М50</t>
  </si>
  <si>
    <t>м3</t>
  </si>
  <si>
    <t>внутри помещения, не по фасаду, как в проекте</t>
  </si>
  <si>
    <t>Электромонтажные изделия</t>
  </si>
  <si>
    <t>Коробка ответвительная с 4 кабельными вводами 80х40 мм IP44</t>
  </si>
  <si>
    <t>Коробка установочная Ø70х72</t>
  </si>
  <si>
    <t>Выключатель 1-клавишный накладной однополюсный 250В</t>
  </si>
  <si>
    <t>СО:  в котельной</t>
  </si>
  <si>
    <t>Розетка 1-местная накладная с заземлением и шторками белая 16А 220В</t>
  </si>
  <si>
    <t>СО: в котельной</t>
  </si>
  <si>
    <t>Выключатель 1-клавишный ВС10-1-0-КБ 10А IP20 КВАРТА</t>
  </si>
  <si>
    <t>Выключатель 2-клавишный ВС10-2-0-КБ 10А IP20 КВАРТА</t>
  </si>
  <si>
    <t>СО: ВС10-1-0-КБ-44 10А КВАРТА</t>
  </si>
  <si>
    <t>Выключатель 1-клавишный ВС10-1-0-КБ-44 10А IP44 КВАРТА белый</t>
  </si>
  <si>
    <t>СО: ВС10-2-0-КБ 10А КВАРТА</t>
  </si>
  <si>
    <t>Заземление и молниезащита</t>
  </si>
  <si>
    <t>Монтаж заземляющего устройства</t>
  </si>
  <si>
    <t>Арматура Ø18 А500</t>
  </si>
  <si>
    <t>тн</t>
  </si>
  <si>
    <t>СО: h=3 м, вертикальный заземлитель</t>
  </si>
  <si>
    <t>Полоса стальная 40х4</t>
  </si>
  <si>
    <t>СО: горизонтальный заземлитель полоса 40х4</t>
  </si>
  <si>
    <t>Монтаж молниеприемника и токоотвода</t>
  </si>
  <si>
    <t>Арматура Ø8 А240</t>
  </si>
  <si>
    <t>СО: токоотвод</t>
  </si>
  <si>
    <t>Держатель для труб универсальный  STZ33210</t>
  </si>
  <si>
    <t>Коробка распределительная 100х100х50 IP20</t>
  </si>
  <si>
    <t>СО: для изоляции соединителя пруток-полоса</t>
  </si>
  <si>
    <t>Молниеприемный стержень 2,0 м STZ12000</t>
  </si>
  <si>
    <t>ОС: ЭТМ</t>
  </si>
  <si>
    <t>Держатель молниеприемника на круглый конек двойной STZ04002</t>
  </si>
  <si>
    <t>Набор крепежных элементов к стене</t>
  </si>
  <si>
    <t>СО: крепление токоотвода к стене \ ОС: Комплект ЭТМ</t>
  </si>
  <si>
    <t>Соединитель пруток - полоса 80х80 мм NG3101R</t>
  </si>
  <si>
    <t>Электрооборудование</t>
  </si>
  <si>
    <t>Щиты распределительные</t>
  </si>
  <si>
    <t>Щит распределительный встраиваемый ЩРв-П-24 IP41</t>
  </si>
  <si>
    <t>СО: УХЛ3</t>
  </si>
  <si>
    <t>Выключатель автоматический модульный ВА47-29 1Р 50А С УХЛ3</t>
  </si>
  <si>
    <t>Выключатель автоматический ВА47-29 1Р 32А 4,5кА С</t>
  </si>
  <si>
    <t>Щит распределительно-учетный</t>
  </si>
  <si>
    <t>комплект</t>
  </si>
  <si>
    <t>Выключатель автоматический ВА47-29 1Р 16А 4,5кА С</t>
  </si>
  <si>
    <t>Внутриплощадочные инженерные сети (подводящие)</t>
  </si>
  <si>
    <t>Внутриплощадочные сети электроснабжения</t>
  </si>
  <si>
    <t>Наружное электроснабжение</t>
  </si>
  <si>
    <t>Монтаж уличного светильника</t>
  </si>
  <si>
    <t>Ландшафтный светильник типа торшер</t>
  </si>
  <si>
    <t>Рытье траншеи</t>
  </si>
  <si>
    <t>сечение траншеи 0,5х0,5. Объем ориентировочный, требуется подтверждение съемкой</t>
  </si>
  <si>
    <t>Обратная засыпка траншеи</t>
  </si>
  <si>
    <t>Монтаж закладной детали под светильник</t>
  </si>
  <si>
    <t>Закладная деталь для ландшафтного светильника</t>
  </si>
  <si>
    <t>Бетон В20 F150 W4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</si>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</sst>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07"/>
  <sheetViews>
    <sheetView tabSelected="1" topLeftCell="A4" workbookViewId="0">
      <selection activeCell="N33" sqref="N3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53" t="s">
        <v>2</v>
      </c>
      <c r="B6" s="53"/>
      <c r="C6" s="53"/>
      <c r="D6" s="53"/>
      <c r="E6" s="53"/>
      <c r="F6" s="53"/>
      <c r="G6" s="53"/>
    </row>
    <row r="7" spans="1:20" s="2" customFormat="1" ht="12.95" customHeight="1" x14ac:dyDescent="0.2">
      <c r="A7" s="54" t="s">
        <v>3</v>
      </c>
      <c r="B7" s="54"/>
      <c r="C7" s="54"/>
      <c r="D7" s="54"/>
      <c r="E7" s="54"/>
      <c r="F7" s="54"/>
      <c r="G7" s="54"/>
    </row>
    <row r="8" spans="1:20" s="2" customFormat="1" ht="12.95" customHeight="1" x14ac:dyDescent="0.2">
      <c r="A8" s="54" t="s">
        <v>4</v>
      </c>
      <c r="B8" s="54"/>
      <c r="C8" s="54"/>
      <c r="D8" s="54"/>
      <c r="E8" s="54"/>
      <c r="F8" s="54"/>
      <c r="G8" s="54"/>
    </row>
    <row r="9" spans="1:20" s="1" customFormat="1" ht="11.1" customHeight="1" x14ac:dyDescent="0.2"/>
    <row r="10" spans="1:20" s="4" customFormat="1" ht="30" customHeight="1" x14ac:dyDescent="0.2">
      <c r="A10" s="55" t="s">
        <v>5</v>
      </c>
      <c r="B10" s="51" t="s">
        <v>6</v>
      </c>
      <c r="C10" s="55" t="s">
        <v>7</v>
      </c>
      <c r="D10" s="57" t="s">
        <v>8</v>
      </c>
      <c r="E10" s="57" t="s">
        <v>9</v>
      </c>
      <c r="F10" s="57" t="s">
        <v>10</v>
      </c>
      <c r="G10" s="55" t="s">
        <v>11</v>
      </c>
      <c r="H10" s="50" t="s">
        <v>12</v>
      </c>
      <c r="I10" s="50"/>
      <c r="J10" s="51" t="s">
        <v>13</v>
      </c>
      <c r="K10" s="51" t="s">
        <v>14</v>
      </c>
      <c r="L10" s="51" t="s">
        <v>15</v>
      </c>
      <c r="M10" s="50" t="s">
        <v>16</v>
      </c>
      <c r="N10" s="50"/>
      <c r="O10" s="50"/>
      <c r="P10" s="50" t="s">
        <v>17</v>
      </c>
      <c r="Q10" s="50"/>
      <c r="R10" s="51" t="s">
        <v>18</v>
      </c>
      <c r="S10" s="51" t="s">
        <v>19</v>
      </c>
      <c r="T10" s="51" t="s">
        <v>20</v>
      </c>
    </row>
    <row r="11" spans="1:20" s="4" customFormat="1" ht="36.950000000000003" customHeight="1" x14ac:dyDescent="0.2">
      <c r="A11" s="56"/>
      <c r="B11" s="52"/>
      <c r="C11" s="56"/>
      <c r="D11" s="58"/>
      <c r="E11" s="58"/>
      <c r="F11" s="58"/>
      <c r="G11" s="56"/>
      <c r="H11" s="5" t="s">
        <v>21</v>
      </c>
      <c r="I11" s="5" t="s">
        <v>22</v>
      </c>
      <c r="J11" s="52"/>
      <c r="K11" s="52"/>
      <c r="L11" s="52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52"/>
      <c r="S11" s="52"/>
      <c r="T11" s="52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ROUND($P$18+$P$20+$P$22+$P$23+$P$25+$P$26+$P$27+$P$28+$P$30+$P$31+$P$32+$P$33+$P$36+$P$37+$P$39+$P$41+$P$42+$P$43+$P$44+$P$45+$P$46+$P$47+$P$51+$P$52+$P$53+$P$56+$P$57+$P$58+$P$59+$P$60+$P$61+$P$62+$P$63+$P$66+$P$67+$P$68+$P$70+$P$71+$P$76+$P$78+$P$80+$P$82+$P$83+$P$84,2)</f>
        <v>0</v>
      </c>
      <c r="Q13" s="10">
        <f>ROUND($Q$18+$Q$20+$Q$22+$Q$23+$Q$25+$Q$26+$Q$27+$Q$28+$Q$30+$Q$31+$Q$32+$Q$33+$Q$36+$Q$37+$Q$39+$Q$41+$Q$42+$Q$43+$Q$44+$Q$45+$Q$46+$Q$47+$Q$51+$Q$52+$Q$53+$Q$56+$Q$57+$Q$58+$Q$59+$Q$60+$Q$61+$Q$62+$Q$63+$Q$66+$Q$67+$Q$68+$Q$70+$Q$71+$Q$76+$Q$78+$Q$80+$Q$82+$Q$83+$Q$84,2)</f>
        <v>0</v>
      </c>
      <c r="R13" s="10">
        <f>ROUND($R$18+$R$20+$R$22+$R$23+$R$25+$R$26+$R$27+$R$28+$R$30+$R$31+$R$32+$R$33+$R$36+$R$37+$R$39+$R$41+$R$42+$R$43+$R$44+$R$45+$R$46+$R$47+$R$51+$R$52+$R$53+$R$56+$R$57+$R$58+$R$59+$R$60+$R$61+$R$62+$R$63+$R$66+$R$67+$R$68+$R$70+$R$71+$R$76+$R$78+$R$80+$R$82+$R$83+$R$84,2)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ROUND($P$18+$P$20+$P$22+$P$23+$P$25+$P$26+$P$27+$P$28+$P$30+$P$31+$P$32+$P$33+$P$36+$P$37+$P$39+$P$41+$P$42+$P$43+$P$44+$P$45+$P$46+$P$47+$P$51+$P$52+$P$53+$P$56+$P$57+$P$58+$P$59+$P$60+$P$61+$P$62+$P$63+$P$66+$P$67+$P$68+$P$70+$P$71,2)</f>
        <v>0</v>
      </c>
      <c r="Q14" s="10">
        <f>ROUND($Q$18+$Q$20+$Q$22+$Q$23+$Q$25+$Q$26+$Q$27+$Q$28+$Q$30+$Q$31+$Q$32+$Q$33+$Q$36+$Q$37+$Q$39+$Q$41+$Q$42+$Q$43+$Q$44+$Q$45+$Q$46+$Q$47+$Q$51+$Q$52+$Q$53+$Q$56+$Q$57+$Q$58+$Q$59+$Q$60+$Q$61+$Q$62+$Q$63+$Q$66+$Q$67+$Q$68+$Q$70+$Q$71,2)</f>
        <v>0</v>
      </c>
      <c r="R14" s="10">
        <f>ROUND($R$18+$R$20+$R$22+$R$23+$R$25+$R$26+$R$27+$R$28+$R$30+$R$31+$R$32+$R$33+$R$36+$R$37+$R$39+$R$41+$R$42+$R$43+$R$44+$R$45+$R$46+$R$47+$R$51+$R$52+$R$53+$R$56+$R$57+$R$58+$R$59+$R$60+$R$61+$R$62+$R$63+$R$66+$R$67+$R$68+$R$70+$R$71,2)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ROUND($P$18+$P$20+$P$22+$P$23+$P$25+$P$26+$P$27+$P$28+$P$30+$P$31+$P$32+$P$33+$P$36+$P$37+$P$39+$P$41+$P$42+$P$43+$P$44+$P$45+$P$46+$P$47+$P$51+$P$52+$P$53+$P$56+$P$57+$P$58+$P$59+$P$60+$P$61+$P$62+$P$63+$P$66+$P$67+$P$68+$P$70+$P$71,2)</f>
        <v>0</v>
      </c>
      <c r="Q15" s="10">
        <f>ROUND($Q$18+$Q$20+$Q$22+$Q$23+$Q$25+$Q$26+$Q$27+$Q$28+$Q$30+$Q$31+$Q$32+$Q$33+$Q$36+$Q$37+$Q$39+$Q$41+$Q$42+$Q$43+$Q$44+$Q$45+$Q$46+$Q$47+$Q$51+$Q$52+$Q$53+$Q$56+$Q$57+$Q$58+$Q$59+$Q$60+$Q$61+$Q$62+$Q$63+$Q$66+$Q$67+$Q$68+$Q$70+$Q$71,2)</f>
        <v>0</v>
      </c>
      <c r="R15" s="10">
        <f>ROUND($R$18+$R$20+$R$22+$R$23+$R$25+$R$26+$R$27+$R$28+$R$30+$R$31+$R$32+$R$33+$R$36+$R$37+$R$39+$R$41+$R$42+$R$43+$R$44+$R$45+$R$46+$R$47+$R$51+$R$52+$R$53+$R$56+$R$57+$R$58+$R$59+$R$60+$R$61+$R$62+$R$63+$R$66+$R$67+$R$68+$R$70+$R$71,2)</f>
        <v>0</v>
      </c>
      <c r="S15" s="10"/>
      <c r="T15" s="10"/>
    </row>
    <row r="16" spans="1:20" s="1" customFormat="1" ht="12" customHeight="1" outlineLevel="4" x14ac:dyDescent="0.2">
      <c r="A16" s="7"/>
      <c r="B16" s="8" t="s">
        <v>49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>
        <f>ROUND($P$18+$P$20,2)</f>
        <v>0</v>
      </c>
      <c r="Q16" s="10">
        <f>ROUND($Q$18+$Q$20,2)</f>
        <v>0</v>
      </c>
      <c r="R16" s="10">
        <f>ROUND($R$18+$R$20,2)</f>
        <v>0</v>
      </c>
      <c r="S16" s="10"/>
      <c r="T16" s="10"/>
    </row>
    <row r="17" spans="1:20" s="11" customFormat="1" ht="21.95" customHeight="1" outlineLevel="5" x14ac:dyDescent="0.15">
      <c r="A17" s="12">
        <v>1</v>
      </c>
      <c r="B17" s="13" t="s">
        <v>50</v>
      </c>
      <c r="C17" s="14" t="s">
        <v>51</v>
      </c>
      <c r="D17" s="14"/>
      <c r="E17" s="14"/>
      <c r="F17" s="14"/>
      <c r="G17" s="14"/>
      <c r="H17" s="15">
        <v>24</v>
      </c>
      <c r="I17" s="15">
        <v>16</v>
      </c>
      <c r="J17" s="15">
        <v>40</v>
      </c>
      <c r="K17" s="16"/>
      <c r="L17" s="16">
        <f>$L$18</f>
        <v>40</v>
      </c>
      <c r="M17" s="16"/>
      <c r="N17" s="16"/>
      <c r="O17" s="16">
        <f>ROUND($R$17/$L$17,2)</f>
        <v>0</v>
      </c>
      <c r="P17" s="16">
        <f>ROUND($P$18,2)</f>
        <v>0</v>
      </c>
      <c r="Q17" s="16">
        <f>ROUND($Q$18,2)</f>
        <v>0</v>
      </c>
      <c r="R17" s="16">
        <f>ROUND($R$18,2)</f>
        <v>0</v>
      </c>
      <c r="S17" s="17"/>
      <c r="T17" s="70"/>
    </row>
    <row r="18" spans="1:20" s="18" customFormat="1" ht="11.1" customHeight="1" outlineLevel="6" x14ac:dyDescent="0.2">
      <c r="A18" s="19"/>
      <c r="B18" s="20" t="s">
        <v>23</v>
      </c>
      <c r="C18" s="21" t="s">
        <v>51</v>
      </c>
      <c r="D18" s="21"/>
      <c r="E18" s="21"/>
      <c r="F18" s="21"/>
      <c r="G18" s="21"/>
      <c r="H18" s="22">
        <v>24</v>
      </c>
      <c r="I18" s="22">
        <v>16</v>
      </c>
      <c r="J18" s="22">
        <f>$H$18+$I$18</f>
        <v>40</v>
      </c>
      <c r="K18" s="22">
        <v>1</v>
      </c>
      <c r="L18" s="23">
        <f>ROUND($J$18*$K$18,3)</f>
        <v>40</v>
      </c>
      <c r="M18" s="59"/>
      <c r="N18" s="60"/>
      <c r="O18" s="47">
        <f>ROUND($N$18+$M$18,2)</f>
        <v>0</v>
      </c>
      <c r="P18" s="23">
        <f>ROUND($J$18*$M$18,2)</f>
        <v>0</v>
      </c>
      <c r="Q18" s="23">
        <f>ROUND($L$18*$N$18,2)</f>
        <v>0</v>
      </c>
      <c r="R18" s="23">
        <f>ROUND($Q$18+$P$18,2)</f>
        <v>0</v>
      </c>
      <c r="S18" s="23"/>
      <c r="T18" s="71"/>
    </row>
    <row r="19" spans="1:20" s="11" customFormat="1" ht="11.1" customHeight="1" outlineLevel="5" x14ac:dyDescent="0.15">
      <c r="A19" s="12">
        <v>2</v>
      </c>
      <c r="B19" s="13" t="s">
        <v>52</v>
      </c>
      <c r="C19" s="14" t="s">
        <v>51</v>
      </c>
      <c r="D19" s="14"/>
      <c r="E19" s="14"/>
      <c r="F19" s="14"/>
      <c r="G19" s="14"/>
      <c r="H19" s="15">
        <v>12</v>
      </c>
      <c r="I19" s="15">
        <v>8</v>
      </c>
      <c r="J19" s="15">
        <v>20</v>
      </c>
      <c r="K19" s="16"/>
      <c r="L19" s="16">
        <f>$L$20</f>
        <v>20</v>
      </c>
      <c r="M19" s="61"/>
      <c r="N19" s="61"/>
      <c r="O19" s="16">
        <f>ROUND($R$19/$L$19,2)</f>
        <v>0</v>
      </c>
      <c r="P19" s="16">
        <f>ROUND($P$20,2)</f>
        <v>0</v>
      </c>
      <c r="Q19" s="16">
        <f>ROUND($Q$20,2)</f>
        <v>0</v>
      </c>
      <c r="R19" s="16">
        <f>ROUND($R$20,2)</f>
        <v>0</v>
      </c>
      <c r="S19" s="17"/>
      <c r="T19" s="70"/>
    </row>
    <row r="20" spans="1:20" s="18" customFormat="1" ht="11.1" customHeight="1" outlineLevel="6" x14ac:dyDescent="0.2">
      <c r="A20" s="19"/>
      <c r="B20" s="20" t="s">
        <v>23</v>
      </c>
      <c r="C20" s="21" t="s">
        <v>51</v>
      </c>
      <c r="D20" s="21"/>
      <c r="E20" s="21"/>
      <c r="F20" s="21"/>
      <c r="G20" s="21"/>
      <c r="H20" s="22">
        <v>12</v>
      </c>
      <c r="I20" s="22">
        <v>8</v>
      </c>
      <c r="J20" s="22">
        <f>$H$20+$I$20</f>
        <v>20</v>
      </c>
      <c r="K20" s="22">
        <v>1</v>
      </c>
      <c r="L20" s="23">
        <f>ROUND($J$20*$K$20,3)</f>
        <v>20</v>
      </c>
      <c r="M20" s="59"/>
      <c r="N20" s="60"/>
      <c r="O20" s="47">
        <f>ROUND($N$20+$M$20,2)</f>
        <v>0</v>
      </c>
      <c r="P20" s="23">
        <f>ROUND($J$20*$M$20,2)</f>
        <v>0</v>
      </c>
      <c r="Q20" s="23">
        <f>ROUND($L$20*$N$20,2)</f>
        <v>0</v>
      </c>
      <c r="R20" s="23">
        <f>ROUND($Q$20+$P$20,2)</f>
        <v>0</v>
      </c>
      <c r="S20" s="23"/>
      <c r="T20" s="71"/>
    </row>
    <row r="21" spans="1:20" s="1" customFormat="1" ht="12" customHeight="1" outlineLevel="4" x14ac:dyDescent="0.2">
      <c r="A21" s="7"/>
      <c r="B21" s="8" t="s">
        <v>53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62"/>
      <c r="N21" s="62"/>
      <c r="O21" s="10"/>
      <c r="P21" s="10">
        <f>ROUND($P$22+$P$23,2)</f>
        <v>0</v>
      </c>
      <c r="Q21" s="10">
        <f>ROUND($Q$22+$Q$23,2)</f>
        <v>0</v>
      </c>
      <c r="R21" s="10">
        <f>ROUND($R$22+$R$23,2)</f>
        <v>0</v>
      </c>
      <c r="S21" s="10"/>
      <c r="T21" s="62"/>
    </row>
    <row r="22" spans="1:20" s="1" customFormat="1" ht="11.1" customHeight="1" outlineLevel="5" x14ac:dyDescent="0.2">
      <c r="A22" s="24"/>
      <c r="B22" s="25" t="s">
        <v>54</v>
      </c>
      <c r="C22" s="26" t="s">
        <v>55</v>
      </c>
      <c r="D22" s="26"/>
      <c r="E22" s="26"/>
      <c r="F22" s="26"/>
      <c r="G22" s="26"/>
      <c r="H22" s="27">
        <v>42</v>
      </c>
      <c r="I22" s="27">
        <v>28</v>
      </c>
      <c r="J22" s="27">
        <f>$H$22+$I$22</f>
        <v>70</v>
      </c>
      <c r="K22" s="29">
        <v>1</v>
      </c>
      <c r="L22" s="28">
        <f>ROUND($J$22*$K$22,3)</f>
        <v>70</v>
      </c>
      <c r="M22" s="63"/>
      <c r="N22" s="63"/>
      <c r="O22" s="31">
        <f>ROUND($N$22+$M$22,2)</f>
        <v>0</v>
      </c>
      <c r="P22" s="28">
        <f>ROUND($J$22*$M$22,2)</f>
        <v>0</v>
      </c>
      <c r="Q22" s="28">
        <f>ROUND($L$22*$N$22,2)</f>
        <v>0</v>
      </c>
      <c r="R22" s="28">
        <f>ROUND($Q$22+$P$22,2)</f>
        <v>0</v>
      </c>
      <c r="S22" s="30"/>
      <c r="T22" s="72"/>
    </row>
    <row r="23" spans="1:20" s="1" customFormat="1" ht="11.1" customHeight="1" outlineLevel="5" x14ac:dyDescent="0.2">
      <c r="A23" s="24"/>
      <c r="B23" s="25" t="s">
        <v>56</v>
      </c>
      <c r="C23" s="26" t="s">
        <v>55</v>
      </c>
      <c r="D23" s="26"/>
      <c r="E23" s="26"/>
      <c r="F23" s="26"/>
      <c r="G23" s="26"/>
      <c r="H23" s="27">
        <v>108</v>
      </c>
      <c r="I23" s="27">
        <v>72</v>
      </c>
      <c r="J23" s="27">
        <f>$H$23+$I$23</f>
        <v>180</v>
      </c>
      <c r="K23" s="29">
        <v>1</v>
      </c>
      <c r="L23" s="28">
        <f>ROUND($J$23*$K$23,3)</f>
        <v>180</v>
      </c>
      <c r="M23" s="63"/>
      <c r="N23" s="63"/>
      <c r="O23" s="31">
        <f>ROUND($N$23+$M$23,2)</f>
        <v>0</v>
      </c>
      <c r="P23" s="28">
        <f>ROUND($J$23*$M$23,2)</f>
        <v>0</v>
      </c>
      <c r="Q23" s="28">
        <f>ROUND($L$23*$N$23,2)</f>
        <v>0</v>
      </c>
      <c r="R23" s="28">
        <f>ROUND($Q$23+$P$23,2)</f>
        <v>0</v>
      </c>
      <c r="S23" s="30"/>
      <c r="T23" s="72"/>
    </row>
    <row r="24" spans="1:20" s="1" customFormat="1" ht="12" customHeight="1" outlineLevel="4" x14ac:dyDescent="0.2">
      <c r="A24" s="7"/>
      <c r="B24" s="8" t="s">
        <v>57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62"/>
      <c r="N24" s="62"/>
      <c r="O24" s="10"/>
      <c r="P24" s="10">
        <f>ROUND($P$25+$P$26+$P$27+$P$28,2)</f>
        <v>0</v>
      </c>
      <c r="Q24" s="10">
        <f>ROUND($Q$25+$Q$26+$Q$27+$Q$28,2)</f>
        <v>0</v>
      </c>
      <c r="R24" s="10">
        <f>ROUND($R$25+$R$26+$R$27+$R$28,2)</f>
        <v>0</v>
      </c>
      <c r="S24" s="10"/>
      <c r="T24" s="62"/>
    </row>
    <row r="25" spans="1:20" s="1" customFormat="1" ht="11.1" customHeight="1" outlineLevel="5" x14ac:dyDescent="0.2">
      <c r="A25" s="24"/>
      <c r="B25" s="25" t="s">
        <v>58</v>
      </c>
      <c r="C25" s="26" t="s">
        <v>55</v>
      </c>
      <c r="D25" s="26"/>
      <c r="E25" s="26"/>
      <c r="F25" s="26"/>
      <c r="G25" s="26"/>
      <c r="H25" s="27">
        <v>60</v>
      </c>
      <c r="I25" s="27">
        <v>40</v>
      </c>
      <c r="J25" s="27">
        <f>$H$25+$I$25</f>
        <v>100</v>
      </c>
      <c r="K25" s="29">
        <v>1</v>
      </c>
      <c r="L25" s="28">
        <f>ROUND($J$25*$K$25,3)</f>
        <v>100</v>
      </c>
      <c r="M25" s="63"/>
      <c r="N25" s="63"/>
      <c r="O25" s="31">
        <f>ROUND($N$25+$M$25,2)</f>
        <v>0</v>
      </c>
      <c r="P25" s="28">
        <f>ROUND($J$25*$M$25,2)</f>
        <v>0</v>
      </c>
      <c r="Q25" s="28">
        <f>ROUND($L$25*$N$25,2)</f>
        <v>0</v>
      </c>
      <c r="R25" s="28">
        <f>ROUND($Q$25+$P$25,2)</f>
        <v>0</v>
      </c>
      <c r="S25" s="30"/>
      <c r="T25" s="72"/>
    </row>
    <row r="26" spans="1:20" s="1" customFormat="1" ht="11.1" customHeight="1" outlineLevel="5" x14ac:dyDescent="0.2">
      <c r="A26" s="24"/>
      <c r="B26" s="25" t="s">
        <v>59</v>
      </c>
      <c r="C26" s="26" t="s">
        <v>55</v>
      </c>
      <c r="D26" s="26"/>
      <c r="E26" s="26"/>
      <c r="F26" s="26"/>
      <c r="G26" s="26"/>
      <c r="H26" s="27">
        <v>294</v>
      </c>
      <c r="I26" s="27">
        <v>196</v>
      </c>
      <c r="J26" s="27">
        <f>$H$26+$I$26</f>
        <v>490</v>
      </c>
      <c r="K26" s="29">
        <v>1</v>
      </c>
      <c r="L26" s="28">
        <f>ROUND($J$26*$K$26,3)</f>
        <v>490</v>
      </c>
      <c r="M26" s="63"/>
      <c r="N26" s="63"/>
      <c r="O26" s="31">
        <f>ROUND($N$26+$M$26,2)</f>
        <v>0</v>
      </c>
      <c r="P26" s="28">
        <f>ROUND($J$26*$M$26,2)</f>
        <v>0</v>
      </c>
      <c r="Q26" s="28">
        <f>ROUND($L$26*$N$26,2)</f>
        <v>0</v>
      </c>
      <c r="R26" s="28">
        <f>ROUND($Q$26+$P$26,2)</f>
        <v>0</v>
      </c>
      <c r="S26" s="30"/>
      <c r="T26" s="72"/>
    </row>
    <row r="27" spans="1:20" s="1" customFormat="1" ht="11.1" customHeight="1" outlineLevel="5" x14ac:dyDescent="0.2">
      <c r="A27" s="24"/>
      <c r="B27" s="25" t="s">
        <v>60</v>
      </c>
      <c r="C27" s="26" t="s">
        <v>55</v>
      </c>
      <c r="D27" s="26"/>
      <c r="E27" s="26"/>
      <c r="F27" s="26"/>
      <c r="G27" s="26"/>
      <c r="H27" s="27">
        <v>42</v>
      </c>
      <c r="I27" s="27">
        <v>28</v>
      </c>
      <c r="J27" s="27">
        <f>$H$27+$I$27</f>
        <v>70</v>
      </c>
      <c r="K27" s="29">
        <v>1</v>
      </c>
      <c r="L27" s="28">
        <f>ROUND($J$27*$K$27,3)</f>
        <v>70</v>
      </c>
      <c r="M27" s="63"/>
      <c r="N27" s="63"/>
      <c r="O27" s="31">
        <f>ROUND($N$27+$M$27,2)</f>
        <v>0</v>
      </c>
      <c r="P27" s="28">
        <f>ROUND($J$27*$M$27,2)</f>
        <v>0</v>
      </c>
      <c r="Q27" s="28">
        <f>ROUND($L$27*$N$27,2)</f>
        <v>0</v>
      </c>
      <c r="R27" s="28">
        <f>ROUND($Q$27+$P$27,2)</f>
        <v>0</v>
      </c>
      <c r="S27" s="30"/>
      <c r="T27" s="72"/>
    </row>
    <row r="28" spans="1:20" s="1" customFormat="1" ht="11.1" customHeight="1" outlineLevel="5" x14ac:dyDescent="0.2">
      <c r="A28" s="24"/>
      <c r="B28" s="25" t="s">
        <v>61</v>
      </c>
      <c r="C28" s="26" t="s">
        <v>55</v>
      </c>
      <c r="D28" s="26"/>
      <c r="E28" s="26"/>
      <c r="F28" s="26"/>
      <c r="G28" s="26"/>
      <c r="H28" s="27">
        <v>64.2</v>
      </c>
      <c r="I28" s="27">
        <v>39</v>
      </c>
      <c r="J28" s="27">
        <f>$H$28+$I$28</f>
        <v>103.2</v>
      </c>
      <c r="K28" s="29">
        <v>1</v>
      </c>
      <c r="L28" s="28">
        <f>ROUND($J$28*$K$28,3)</f>
        <v>103.2</v>
      </c>
      <c r="M28" s="63"/>
      <c r="N28" s="63"/>
      <c r="O28" s="31">
        <f>ROUND($N$28+$M$28,2)</f>
        <v>0</v>
      </c>
      <c r="P28" s="28">
        <f>ROUND($J$28*$M$28,2)</f>
        <v>0</v>
      </c>
      <c r="Q28" s="28">
        <f>ROUND($L$28*$N$28,2)</f>
        <v>0</v>
      </c>
      <c r="R28" s="28">
        <f>ROUND($Q$28+$P$28,2)</f>
        <v>0</v>
      </c>
      <c r="S28" s="30" t="s">
        <v>62</v>
      </c>
      <c r="T28" s="72"/>
    </row>
    <row r="29" spans="1:20" s="1" customFormat="1" ht="12" customHeight="1" outlineLevel="4" x14ac:dyDescent="0.2">
      <c r="A29" s="7"/>
      <c r="B29" s="8" t="s">
        <v>63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62"/>
      <c r="N29" s="62"/>
      <c r="O29" s="10"/>
      <c r="P29" s="10">
        <f>ROUND($P$30+$P$31+$P$32+$P$33,2)</f>
        <v>0</v>
      </c>
      <c r="Q29" s="10">
        <f>ROUND($Q$30+$Q$31+$Q$32+$Q$33,2)</f>
        <v>0</v>
      </c>
      <c r="R29" s="10">
        <f>ROUND($R$30+$R$31+$R$32+$R$33,2)</f>
        <v>0</v>
      </c>
      <c r="S29" s="10"/>
      <c r="T29" s="62"/>
    </row>
    <row r="30" spans="1:20" s="1" customFormat="1" ht="11.1" customHeight="1" outlineLevel="5" x14ac:dyDescent="0.2">
      <c r="A30" s="24"/>
      <c r="B30" s="25" t="s">
        <v>64</v>
      </c>
      <c r="C30" s="26" t="s">
        <v>51</v>
      </c>
      <c r="D30" s="26"/>
      <c r="E30" s="26"/>
      <c r="F30" s="26"/>
      <c r="G30" s="26"/>
      <c r="H30" s="27">
        <v>6</v>
      </c>
      <c r="I30" s="27">
        <v>4</v>
      </c>
      <c r="J30" s="27">
        <f>$H$30+$I$30</f>
        <v>10</v>
      </c>
      <c r="K30" s="29">
        <v>1</v>
      </c>
      <c r="L30" s="28">
        <f>ROUND($J$30*$K$30,3)</f>
        <v>10</v>
      </c>
      <c r="M30" s="63"/>
      <c r="N30" s="63"/>
      <c r="O30" s="31">
        <f>ROUND($N$30+$M$30,2)</f>
        <v>0</v>
      </c>
      <c r="P30" s="28">
        <f>ROUND($J$30*$M$30,2)</f>
        <v>0</v>
      </c>
      <c r="Q30" s="28">
        <f>ROUND($L$30*$N$30,2)</f>
        <v>0</v>
      </c>
      <c r="R30" s="28">
        <f>ROUND($Q$30+$P$30,2)</f>
        <v>0</v>
      </c>
      <c r="S30" s="30" t="s">
        <v>65</v>
      </c>
      <c r="T30" s="72"/>
    </row>
    <row r="31" spans="1:20" s="1" customFormat="1" ht="21.95" customHeight="1" outlineLevel="5" x14ac:dyDescent="0.2">
      <c r="A31" s="24"/>
      <c r="B31" s="25" t="s">
        <v>66</v>
      </c>
      <c r="C31" s="26" t="s">
        <v>51</v>
      </c>
      <c r="D31" s="26"/>
      <c r="E31" s="26"/>
      <c r="F31" s="26"/>
      <c r="G31" s="26"/>
      <c r="H31" s="27">
        <v>6</v>
      </c>
      <c r="I31" s="27">
        <v>4</v>
      </c>
      <c r="J31" s="27">
        <f>$H$31+$I$31</f>
        <v>10</v>
      </c>
      <c r="K31" s="29">
        <v>1</v>
      </c>
      <c r="L31" s="28">
        <f>ROUND($J$31*$K$31,3)</f>
        <v>10</v>
      </c>
      <c r="M31" s="63"/>
      <c r="N31" s="63"/>
      <c r="O31" s="31">
        <f>ROUND($N$31+$M$31,2)</f>
        <v>0</v>
      </c>
      <c r="P31" s="28">
        <f>ROUND($J$31*$M$31,2)</f>
        <v>0</v>
      </c>
      <c r="Q31" s="28">
        <f>ROUND($L$31*$N$31,2)</f>
        <v>0</v>
      </c>
      <c r="R31" s="28">
        <f>ROUND($Q$31+$P$31,2)</f>
        <v>0</v>
      </c>
      <c r="S31" s="30" t="s">
        <v>67</v>
      </c>
      <c r="T31" s="72"/>
    </row>
    <row r="32" spans="1:20" s="1" customFormat="1" ht="33" customHeight="1" outlineLevel="5" x14ac:dyDescent="0.2">
      <c r="A32" s="24"/>
      <c r="B32" s="25" t="s">
        <v>68</v>
      </c>
      <c r="C32" s="26" t="s">
        <v>51</v>
      </c>
      <c r="D32" s="26"/>
      <c r="E32" s="26"/>
      <c r="F32" s="26"/>
      <c r="G32" s="26"/>
      <c r="H32" s="27">
        <v>18</v>
      </c>
      <c r="I32" s="27">
        <v>12</v>
      </c>
      <c r="J32" s="27">
        <f>$H$32+$I$32</f>
        <v>30</v>
      </c>
      <c r="K32" s="29">
        <v>1</v>
      </c>
      <c r="L32" s="28">
        <f>ROUND($J$32*$K$32,3)</f>
        <v>30</v>
      </c>
      <c r="M32" s="63"/>
      <c r="N32" s="64"/>
      <c r="O32" s="48">
        <f>ROUND($N$32+$M$32,2)</f>
        <v>0</v>
      </c>
      <c r="P32" s="28">
        <f>ROUND($J$32*$M$32,2)</f>
        <v>0</v>
      </c>
      <c r="Q32" s="28">
        <f>ROUND($L$32*$N$32,2)</f>
        <v>0</v>
      </c>
      <c r="R32" s="28">
        <f>ROUND($Q$32+$P$32,2)</f>
        <v>0</v>
      </c>
      <c r="S32" s="30"/>
      <c r="T32" s="72"/>
    </row>
    <row r="33" spans="1:20" s="1" customFormat="1" ht="21.95" customHeight="1" outlineLevel="5" x14ac:dyDescent="0.2">
      <c r="A33" s="24"/>
      <c r="B33" s="25" t="s">
        <v>69</v>
      </c>
      <c r="C33" s="26" t="s">
        <v>51</v>
      </c>
      <c r="D33" s="26"/>
      <c r="E33" s="26"/>
      <c r="F33" s="26"/>
      <c r="G33" s="26"/>
      <c r="H33" s="27">
        <v>6</v>
      </c>
      <c r="I33" s="27">
        <v>4</v>
      </c>
      <c r="J33" s="27">
        <f>$H$33+$I$33</f>
        <v>10</v>
      </c>
      <c r="K33" s="29">
        <v>1</v>
      </c>
      <c r="L33" s="28">
        <f>ROUND($J$33*$K$33,3)</f>
        <v>10</v>
      </c>
      <c r="M33" s="63"/>
      <c r="N33" s="64"/>
      <c r="O33" s="48">
        <f>ROUND($N$33+$M$33,2)</f>
        <v>0</v>
      </c>
      <c r="P33" s="28">
        <f>ROUND($J$33*$M$33,2)</f>
        <v>0</v>
      </c>
      <c r="Q33" s="28">
        <f>ROUND($L$33*$N$33,2)</f>
        <v>0</v>
      </c>
      <c r="R33" s="28">
        <f>ROUND($Q$33+$P$33,2)</f>
        <v>0</v>
      </c>
      <c r="S33" s="30"/>
      <c r="T33" s="72"/>
    </row>
    <row r="34" spans="1:20" s="1" customFormat="1" ht="12" customHeight="1" outlineLevel="4" x14ac:dyDescent="0.2">
      <c r="A34" s="7"/>
      <c r="B34" s="8" t="s">
        <v>70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62"/>
      <c r="N34" s="62"/>
      <c r="O34" s="10"/>
      <c r="P34" s="10">
        <f>ROUND($P$36+$P$37+$P$39,2)</f>
        <v>0</v>
      </c>
      <c r="Q34" s="10">
        <f>ROUND($Q$36+$Q$37+$Q$39,2)</f>
        <v>0</v>
      </c>
      <c r="R34" s="10">
        <f>ROUND($R$36+$R$37+$R$39,2)</f>
        <v>0</v>
      </c>
      <c r="S34" s="10"/>
      <c r="T34" s="62"/>
    </row>
    <row r="35" spans="1:20" s="11" customFormat="1" ht="11.1" customHeight="1" outlineLevel="5" x14ac:dyDescent="0.15">
      <c r="A35" s="12">
        <v>13</v>
      </c>
      <c r="B35" s="13" t="s">
        <v>71</v>
      </c>
      <c r="C35" s="14" t="s">
        <v>55</v>
      </c>
      <c r="D35" s="14"/>
      <c r="E35" s="14"/>
      <c r="F35" s="14"/>
      <c r="G35" s="14"/>
      <c r="H35" s="15">
        <v>27</v>
      </c>
      <c r="I35" s="15">
        <v>18</v>
      </c>
      <c r="J35" s="15">
        <v>45</v>
      </c>
      <c r="K35" s="16"/>
      <c r="L35" s="16">
        <f>$L$36</f>
        <v>45</v>
      </c>
      <c r="M35" s="61"/>
      <c r="N35" s="61"/>
      <c r="O35" s="16">
        <f>ROUND($R$35/$L$35,2)</f>
        <v>0</v>
      </c>
      <c r="P35" s="16">
        <f>ROUND($P$36+$P$37,2)</f>
        <v>0</v>
      </c>
      <c r="Q35" s="16">
        <f>ROUND($Q$36+$Q$37,2)</f>
        <v>0</v>
      </c>
      <c r="R35" s="16">
        <f>ROUND($R$36+$R$37,2)</f>
        <v>0</v>
      </c>
      <c r="S35" s="17"/>
      <c r="T35" s="70"/>
    </row>
    <row r="36" spans="1:20" s="18" customFormat="1" ht="11.1" customHeight="1" outlineLevel="6" x14ac:dyDescent="0.2">
      <c r="A36" s="19"/>
      <c r="B36" s="20" t="s">
        <v>23</v>
      </c>
      <c r="C36" s="21" t="s">
        <v>55</v>
      </c>
      <c r="D36" s="21"/>
      <c r="E36" s="21"/>
      <c r="F36" s="21"/>
      <c r="G36" s="21"/>
      <c r="H36" s="22">
        <v>27</v>
      </c>
      <c r="I36" s="22">
        <v>18</v>
      </c>
      <c r="J36" s="22">
        <f>$H$36+$I$36</f>
        <v>45</v>
      </c>
      <c r="K36" s="22">
        <v>1</v>
      </c>
      <c r="L36" s="23">
        <f>ROUND($J$36*$K$36,3)</f>
        <v>45</v>
      </c>
      <c r="M36" s="59"/>
      <c r="N36" s="60"/>
      <c r="O36" s="47">
        <f>ROUND($N$36+$M$36,2)</f>
        <v>0</v>
      </c>
      <c r="P36" s="23">
        <f>ROUND($J$36*$M$36,2)</f>
        <v>0</v>
      </c>
      <c r="Q36" s="23">
        <f>ROUND($L$36*$N$36,2)</f>
        <v>0</v>
      </c>
      <c r="R36" s="23">
        <f>ROUND($Q$36+$P$36,2)</f>
        <v>0</v>
      </c>
      <c r="S36" s="23"/>
      <c r="T36" s="71"/>
    </row>
    <row r="37" spans="1:20" s="1" customFormat="1" ht="11.1" customHeight="1" outlineLevel="6" x14ac:dyDescent="0.2">
      <c r="A37" s="24"/>
      <c r="B37" s="25" t="s">
        <v>72</v>
      </c>
      <c r="C37" s="26" t="s">
        <v>73</v>
      </c>
      <c r="D37" s="26"/>
      <c r="E37" s="26"/>
      <c r="F37" s="26"/>
      <c r="G37" s="26"/>
      <c r="H37" s="27">
        <v>0.14899999999999999</v>
      </c>
      <c r="I37" s="27">
        <v>2.1999999999999999E-2</v>
      </c>
      <c r="J37" s="27">
        <f>$H$37+$I$37</f>
        <v>0.17099999999999999</v>
      </c>
      <c r="K37" s="31">
        <v>1.02</v>
      </c>
      <c r="L37" s="28">
        <f>ROUND($J$37*$K$37,3)</f>
        <v>0.17399999999999999</v>
      </c>
      <c r="M37" s="65"/>
      <c r="N37" s="64"/>
      <c r="O37" s="48">
        <f>ROUND($N$37+$M$37,2)</f>
        <v>0</v>
      </c>
      <c r="P37" s="28">
        <f>ROUND($J$37*$M$37,2)</f>
        <v>0</v>
      </c>
      <c r="Q37" s="28">
        <f>ROUND($L$37*$N$37,2)</f>
        <v>0</v>
      </c>
      <c r="R37" s="28">
        <f>ROUND($Q$37+$P$37,2)</f>
        <v>0</v>
      </c>
      <c r="S37" s="30"/>
      <c r="T37" s="72"/>
    </row>
    <row r="38" spans="1:20" s="11" customFormat="1" ht="21.95" customHeight="1" outlineLevel="5" x14ac:dyDescent="0.15">
      <c r="A38" s="12">
        <v>14</v>
      </c>
      <c r="B38" s="13" t="s">
        <v>70</v>
      </c>
      <c r="C38" s="14" t="s">
        <v>55</v>
      </c>
      <c r="D38" s="14"/>
      <c r="E38" s="14"/>
      <c r="F38" s="14"/>
      <c r="G38" s="14"/>
      <c r="H38" s="15">
        <v>27</v>
      </c>
      <c r="I38" s="15">
        <v>18</v>
      </c>
      <c r="J38" s="15">
        <v>45</v>
      </c>
      <c r="K38" s="16"/>
      <c r="L38" s="16">
        <f>$L$39</f>
        <v>45</v>
      </c>
      <c r="M38" s="61"/>
      <c r="N38" s="61"/>
      <c r="O38" s="16">
        <f>ROUND($R$38/$L$38,2)</f>
        <v>0</v>
      </c>
      <c r="P38" s="16">
        <f>ROUND($P$39,2)</f>
        <v>0</v>
      </c>
      <c r="Q38" s="16">
        <f>ROUND($Q$39,2)</f>
        <v>0</v>
      </c>
      <c r="R38" s="16">
        <f>ROUND($R$39,2)</f>
        <v>0</v>
      </c>
      <c r="S38" s="17" t="s">
        <v>74</v>
      </c>
      <c r="T38" s="70"/>
    </row>
    <row r="39" spans="1:20" s="18" customFormat="1" ht="11.1" customHeight="1" outlineLevel="6" x14ac:dyDescent="0.2">
      <c r="A39" s="19"/>
      <c r="B39" s="20" t="s">
        <v>23</v>
      </c>
      <c r="C39" s="21" t="s">
        <v>55</v>
      </c>
      <c r="D39" s="21"/>
      <c r="E39" s="21"/>
      <c r="F39" s="21"/>
      <c r="G39" s="21"/>
      <c r="H39" s="22">
        <v>27</v>
      </c>
      <c r="I39" s="22">
        <v>18</v>
      </c>
      <c r="J39" s="22">
        <f>$H$39+$I$39</f>
        <v>45</v>
      </c>
      <c r="K39" s="22">
        <v>1</v>
      </c>
      <c r="L39" s="23">
        <f>ROUND($J$39*$K$39,3)</f>
        <v>45</v>
      </c>
      <c r="M39" s="59"/>
      <c r="N39" s="60"/>
      <c r="O39" s="47">
        <f>ROUND($N$39+$M$39,2)</f>
        <v>0</v>
      </c>
      <c r="P39" s="23">
        <f>ROUND($J$39*$M$39,2)</f>
        <v>0</v>
      </c>
      <c r="Q39" s="23">
        <f>ROUND($L$39*$N$39,2)</f>
        <v>0</v>
      </c>
      <c r="R39" s="23">
        <f>ROUND($Q$39+$P$39,2)</f>
        <v>0</v>
      </c>
      <c r="S39" s="23"/>
      <c r="T39" s="71"/>
    </row>
    <row r="40" spans="1:20" s="1" customFormat="1" ht="12" customHeight="1" outlineLevel="4" x14ac:dyDescent="0.2">
      <c r="A40" s="7"/>
      <c r="B40" s="8" t="s">
        <v>75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62"/>
      <c r="N40" s="62"/>
      <c r="O40" s="10"/>
      <c r="P40" s="10">
        <f>ROUND($P$41+$P$42+$P$43+$P$44+$P$45+$P$46+$P$47,2)</f>
        <v>0</v>
      </c>
      <c r="Q40" s="10">
        <f>ROUND($Q$41+$Q$42+$Q$43+$Q$44+$Q$45+$Q$46+$Q$47,2)</f>
        <v>0</v>
      </c>
      <c r="R40" s="10">
        <f>ROUND($R$41+$R$42+$R$43+$R$44+$R$45+$R$46+$R$47,2)</f>
        <v>0</v>
      </c>
      <c r="S40" s="10"/>
      <c r="T40" s="62"/>
    </row>
    <row r="41" spans="1:20" s="1" customFormat="1" ht="21.95" customHeight="1" outlineLevel="5" x14ac:dyDescent="0.2">
      <c r="A41" s="24"/>
      <c r="B41" s="25" t="s">
        <v>76</v>
      </c>
      <c r="C41" s="26" t="s">
        <v>51</v>
      </c>
      <c r="D41" s="26"/>
      <c r="E41" s="26"/>
      <c r="F41" s="26"/>
      <c r="G41" s="26"/>
      <c r="H41" s="27">
        <v>24</v>
      </c>
      <c r="I41" s="27">
        <v>16</v>
      </c>
      <c r="J41" s="27">
        <f>$H$41+$I$41</f>
        <v>40</v>
      </c>
      <c r="K41" s="29">
        <v>1</v>
      </c>
      <c r="L41" s="28">
        <f>ROUND($J$41*$K$41,3)</f>
        <v>40</v>
      </c>
      <c r="M41" s="63"/>
      <c r="N41" s="63"/>
      <c r="O41" s="31">
        <f>ROUND($N$41+$M$41,2)</f>
        <v>0</v>
      </c>
      <c r="P41" s="28">
        <f>ROUND($J$41*$M$41,2)</f>
        <v>0</v>
      </c>
      <c r="Q41" s="28">
        <f>ROUND($L$41*$N$41,2)</f>
        <v>0</v>
      </c>
      <c r="R41" s="28">
        <f>ROUND($Q$41+$P$41,2)</f>
        <v>0</v>
      </c>
      <c r="S41" s="30"/>
      <c r="T41" s="72"/>
    </row>
    <row r="42" spans="1:20" s="1" customFormat="1" ht="11.1" customHeight="1" outlineLevel="5" x14ac:dyDescent="0.2">
      <c r="A42" s="24"/>
      <c r="B42" s="25" t="s">
        <v>77</v>
      </c>
      <c r="C42" s="26" t="s">
        <v>51</v>
      </c>
      <c r="D42" s="26"/>
      <c r="E42" s="26"/>
      <c r="F42" s="26"/>
      <c r="G42" s="26"/>
      <c r="H42" s="27">
        <v>42</v>
      </c>
      <c r="I42" s="27">
        <v>28</v>
      </c>
      <c r="J42" s="27">
        <f>$H$42+$I$42</f>
        <v>70</v>
      </c>
      <c r="K42" s="29">
        <v>1</v>
      </c>
      <c r="L42" s="28">
        <f>ROUND($J$42*$K$42,3)</f>
        <v>70</v>
      </c>
      <c r="M42" s="63"/>
      <c r="N42" s="63"/>
      <c r="O42" s="31">
        <f>ROUND($N$42+$M$42,2)</f>
        <v>0</v>
      </c>
      <c r="P42" s="28">
        <f>ROUND($J$42*$M$42,2)</f>
        <v>0</v>
      </c>
      <c r="Q42" s="28">
        <f>ROUND($L$42*$N$42,2)</f>
        <v>0</v>
      </c>
      <c r="R42" s="28">
        <f>ROUND($Q$42+$P$42,2)</f>
        <v>0</v>
      </c>
      <c r="S42" s="30"/>
      <c r="T42" s="72"/>
    </row>
    <row r="43" spans="1:20" s="1" customFormat="1" ht="21.95" customHeight="1" outlineLevel="5" x14ac:dyDescent="0.2">
      <c r="A43" s="24"/>
      <c r="B43" s="25" t="s">
        <v>78</v>
      </c>
      <c r="C43" s="26" t="s">
        <v>51</v>
      </c>
      <c r="D43" s="26"/>
      <c r="E43" s="26"/>
      <c r="F43" s="26"/>
      <c r="G43" s="26"/>
      <c r="H43" s="27">
        <v>6</v>
      </c>
      <c r="I43" s="27">
        <v>4</v>
      </c>
      <c r="J43" s="27">
        <f>$H$43+$I$43</f>
        <v>10</v>
      </c>
      <c r="K43" s="29">
        <v>1</v>
      </c>
      <c r="L43" s="28">
        <f>ROUND($J$43*$K$43,3)</f>
        <v>10</v>
      </c>
      <c r="M43" s="63"/>
      <c r="N43" s="63"/>
      <c r="O43" s="31">
        <f>ROUND($N$43+$M$43,2)</f>
        <v>0</v>
      </c>
      <c r="P43" s="28">
        <f>ROUND($J$43*$M$43,2)</f>
        <v>0</v>
      </c>
      <c r="Q43" s="28">
        <f>ROUND($L$43*$N$43,2)</f>
        <v>0</v>
      </c>
      <c r="R43" s="28">
        <f>ROUND($Q$43+$P$43,2)</f>
        <v>0</v>
      </c>
      <c r="S43" s="30" t="s">
        <v>79</v>
      </c>
      <c r="T43" s="72"/>
    </row>
    <row r="44" spans="1:20" s="1" customFormat="1" ht="21.95" customHeight="1" outlineLevel="5" x14ac:dyDescent="0.2">
      <c r="A44" s="24"/>
      <c r="B44" s="25" t="s">
        <v>80</v>
      </c>
      <c r="C44" s="26" t="s">
        <v>51</v>
      </c>
      <c r="D44" s="26"/>
      <c r="E44" s="26"/>
      <c r="F44" s="26"/>
      <c r="G44" s="26"/>
      <c r="H44" s="27">
        <v>12</v>
      </c>
      <c r="I44" s="27">
        <v>8</v>
      </c>
      <c r="J44" s="27">
        <f>$H$44+$I$44</f>
        <v>20</v>
      </c>
      <c r="K44" s="29">
        <v>1</v>
      </c>
      <c r="L44" s="28">
        <f>ROUND($J$44*$K$44,3)</f>
        <v>20</v>
      </c>
      <c r="M44" s="63"/>
      <c r="N44" s="63"/>
      <c r="O44" s="31">
        <f>ROUND($N$44+$M$44,2)</f>
        <v>0</v>
      </c>
      <c r="P44" s="28">
        <f>ROUND($J$44*$M$44,2)</f>
        <v>0</v>
      </c>
      <c r="Q44" s="28">
        <f>ROUND($L$44*$N$44,2)</f>
        <v>0</v>
      </c>
      <c r="R44" s="28">
        <f>ROUND($Q$44+$P$44,2)</f>
        <v>0</v>
      </c>
      <c r="S44" s="30" t="s">
        <v>81</v>
      </c>
      <c r="T44" s="72"/>
    </row>
    <row r="45" spans="1:20" s="1" customFormat="1" ht="21.95" customHeight="1" outlineLevel="5" x14ac:dyDescent="0.2">
      <c r="A45" s="24"/>
      <c r="B45" s="25" t="s">
        <v>82</v>
      </c>
      <c r="C45" s="26" t="s">
        <v>51</v>
      </c>
      <c r="D45" s="26"/>
      <c r="E45" s="26"/>
      <c r="F45" s="26"/>
      <c r="G45" s="26"/>
      <c r="H45" s="27">
        <v>6</v>
      </c>
      <c r="I45" s="27">
        <v>4</v>
      </c>
      <c r="J45" s="27">
        <f>$H$45+$I$45</f>
        <v>10</v>
      </c>
      <c r="K45" s="29">
        <v>1</v>
      </c>
      <c r="L45" s="28">
        <f>ROUND($J$45*$K$45,3)</f>
        <v>10</v>
      </c>
      <c r="M45" s="63"/>
      <c r="N45" s="63"/>
      <c r="O45" s="31">
        <f>ROUND($N$45+$M$45,2)</f>
        <v>0</v>
      </c>
      <c r="P45" s="28">
        <f>ROUND($J$45*$M$45,2)</f>
        <v>0</v>
      </c>
      <c r="Q45" s="28">
        <f>ROUND($L$45*$N$45,2)</f>
        <v>0</v>
      </c>
      <c r="R45" s="28">
        <f>ROUND($Q$45+$P$45,2)</f>
        <v>0</v>
      </c>
      <c r="S45" s="30"/>
      <c r="T45" s="72"/>
    </row>
    <row r="46" spans="1:20" s="1" customFormat="1" ht="21.95" customHeight="1" outlineLevel="5" x14ac:dyDescent="0.2">
      <c r="A46" s="24"/>
      <c r="B46" s="25" t="s">
        <v>83</v>
      </c>
      <c r="C46" s="26" t="s">
        <v>51</v>
      </c>
      <c r="D46" s="26"/>
      <c r="E46" s="26"/>
      <c r="F46" s="26"/>
      <c r="G46" s="26"/>
      <c r="H46" s="27">
        <v>6</v>
      </c>
      <c r="I46" s="27">
        <v>4</v>
      </c>
      <c r="J46" s="27">
        <f>$H$46+$I$46</f>
        <v>10</v>
      </c>
      <c r="K46" s="29">
        <v>1</v>
      </c>
      <c r="L46" s="28">
        <f>ROUND($J$46*$K$46,3)</f>
        <v>10</v>
      </c>
      <c r="M46" s="63"/>
      <c r="N46" s="63"/>
      <c r="O46" s="31">
        <f>ROUND($N$46+$M$46,2)</f>
        <v>0</v>
      </c>
      <c r="P46" s="28">
        <f>ROUND($J$46*$M$46,2)</f>
        <v>0</v>
      </c>
      <c r="Q46" s="28">
        <f>ROUND($L$46*$N$46,2)</f>
        <v>0</v>
      </c>
      <c r="R46" s="28">
        <f>ROUND($Q$46+$P$46,2)</f>
        <v>0</v>
      </c>
      <c r="S46" s="30" t="s">
        <v>84</v>
      </c>
      <c r="T46" s="72"/>
    </row>
    <row r="47" spans="1:20" s="1" customFormat="1" ht="21.95" customHeight="1" outlineLevel="5" x14ac:dyDescent="0.2">
      <c r="A47" s="24"/>
      <c r="B47" s="25" t="s">
        <v>85</v>
      </c>
      <c r="C47" s="26" t="s">
        <v>51</v>
      </c>
      <c r="D47" s="26"/>
      <c r="E47" s="26"/>
      <c r="F47" s="26"/>
      <c r="G47" s="26"/>
      <c r="H47" s="27">
        <v>6</v>
      </c>
      <c r="I47" s="27">
        <v>4</v>
      </c>
      <c r="J47" s="27">
        <f>$H$47+$I$47</f>
        <v>10</v>
      </c>
      <c r="K47" s="29">
        <v>1</v>
      </c>
      <c r="L47" s="28">
        <f>ROUND($J$47*$K$47,3)</f>
        <v>10</v>
      </c>
      <c r="M47" s="63"/>
      <c r="N47" s="63"/>
      <c r="O47" s="31">
        <f>ROUND($N$47+$M$47,2)</f>
        <v>0</v>
      </c>
      <c r="P47" s="28">
        <f>ROUND($J$47*$M$47,2)</f>
        <v>0</v>
      </c>
      <c r="Q47" s="28">
        <f>ROUND($L$47*$N$47,2)</f>
        <v>0</v>
      </c>
      <c r="R47" s="28">
        <f>ROUND($Q$47+$P$47,2)</f>
        <v>0</v>
      </c>
      <c r="S47" s="30" t="s">
        <v>86</v>
      </c>
      <c r="T47" s="72"/>
    </row>
    <row r="48" spans="1:20" s="1" customFormat="1" ht="12" customHeight="1" outlineLevel="4" x14ac:dyDescent="0.2">
      <c r="A48" s="7"/>
      <c r="B48" s="8" t="s">
        <v>87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62"/>
      <c r="N48" s="62"/>
      <c r="O48" s="10"/>
      <c r="P48" s="10">
        <f>ROUND($P$51+$P$52+$P$53+$P$56+$P$57+$P$58+$P$59+$P$60+$P$61+$P$62+$P$63,2)</f>
        <v>0</v>
      </c>
      <c r="Q48" s="10">
        <f>ROUND($Q$51+$Q$52+$Q$53+$Q$56+$Q$57+$Q$58+$Q$59+$Q$60+$Q$61+$Q$62+$Q$63,2)</f>
        <v>0</v>
      </c>
      <c r="R48" s="10">
        <f>ROUND($R$51+$R$52+$R$53+$R$56+$R$57+$R$58+$R$59+$R$60+$R$61+$R$62+$R$63,2)</f>
        <v>0</v>
      </c>
      <c r="S48" s="10"/>
      <c r="T48" s="62"/>
    </row>
    <row r="49" spans="1:20" s="1" customFormat="1" ht="12" customHeight="1" outlineLevel="5" x14ac:dyDescent="0.2">
      <c r="A49" s="7"/>
      <c r="B49" s="8" t="s">
        <v>88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62"/>
      <c r="N49" s="62"/>
      <c r="O49" s="10"/>
      <c r="P49" s="10">
        <f>ROUND($P$51+$P$52+$P$53,2)</f>
        <v>0</v>
      </c>
      <c r="Q49" s="10">
        <f>ROUND($Q$51+$Q$52+$Q$53,2)</f>
        <v>0</v>
      </c>
      <c r="R49" s="10">
        <f>ROUND($R$51+$R$52+$R$53,2)</f>
        <v>0</v>
      </c>
      <c r="S49" s="10"/>
      <c r="T49" s="62"/>
    </row>
    <row r="50" spans="1:20" s="11" customFormat="1" ht="11.1" customHeight="1" outlineLevel="6" x14ac:dyDescent="0.15">
      <c r="A50" s="12">
        <v>22</v>
      </c>
      <c r="B50" s="13" t="s">
        <v>88</v>
      </c>
      <c r="C50" s="14" t="s">
        <v>51</v>
      </c>
      <c r="D50" s="14"/>
      <c r="E50" s="14"/>
      <c r="F50" s="14"/>
      <c r="G50" s="14"/>
      <c r="H50" s="15">
        <v>6</v>
      </c>
      <c r="I50" s="15">
        <v>3</v>
      </c>
      <c r="J50" s="15">
        <v>9</v>
      </c>
      <c r="K50" s="16"/>
      <c r="L50" s="16">
        <f>$L$51</f>
        <v>9</v>
      </c>
      <c r="M50" s="61"/>
      <c r="N50" s="61"/>
      <c r="O50" s="16">
        <f>ROUND($R$50/$L$50,2)</f>
        <v>0</v>
      </c>
      <c r="P50" s="16">
        <f>ROUND($P$51+$P$52+$P$53,2)</f>
        <v>0</v>
      </c>
      <c r="Q50" s="16">
        <f>ROUND($Q$51+$Q$52+$Q$53,2)</f>
        <v>0</v>
      </c>
      <c r="R50" s="16">
        <f>ROUND($R$51+$R$52+$R$53,2)</f>
        <v>0</v>
      </c>
      <c r="S50" s="17"/>
      <c r="T50" s="70"/>
    </row>
    <row r="51" spans="1:20" s="18" customFormat="1" ht="11.1" customHeight="1" outlineLevel="7" x14ac:dyDescent="0.2">
      <c r="A51" s="19"/>
      <c r="B51" s="20" t="s">
        <v>23</v>
      </c>
      <c r="C51" s="21" t="s">
        <v>51</v>
      </c>
      <c r="D51" s="21"/>
      <c r="E51" s="21"/>
      <c r="F51" s="21"/>
      <c r="G51" s="21"/>
      <c r="H51" s="22">
        <v>6</v>
      </c>
      <c r="I51" s="22">
        <v>3</v>
      </c>
      <c r="J51" s="22">
        <f>$H$51+$I$51</f>
        <v>9</v>
      </c>
      <c r="K51" s="22">
        <v>1</v>
      </c>
      <c r="L51" s="23">
        <f>ROUND($J$51*$K$51,3)</f>
        <v>9</v>
      </c>
      <c r="M51" s="66"/>
      <c r="N51" s="60"/>
      <c r="O51" s="49">
        <f>ROUND($N$51+$M$51,2)</f>
        <v>0</v>
      </c>
      <c r="P51" s="23">
        <f>ROUND($J$51*$M$51,2)</f>
        <v>0</v>
      </c>
      <c r="Q51" s="23">
        <f>ROUND($L$51*$N$51,2)</f>
        <v>0</v>
      </c>
      <c r="R51" s="23">
        <f>ROUND($Q$51+$P$51,2)</f>
        <v>0</v>
      </c>
      <c r="S51" s="23"/>
      <c r="T51" s="71"/>
    </row>
    <row r="52" spans="1:20" s="1" customFormat="1" ht="11.1" customHeight="1" outlineLevel="7" x14ac:dyDescent="0.2">
      <c r="A52" s="24"/>
      <c r="B52" s="25" t="s">
        <v>89</v>
      </c>
      <c r="C52" s="26" t="s">
        <v>90</v>
      </c>
      <c r="D52" s="26"/>
      <c r="E52" s="26"/>
      <c r="F52" s="26"/>
      <c r="G52" s="26"/>
      <c r="H52" s="27">
        <v>3.5999999999999997E-2</v>
      </c>
      <c r="I52" s="27">
        <v>1.7999999999999999E-2</v>
      </c>
      <c r="J52" s="27">
        <f>$H$52+$I$52</f>
        <v>5.3999999999999992E-2</v>
      </c>
      <c r="K52" s="29">
        <v>1</v>
      </c>
      <c r="L52" s="28">
        <f>ROUND($J$52*$K$52,3)</f>
        <v>5.3999999999999999E-2</v>
      </c>
      <c r="M52" s="65"/>
      <c r="N52" s="64"/>
      <c r="O52" s="48">
        <f>ROUND($N$52+$M$52,2)</f>
        <v>0</v>
      </c>
      <c r="P52" s="28">
        <f>ROUND($J$52*$M$52,2)</f>
        <v>0</v>
      </c>
      <c r="Q52" s="28">
        <f>ROUND($L$52*$N$52,2)</f>
        <v>0</v>
      </c>
      <c r="R52" s="28">
        <f>ROUND($Q$52+$P$52,2)</f>
        <v>0</v>
      </c>
      <c r="S52" s="30" t="s">
        <v>91</v>
      </c>
      <c r="T52" s="72"/>
    </row>
    <row r="53" spans="1:20" s="1" customFormat="1" ht="21.95" customHeight="1" outlineLevel="7" x14ac:dyDescent="0.2">
      <c r="A53" s="24"/>
      <c r="B53" s="25" t="s">
        <v>92</v>
      </c>
      <c r="C53" s="26" t="s">
        <v>90</v>
      </c>
      <c r="D53" s="26"/>
      <c r="E53" s="26"/>
      <c r="F53" s="26"/>
      <c r="G53" s="26"/>
      <c r="H53" s="27">
        <v>15.071999999999999</v>
      </c>
      <c r="I53" s="27">
        <v>0.01</v>
      </c>
      <c r="J53" s="27">
        <f>$H$53+$I$53</f>
        <v>15.081999999999999</v>
      </c>
      <c r="K53" s="29">
        <v>1</v>
      </c>
      <c r="L53" s="28">
        <f>ROUND($J$53*$K$53,3)</f>
        <v>15.082000000000001</v>
      </c>
      <c r="M53" s="65"/>
      <c r="N53" s="64"/>
      <c r="O53" s="48">
        <f>ROUND($N$53+$M$53,2)</f>
        <v>0</v>
      </c>
      <c r="P53" s="28">
        <f>ROUND($J$53*$M$53,2)</f>
        <v>0</v>
      </c>
      <c r="Q53" s="28">
        <f>ROUND($L$53*$N$53,2)</f>
        <v>0</v>
      </c>
      <c r="R53" s="28">
        <f>ROUND($Q$53+$P$53,2)</f>
        <v>0</v>
      </c>
      <c r="S53" s="30" t="s">
        <v>93</v>
      </c>
      <c r="T53" s="72"/>
    </row>
    <row r="54" spans="1:20" s="1" customFormat="1" ht="12" customHeight="1" outlineLevel="5" x14ac:dyDescent="0.2">
      <c r="A54" s="7"/>
      <c r="B54" s="8" t="s">
        <v>94</v>
      </c>
      <c r="C54" s="9"/>
      <c r="D54" s="9"/>
      <c r="E54" s="9"/>
      <c r="F54" s="9"/>
      <c r="G54" s="9"/>
      <c r="H54" s="10"/>
      <c r="I54" s="10"/>
      <c r="J54" s="10"/>
      <c r="K54" s="10"/>
      <c r="L54" s="10"/>
      <c r="M54" s="62"/>
      <c r="N54" s="62"/>
      <c r="O54" s="10"/>
      <c r="P54" s="10">
        <f>ROUND($P$56+$P$57+$P$58+$P$59+$P$60+$P$61+$P$62+$P$63,2)</f>
        <v>0</v>
      </c>
      <c r="Q54" s="10">
        <f>ROUND($Q$56+$Q$57+$Q$58+$Q$59+$Q$60+$Q$61+$Q$62+$Q$63,2)</f>
        <v>0</v>
      </c>
      <c r="R54" s="10">
        <f>ROUND($R$56+$R$57+$R$58+$R$59+$R$60+$R$61+$R$62+$R$63,2)</f>
        <v>0</v>
      </c>
      <c r="S54" s="10"/>
      <c r="T54" s="62"/>
    </row>
    <row r="55" spans="1:20" s="11" customFormat="1" ht="11.1" customHeight="1" outlineLevel="6" x14ac:dyDescent="0.15">
      <c r="A55" s="12">
        <v>23</v>
      </c>
      <c r="B55" s="13" t="s">
        <v>94</v>
      </c>
      <c r="C55" s="14" t="s">
        <v>51</v>
      </c>
      <c r="D55" s="14"/>
      <c r="E55" s="14"/>
      <c r="F55" s="14"/>
      <c r="G55" s="14"/>
      <c r="H55" s="15">
        <v>3</v>
      </c>
      <c r="I55" s="15">
        <v>2</v>
      </c>
      <c r="J55" s="15">
        <v>5</v>
      </c>
      <c r="K55" s="16"/>
      <c r="L55" s="16">
        <f>$L$56</f>
        <v>5</v>
      </c>
      <c r="M55" s="61"/>
      <c r="N55" s="61"/>
      <c r="O55" s="16">
        <f>ROUND($R$55/$L$55,2)</f>
        <v>0</v>
      </c>
      <c r="P55" s="16">
        <f>ROUND($P$56+$P$57+$P$58+$P$59+$P$60+$P$61+$P$62+$P$63,2)</f>
        <v>0</v>
      </c>
      <c r="Q55" s="16">
        <f>ROUND($Q$56+$Q$57+$Q$58+$Q$59+$Q$60+$Q$61+$Q$62+$Q$63,2)</f>
        <v>0</v>
      </c>
      <c r="R55" s="16">
        <f>ROUND($R$56+$R$57+$R$58+$R$59+$R$60+$R$61+$R$62+$R$63,2)</f>
        <v>0</v>
      </c>
      <c r="S55" s="17"/>
      <c r="T55" s="70"/>
    </row>
    <row r="56" spans="1:20" s="18" customFormat="1" ht="11.1" customHeight="1" outlineLevel="7" x14ac:dyDescent="0.2">
      <c r="A56" s="19"/>
      <c r="B56" s="20" t="s">
        <v>23</v>
      </c>
      <c r="C56" s="21" t="s">
        <v>51</v>
      </c>
      <c r="D56" s="21"/>
      <c r="E56" s="21"/>
      <c r="F56" s="21"/>
      <c r="G56" s="21"/>
      <c r="H56" s="22">
        <v>3</v>
      </c>
      <c r="I56" s="22">
        <v>2</v>
      </c>
      <c r="J56" s="22">
        <f>$H$56+$I$56</f>
        <v>5</v>
      </c>
      <c r="K56" s="22">
        <v>1</v>
      </c>
      <c r="L56" s="23">
        <f>ROUND($J$56*$K$56,3)</f>
        <v>5</v>
      </c>
      <c r="M56" s="66"/>
      <c r="N56" s="60"/>
      <c r="O56" s="49">
        <f>ROUND($N$56+$M$56,2)</f>
        <v>0</v>
      </c>
      <c r="P56" s="23">
        <f>ROUND($J$56*$M$56,2)</f>
        <v>0</v>
      </c>
      <c r="Q56" s="23">
        <f>ROUND($L$56*$N$56,2)</f>
        <v>0</v>
      </c>
      <c r="R56" s="23">
        <f>ROUND($Q$56+$P$56,2)</f>
        <v>0</v>
      </c>
      <c r="S56" s="23"/>
      <c r="T56" s="71"/>
    </row>
    <row r="57" spans="1:20" s="1" customFormat="1" ht="11.1" customHeight="1" outlineLevel="7" x14ac:dyDescent="0.2">
      <c r="A57" s="24"/>
      <c r="B57" s="25" t="s">
        <v>95</v>
      </c>
      <c r="C57" s="26" t="s">
        <v>90</v>
      </c>
      <c r="D57" s="26"/>
      <c r="E57" s="26"/>
      <c r="F57" s="26"/>
      <c r="G57" s="26"/>
      <c r="H57" s="27">
        <v>1.7999999999999999E-2</v>
      </c>
      <c r="I57" s="27">
        <v>1.2E-2</v>
      </c>
      <c r="J57" s="27">
        <f>$H$57+$I$57</f>
        <v>0.03</v>
      </c>
      <c r="K57" s="29">
        <v>1</v>
      </c>
      <c r="L57" s="28">
        <f>ROUND($J$57*$K$57,3)</f>
        <v>0.03</v>
      </c>
      <c r="M57" s="65"/>
      <c r="N57" s="64"/>
      <c r="O57" s="48">
        <f>ROUND($N$57+$M$57,2)</f>
        <v>0</v>
      </c>
      <c r="P57" s="28">
        <f>ROUND($J$57*$M$57,2)</f>
        <v>0</v>
      </c>
      <c r="Q57" s="28">
        <f>ROUND($L$57*$N$57,2)</f>
        <v>0</v>
      </c>
      <c r="R57" s="28">
        <f>ROUND($Q$57+$P$57,2)</f>
        <v>0</v>
      </c>
      <c r="S57" s="30" t="s">
        <v>96</v>
      </c>
      <c r="T57" s="72"/>
    </row>
    <row r="58" spans="1:20" s="1" customFormat="1" ht="11.1" customHeight="1" outlineLevel="7" x14ac:dyDescent="0.2">
      <c r="A58" s="24"/>
      <c r="B58" s="25" t="s">
        <v>97</v>
      </c>
      <c r="C58" s="26" t="s">
        <v>51</v>
      </c>
      <c r="D58" s="26"/>
      <c r="E58" s="26"/>
      <c r="F58" s="26"/>
      <c r="G58" s="26"/>
      <c r="H58" s="27">
        <v>45</v>
      </c>
      <c r="I58" s="27">
        <v>30</v>
      </c>
      <c r="J58" s="27">
        <f>$H$58+$I$58</f>
        <v>75</v>
      </c>
      <c r="K58" s="29">
        <v>1</v>
      </c>
      <c r="L58" s="28">
        <f>ROUND($J$58*$K$58,3)</f>
        <v>75</v>
      </c>
      <c r="M58" s="65"/>
      <c r="N58" s="63"/>
      <c r="O58" s="31">
        <f>ROUND($N$58+$M$58,2)</f>
        <v>0</v>
      </c>
      <c r="P58" s="28">
        <f>ROUND($J$58*$M$58,2)</f>
        <v>0</v>
      </c>
      <c r="Q58" s="28">
        <f>ROUND($L$58*$N$58,2)</f>
        <v>0</v>
      </c>
      <c r="R58" s="28">
        <f>ROUND($Q$58+$P$58,2)</f>
        <v>0</v>
      </c>
      <c r="S58" s="30"/>
      <c r="T58" s="72"/>
    </row>
    <row r="59" spans="1:20" s="1" customFormat="1" ht="21.95" customHeight="1" outlineLevel="7" x14ac:dyDescent="0.2">
      <c r="A59" s="24"/>
      <c r="B59" s="25" t="s">
        <v>98</v>
      </c>
      <c r="C59" s="26" t="s">
        <v>51</v>
      </c>
      <c r="D59" s="26"/>
      <c r="E59" s="26"/>
      <c r="F59" s="26"/>
      <c r="G59" s="26"/>
      <c r="H59" s="27">
        <v>3</v>
      </c>
      <c r="I59" s="27">
        <v>2</v>
      </c>
      <c r="J59" s="27">
        <f>$H$59+$I$59</f>
        <v>5</v>
      </c>
      <c r="K59" s="29">
        <v>1</v>
      </c>
      <c r="L59" s="28">
        <f>ROUND($J$59*$K$59,3)</f>
        <v>5</v>
      </c>
      <c r="M59" s="65"/>
      <c r="N59" s="63"/>
      <c r="O59" s="31">
        <f>ROUND($N$59+$M$59,2)</f>
        <v>0</v>
      </c>
      <c r="P59" s="28">
        <f>ROUND($J$59*$M$59,2)</f>
        <v>0</v>
      </c>
      <c r="Q59" s="28">
        <f>ROUND($L$59*$N$59,2)</f>
        <v>0</v>
      </c>
      <c r="R59" s="28">
        <f>ROUND($Q$59+$P$59,2)</f>
        <v>0</v>
      </c>
      <c r="S59" s="30" t="s">
        <v>99</v>
      </c>
      <c r="T59" s="72"/>
    </row>
    <row r="60" spans="1:20" s="1" customFormat="1" ht="11.1" customHeight="1" outlineLevel="7" x14ac:dyDescent="0.2">
      <c r="A60" s="24"/>
      <c r="B60" s="25" t="s">
        <v>100</v>
      </c>
      <c r="C60" s="26" t="s">
        <v>51</v>
      </c>
      <c r="D60" s="26"/>
      <c r="E60" s="26"/>
      <c r="F60" s="26"/>
      <c r="G60" s="26"/>
      <c r="H60" s="27">
        <v>3</v>
      </c>
      <c r="I60" s="27">
        <v>2</v>
      </c>
      <c r="J60" s="27">
        <f>$H$60+$I$60</f>
        <v>5</v>
      </c>
      <c r="K60" s="29">
        <v>1</v>
      </c>
      <c r="L60" s="28">
        <f>ROUND($J$60*$K$60,3)</f>
        <v>5</v>
      </c>
      <c r="M60" s="65"/>
      <c r="N60" s="64"/>
      <c r="O60" s="48">
        <f>ROUND($N$60+$M$60,2)</f>
        <v>0</v>
      </c>
      <c r="P60" s="28">
        <f>ROUND($J$60*$M$60,2)</f>
        <v>0</v>
      </c>
      <c r="Q60" s="28">
        <f>ROUND($L$60*$N$60,2)</f>
        <v>0</v>
      </c>
      <c r="R60" s="28">
        <f>ROUND($Q$60+$P$60,2)</f>
        <v>0</v>
      </c>
      <c r="S60" s="30" t="s">
        <v>101</v>
      </c>
      <c r="T60" s="72"/>
    </row>
    <row r="61" spans="1:20" s="1" customFormat="1" ht="21.95" customHeight="1" outlineLevel="7" x14ac:dyDescent="0.2">
      <c r="A61" s="24"/>
      <c r="B61" s="25" t="s">
        <v>102</v>
      </c>
      <c r="C61" s="26" t="s">
        <v>51</v>
      </c>
      <c r="D61" s="26"/>
      <c r="E61" s="26"/>
      <c r="F61" s="26"/>
      <c r="G61" s="26"/>
      <c r="H61" s="27">
        <v>3</v>
      </c>
      <c r="I61" s="27">
        <v>2</v>
      </c>
      <c r="J61" s="27">
        <f>$H$61+$I$61</f>
        <v>5</v>
      </c>
      <c r="K61" s="29">
        <v>1</v>
      </c>
      <c r="L61" s="28">
        <f>ROUND($J$61*$K$61,3)</f>
        <v>5</v>
      </c>
      <c r="M61" s="65"/>
      <c r="N61" s="64"/>
      <c r="O61" s="48">
        <f>ROUND($N$61+$M$61,2)</f>
        <v>0</v>
      </c>
      <c r="P61" s="28">
        <f>ROUND($J$61*$M$61,2)</f>
        <v>0</v>
      </c>
      <c r="Q61" s="28">
        <f>ROUND($L$61*$N$61,2)</f>
        <v>0</v>
      </c>
      <c r="R61" s="28">
        <f>ROUND($Q$61+$P$61,2)</f>
        <v>0</v>
      </c>
      <c r="S61" s="30"/>
      <c r="T61" s="72"/>
    </row>
    <row r="62" spans="1:20" s="1" customFormat="1" ht="21.95" customHeight="1" outlineLevel="7" x14ac:dyDescent="0.2">
      <c r="A62" s="24"/>
      <c r="B62" s="25" t="s">
        <v>103</v>
      </c>
      <c r="C62" s="26" t="s">
        <v>51</v>
      </c>
      <c r="D62" s="26"/>
      <c r="E62" s="26"/>
      <c r="F62" s="26"/>
      <c r="G62" s="26"/>
      <c r="H62" s="27">
        <v>39</v>
      </c>
      <c r="I62" s="27">
        <v>26</v>
      </c>
      <c r="J62" s="27">
        <f>$H$62+$I$62</f>
        <v>65</v>
      </c>
      <c r="K62" s="29">
        <v>1</v>
      </c>
      <c r="L62" s="28">
        <f>ROUND($J$62*$K$62,3)</f>
        <v>65</v>
      </c>
      <c r="M62" s="65"/>
      <c r="N62" s="63"/>
      <c r="O62" s="31">
        <f>ROUND($N$62+$M$62,2)</f>
        <v>0</v>
      </c>
      <c r="P62" s="28">
        <f>ROUND($J$62*$M$62,2)</f>
        <v>0</v>
      </c>
      <c r="Q62" s="28">
        <f>ROUND($L$62*$N$62,2)</f>
        <v>0</v>
      </c>
      <c r="R62" s="28">
        <f>ROUND($Q$62+$P$62,2)</f>
        <v>0</v>
      </c>
      <c r="S62" s="30" t="s">
        <v>104</v>
      </c>
      <c r="T62" s="72"/>
    </row>
    <row r="63" spans="1:20" s="1" customFormat="1" ht="11.1" customHeight="1" outlineLevel="7" x14ac:dyDescent="0.2">
      <c r="A63" s="24"/>
      <c r="B63" s="25" t="s">
        <v>105</v>
      </c>
      <c r="C63" s="26" t="s">
        <v>51</v>
      </c>
      <c r="D63" s="26"/>
      <c r="E63" s="26"/>
      <c r="F63" s="26"/>
      <c r="G63" s="26"/>
      <c r="H63" s="27">
        <v>3</v>
      </c>
      <c r="I63" s="27">
        <v>2</v>
      </c>
      <c r="J63" s="27">
        <f>$H$63+$I$63</f>
        <v>5</v>
      </c>
      <c r="K63" s="29">
        <v>1</v>
      </c>
      <c r="L63" s="28">
        <f>ROUND($J$63*$K$63,3)</f>
        <v>5</v>
      </c>
      <c r="M63" s="65"/>
      <c r="N63" s="63"/>
      <c r="O63" s="31">
        <f>ROUND($N$63+$M$63,2)</f>
        <v>0</v>
      </c>
      <c r="P63" s="28">
        <f>ROUND($J$63*$M$63,2)</f>
        <v>0</v>
      </c>
      <c r="Q63" s="28">
        <f>ROUND($L$63*$N$63,2)</f>
        <v>0</v>
      </c>
      <c r="R63" s="28">
        <f>ROUND($Q$63+$P$63,2)</f>
        <v>0</v>
      </c>
      <c r="S63" s="30"/>
      <c r="T63" s="72"/>
    </row>
    <row r="64" spans="1:20" s="1" customFormat="1" ht="12" customHeight="1" outlineLevel="4" x14ac:dyDescent="0.2">
      <c r="A64" s="7"/>
      <c r="B64" s="8" t="s">
        <v>106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62"/>
      <c r="N64" s="62"/>
      <c r="O64" s="10"/>
      <c r="P64" s="10">
        <f>ROUND($P$66+$P$67+$P$68+$P$70+$P$71,2)</f>
        <v>0</v>
      </c>
      <c r="Q64" s="10">
        <f>ROUND($Q$66+$Q$67+$Q$68+$Q$70+$Q$71,2)</f>
        <v>0</v>
      </c>
      <c r="R64" s="10">
        <f>ROUND($R$66+$R$67+$R$68+$R$70+$R$71,2)</f>
        <v>0</v>
      </c>
      <c r="S64" s="10"/>
      <c r="T64" s="62"/>
    </row>
    <row r="65" spans="1:20" s="1" customFormat="1" ht="12" customHeight="1" outlineLevel="5" x14ac:dyDescent="0.2">
      <c r="A65" s="7"/>
      <c r="B65" s="8" t="s">
        <v>107</v>
      </c>
      <c r="C65" s="9"/>
      <c r="D65" s="9"/>
      <c r="E65" s="9"/>
      <c r="F65" s="9"/>
      <c r="G65" s="9"/>
      <c r="H65" s="10"/>
      <c r="I65" s="10"/>
      <c r="J65" s="10"/>
      <c r="K65" s="10"/>
      <c r="L65" s="10"/>
      <c r="M65" s="62"/>
      <c r="N65" s="62"/>
      <c r="O65" s="10"/>
      <c r="P65" s="10">
        <f>ROUND($P$66+$P$67+$P$68+$P$70+$P$71,2)</f>
        <v>0</v>
      </c>
      <c r="Q65" s="10">
        <f>ROUND($Q$66+$Q$67+$Q$68+$Q$70+$Q$71,2)</f>
        <v>0</v>
      </c>
      <c r="R65" s="10">
        <f>ROUND($R$66+$R$67+$R$68+$R$70+$R$71,2)</f>
        <v>0</v>
      </c>
      <c r="S65" s="10"/>
      <c r="T65" s="62"/>
    </row>
    <row r="66" spans="1:20" s="1" customFormat="1" ht="21.95" customHeight="1" outlineLevel="6" x14ac:dyDescent="0.2">
      <c r="A66" s="24"/>
      <c r="B66" s="25" t="s">
        <v>108</v>
      </c>
      <c r="C66" s="26" t="s">
        <v>51</v>
      </c>
      <c r="D66" s="26"/>
      <c r="E66" s="26"/>
      <c r="F66" s="26"/>
      <c r="G66" s="26"/>
      <c r="H66" s="27">
        <v>6</v>
      </c>
      <c r="I66" s="27">
        <v>4</v>
      </c>
      <c r="J66" s="27">
        <f>$H$66+$I$66</f>
        <v>10</v>
      </c>
      <c r="K66" s="29">
        <v>1</v>
      </c>
      <c r="L66" s="28">
        <f>ROUND($J$66*$K$66,3)</f>
        <v>10</v>
      </c>
      <c r="M66" s="64"/>
      <c r="N66" s="64"/>
      <c r="O66" s="48">
        <f>ROUND($N$66+$M$66,2)</f>
        <v>0</v>
      </c>
      <c r="P66" s="28">
        <f>ROUND($J$66*$M$66,2)</f>
        <v>0</v>
      </c>
      <c r="Q66" s="28">
        <f>ROUND($L$66*$N$66,2)</f>
        <v>0</v>
      </c>
      <c r="R66" s="28">
        <f>ROUND($Q$66+$P$66,2)</f>
        <v>0</v>
      </c>
      <c r="S66" s="30" t="s">
        <v>109</v>
      </c>
      <c r="T66" s="72"/>
    </row>
    <row r="67" spans="1:20" s="1" customFormat="1" ht="21.95" customHeight="1" outlineLevel="6" x14ac:dyDescent="0.2">
      <c r="A67" s="24"/>
      <c r="B67" s="25" t="s">
        <v>110</v>
      </c>
      <c r="C67" s="26" t="s">
        <v>51</v>
      </c>
      <c r="D67" s="26"/>
      <c r="E67" s="26"/>
      <c r="F67" s="26"/>
      <c r="G67" s="26"/>
      <c r="H67" s="27">
        <v>6</v>
      </c>
      <c r="I67" s="27">
        <v>4</v>
      </c>
      <c r="J67" s="27">
        <f>$H$67+$I$67</f>
        <v>10</v>
      </c>
      <c r="K67" s="29">
        <v>1</v>
      </c>
      <c r="L67" s="28">
        <f>ROUND($J$67*$K$67,3)</f>
        <v>10</v>
      </c>
      <c r="M67" s="63"/>
      <c r="N67" s="63"/>
      <c r="O67" s="31">
        <f>ROUND($N$67+$M$67,2)</f>
        <v>0</v>
      </c>
      <c r="P67" s="28">
        <f>ROUND($J$67*$M$67,2)</f>
        <v>0</v>
      </c>
      <c r="Q67" s="28">
        <f>ROUND($L$67*$N$67,2)</f>
        <v>0</v>
      </c>
      <c r="R67" s="28">
        <f>ROUND($Q$67+$P$67,2)</f>
        <v>0</v>
      </c>
      <c r="S67" s="30"/>
      <c r="T67" s="72"/>
    </row>
    <row r="68" spans="1:20" s="1" customFormat="1" ht="21.95" customHeight="1" outlineLevel="6" x14ac:dyDescent="0.2">
      <c r="A68" s="24"/>
      <c r="B68" s="25" t="s">
        <v>111</v>
      </c>
      <c r="C68" s="26" t="s">
        <v>51</v>
      </c>
      <c r="D68" s="26"/>
      <c r="E68" s="26"/>
      <c r="F68" s="26"/>
      <c r="G68" s="26"/>
      <c r="H68" s="27">
        <v>6</v>
      </c>
      <c r="I68" s="27">
        <v>4</v>
      </c>
      <c r="J68" s="27">
        <f>$H$68+$I$68</f>
        <v>10</v>
      </c>
      <c r="K68" s="29">
        <v>1</v>
      </c>
      <c r="L68" s="28">
        <f>ROUND($J$68*$K$68,3)</f>
        <v>10</v>
      </c>
      <c r="M68" s="63"/>
      <c r="N68" s="63"/>
      <c r="O68" s="31">
        <f>ROUND($N$68+$M$68,2)</f>
        <v>0</v>
      </c>
      <c r="P68" s="28">
        <f>ROUND($J$68*$M$68,2)</f>
        <v>0</v>
      </c>
      <c r="Q68" s="28">
        <f>ROUND($L$68*$N$68,2)</f>
        <v>0</v>
      </c>
      <c r="R68" s="28">
        <f>ROUND($Q$68+$P$68,2)</f>
        <v>0</v>
      </c>
      <c r="S68" s="30"/>
      <c r="T68" s="72"/>
    </row>
    <row r="69" spans="1:20" s="11" customFormat="1" ht="11.1" customHeight="1" outlineLevel="6" x14ac:dyDescent="0.15">
      <c r="A69" s="12">
        <v>27</v>
      </c>
      <c r="B69" s="13" t="s">
        <v>112</v>
      </c>
      <c r="C69" s="14" t="s">
        <v>113</v>
      </c>
      <c r="D69" s="14"/>
      <c r="E69" s="14"/>
      <c r="F69" s="14"/>
      <c r="G69" s="14"/>
      <c r="H69" s="15">
        <v>12</v>
      </c>
      <c r="I69" s="15">
        <v>8</v>
      </c>
      <c r="J69" s="15">
        <v>20</v>
      </c>
      <c r="K69" s="16"/>
      <c r="L69" s="16">
        <f>$L$70</f>
        <v>20</v>
      </c>
      <c r="M69" s="61"/>
      <c r="N69" s="61"/>
      <c r="O69" s="16">
        <f>ROUND($R$69/$L$69,2)</f>
        <v>0</v>
      </c>
      <c r="P69" s="16">
        <f>ROUND($P$70+$P$71,2)</f>
        <v>0</v>
      </c>
      <c r="Q69" s="16">
        <f>ROUND($Q$70+$Q$71,2)</f>
        <v>0</v>
      </c>
      <c r="R69" s="16">
        <f>ROUND($R$70+$R$71,2)</f>
        <v>0</v>
      </c>
      <c r="S69" s="17"/>
      <c r="T69" s="70"/>
    </row>
    <row r="70" spans="1:20" s="18" customFormat="1" ht="11.1" customHeight="1" outlineLevel="7" x14ac:dyDescent="0.2">
      <c r="A70" s="19"/>
      <c r="B70" s="20" t="s">
        <v>23</v>
      </c>
      <c r="C70" s="21" t="s">
        <v>113</v>
      </c>
      <c r="D70" s="21"/>
      <c r="E70" s="21"/>
      <c r="F70" s="21"/>
      <c r="G70" s="21"/>
      <c r="H70" s="22">
        <v>12</v>
      </c>
      <c r="I70" s="22">
        <v>8</v>
      </c>
      <c r="J70" s="22">
        <f>$H$70+$I$70</f>
        <v>20</v>
      </c>
      <c r="K70" s="22">
        <v>1</v>
      </c>
      <c r="L70" s="23">
        <f>ROUND($J$70*$K$70,3)</f>
        <v>20</v>
      </c>
      <c r="M70" s="59"/>
      <c r="N70" s="60"/>
      <c r="O70" s="47">
        <f>ROUND($N$70+$M$70,2)</f>
        <v>0</v>
      </c>
      <c r="P70" s="23">
        <f>ROUND($J$70*$M$70,2)</f>
        <v>0</v>
      </c>
      <c r="Q70" s="23">
        <f>ROUND($L$70*$N$70,2)</f>
        <v>0</v>
      </c>
      <c r="R70" s="23">
        <f>ROUND($Q$70+$P$70,2)</f>
        <v>0</v>
      </c>
      <c r="S70" s="23"/>
      <c r="T70" s="71"/>
    </row>
    <row r="71" spans="1:20" s="1" customFormat="1" ht="21.95" customHeight="1" outlineLevel="7" x14ac:dyDescent="0.2">
      <c r="A71" s="24"/>
      <c r="B71" s="25" t="s">
        <v>114</v>
      </c>
      <c r="C71" s="26" t="s">
        <v>51</v>
      </c>
      <c r="D71" s="26"/>
      <c r="E71" s="26"/>
      <c r="F71" s="26"/>
      <c r="G71" s="26"/>
      <c r="H71" s="27">
        <v>12</v>
      </c>
      <c r="I71" s="27">
        <v>8</v>
      </c>
      <c r="J71" s="27">
        <f>$H$71+$I$71</f>
        <v>20</v>
      </c>
      <c r="K71" s="29">
        <v>1</v>
      </c>
      <c r="L71" s="28">
        <f>ROUND($J$71*$K$71,3)</f>
        <v>20</v>
      </c>
      <c r="M71" s="65"/>
      <c r="N71" s="63"/>
      <c r="O71" s="31">
        <f>ROUND($N$71+$M$71,2)</f>
        <v>0</v>
      </c>
      <c r="P71" s="28">
        <f>ROUND($J$71*$M$71,2)</f>
        <v>0</v>
      </c>
      <c r="Q71" s="28">
        <f>ROUND($L$71*$N$71,2)</f>
        <v>0</v>
      </c>
      <c r="R71" s="28">
        <f>ROUND($Q$71+$P$71,2)</f>
        <v>0</v>
      </c>
      <c r="S71" s="30"/>
      <c r="T71" s="72"/>
    </row>
    <row r="72" spans="1:20" s="1" customFormat="1" ht="12" customHeight="1" outlineLevel="2" x14ac:dyDescent="0.2">
      <c r="A72" s="7"/>
      <c r="B72" s="8" t="s">
        <v>115</v>
      </c>
      <c r="C72" s="9"/>
      <c r="D72" s="9"/>
      <c r="E72" s="9"/>
      <c r="F72" s="9"/>
      <c r="G72" s="9"/>
      <c r="H72" s="10"/>
      <c r="I72" s="10"/>
      <c r="J72" s="10"/>
      <c r="K72" s="10"/>
      <c r="L72" s="10"/>
      <c r="M72" s="62"/>
      <c r="N72" s="62"/>
      <c r="O72" s="10"/>
      <c r="P72" s="10">
        <f>ROUND($P$76+$P$78+$P$80+$P$82+$P$83+$P$84,2)</f>
        <v>0</v>
      </c>
      <c r="Q72" s="10">
        <f>ROUND($Q$76+$Q$78+$Q$80+$Q$82+$Q$83+$Q$84,2)</f>
        <v>0</v>
      </c>
      <c r="R72" s="10">
        <f>ROUND($R$76+$R$78+$R$80+$R$82+$R$83+$R$84,2)</f>
        <v>0</v>
      </c>
      <c r="S72" s="10"/>
      <c r="T72" s="62"/>
    </row>
    <row r="73" spans="1:20" s="1" customFormat="1" ht="12" customHeight="1" outlineLevel="3" x14ac:dyDescent="0.2">
      <c r="A73" s="7"/>
      <c r="B73" s="8" t="s">
        <v>116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62"/>
      <c r="N73" s="62"/>
      <c r="O73" s="10"/>
      <c r="P73" s="10">
        <f>ROUND($P$76+$P$78+$P$80+$P$82+$P$83+$P$84,2)</f>
        <v>0</v>
      </c>
      <c r="Q73" s="10">
        <f>ROUND($Q$76+$Q$78+$Q$80+$Q$82+$Q$83+$Q$84,2)</f>
        <v>0</v>
      </c>
      <c r="R73" s="10">
        <f>ROUND($R$76+$R$78+$R$80+$R$82+$R$83+$R$84,2)</f>
        <v>0</v>
      </c>
      <c r="S73" s="10"/>
      <c r="T73" s="62"/>
    </row>
    <row r="74" spans="1:20" s="1" customFormat="1" ht="12" customHeight="1" outlineLevel="4" x14ac:dyDescent="0.2">
      <c r="A74" s="7"/>
      <c r="B74" s="8" t="s">
        <v>117</v>
      </c>
      <c r="C74" s="9"/>
      <c r="D74" s="9"/>
      <c r="E74" s="9"/>
      <c r="F74" s="9"/>
      <c r="G74" s="9"/>
      <c r="H74" s="10"/>
      <c r="I74" s="10"/>
      <c r="J74" s="10"/>
      <c r="K74" s="10"/>
      <c r="L74" s="10"/>
      <c r="M74" s="62"/>
      <c r="N74" s="62"/>
      <c r="O74" s="10"/>
      <c r="P74" s="10">
        <f>ROUND($P$76+$P$78+$P$80+$P$82+$P$83+$P$84,2)</f>
        <v>0</v>
      </c>
      <c r="Q74" s="10">
        <f>ROUND($Q$76+$Q$78+$Q$80+$Q$82+$Q$83+$Q$84,2)</f>
        <v>0</v>
      </c>
      <c r="R74" s="10">
        <f>ROUND($R$76+$R$78+$R$80+$R$82+$R$83+$R$84,2)</f>
        <v>0</v>
      </c>
      <c r="S74" s="10"/>
      <c r="T74" s="62"/>
    </row>
    <row r="75" spans="1:20" s="1" customFormat="1" ht="12" customHeight="1" outlineLevel="5" x14ac:dyDescent="0.2">
      <c r="A75" s="7"/>
      <c r="B75" s="8" t="s">
        <v>118</v>
      </c>
      <c r="C75" s="9"/>
      <c r="D75" s="9"/>
      <c r="E75" s="9"/>
      <c r="F75" s="9"/>
      <c r="G75" s="9"/>
      <c r="H75" s="10"/>
      <c r="I75" s="10"/>
      <c r="J75" s="10"/>
      <c r="K75" s="10"/>
      <c r="L75" s="10"/>
      <c r="M75" s="62"/>
      <c r="N75" s="62"/>
      <c r="O75" s="10"/>
      <c r="P75" s="10">
        <f>ROUND($P$76+$P$78+$P$80+$P$82+$P$83+$P$84,2)</f>
        <v>0</v>
      </c>
      <c r="Q75" s="10">
        <f>ROUND($Q$76+$Q$78+$Q$80+$Q$82+$Q$83+$Q$84,2)</f>
        <v>0</v>
      </c>
      <c r="R75" s="10">
        <f>ROUND($R$76+$R$78+$R$80+$R$82+$R$83+$R$84,2)</f>
        <v>0</v>
      </c>
      <c r="S75" s="10"/>
      <c r="T75" s="62"/>
    </row>
    <row r="76" spans="1:20" s="1" customFormat="1" ht="11.1" customHeight="1" outlineLevel="6" x14ac:dyDescent="0.2">
      <c r="A76" s="24"/>
      <c r="B76" s="25" t="s">
        <v>119</v>
      </c>
      <c r="C76" s="26" t="s">
        <v>51</v>
      </c>
      <c r="D76" s="26"/>
      <c r="E76" s="26"/>
      <c r="F76" s="26"/>
      <c r="G76" s="26"/>
      <c r="H76" s="27">
        <v>6</v>
      </c>
      <c r="I76" s="27">
        <v>4</v>
      </c>
      <c r="J76" s="27">
        <f>$H$76+$I$76</f>
        <v>10</v>
      </c>
      <c r="K76" s="29">
        <v>1</v>
      </c>
      <c r="L76" s="28">
        <f>ROUND($J$76*$K$76,3)</f>
        <v>10</v>
      </c>
      <c r="M76" s="63"/>
      <c r="N76" s="64"/>
      <c r="O76" s="48">
        <f>ROUND($N$76+$M$76,2)</f>
        <v>0</v>
      </c>
      <c r="P76" s="28">
        <f>ROUND($J$76*$M$76,2)</f>
        <v>0</v>
      </c>
      <c r="Q76" s="28">
        <f>ROUND($L$76*$N$76,2)</f>
        <v>0</v>
      </c>
      <c r="R76" s="28">
        <f>ROUND($Q$76+$P$76,2)</f>
        <v>0</v>
      </c>
      <c r="S76" s="30"/>
      <c r="T76" s="72"/>
    </row>
    <row r="77" spans="1:20" s="11" customFormat="1" ht="32.1" customHeight="1" outlineLevel="6" x14ac:dyDescent="0.15">
      <c r="A77" s="12">
        <v>29</v>
      </c>
      <c r="B77" s="13" t="s">
        <v>120</v>
      </c>
      <c r="C77" s="14" t="s">
        <v>73</v>
      </c>
      <c r="D77" s="14"/>
      <c r="E77" s="14"/>
      <c r="F77" s="14"/>
      <c r="G77" s="14"/>
      <c r="H77" s="15">
        <v>9</v>
      </c>
      <c r="I77" s="15">
        <v>6</v>
      </c>
      <c r="J77" s="15">
        <v>15</v>
      </c>
      <c r="K77" s="16"/>
      <c r="L77" s="16">
        <f>$L$78</f>
        <v>15</v>
      </c>
      <c r="M77" s="61"/>
      <c r="N77" s="61"/>
      <c r="O77" s="16">
        <f>ROUND($R$77/$L$77,2)</f>
        <v>0</v>
      </c>
      <c r="P77" s="16">
        <f>ROUND($P$78,2)</f>
        <v>0</v>
      </c>
      <c r="Q77" s="16">
        <f>ROUND($Q$78,2)</f>
        <v>0</v>
      </c>
      <c r="R77" s="16">
        <f>ROUND($R$78,2)</f>
        <v>0</v>
      </c>
      <c r="S77" s="17" t="s">
        <v>121</v>
      </c>
      <c r="T77" s="70"/>
    </row>
    <row r="78" spans="1:20" s="18" customFormat="1" ht="11.1" customHeight="1" outlineLevel="7" x14ac:dyDescent="0.2">
      <c r="A78" s="19"/>
      <c r="B78" s="20" t="s">
        <v>23</v>
      </c>
      <c r="C78" s="21" t="s">
        <v>73</v>
      </c>
      <c r="D78" s="21"/>
      <c r="E78" s="21"/>
      <c r="F78" s="21"/>
      <c r="G78" s="21"/>
      <c r="H78" s="22">
        <v>9</v>
      </c>
      <c r="I78" s="22">
        <v>6</v>
      </c>
      <c r="J78" s="22">
        <f>$H$78+$I$78</f>
        <v>15</v>
      </c>
      <c r="K78" s="22">
        <v>1</v>
      </c>
      <c r="L78" s="23">
        <f>ROUND($J$78*$K$78,3)</f>
        <v>15</v>
      </c>
      <c r="M78" s="59"/>
      <c r="N78" s="60"/>
      <c r="O78" s="47">
        <f>ROUND($N$78+$M$78,2)</f>
        <v>0</v>
      </c>
      <c r="P78" s="23">
        <f>ROUND($J$78*$M$78,2)</f>
        <v>0</v>
      </c>
      <c r="Q78" s="23">
        <f>ROUND($L$78*$N$78,2)</f>
        <v>0</v>
      </c>
      <c r="R78" s="23">
        <f>ROUND($Q$78+$P$78,2)</f>
        <v>0</v>
      </c>
      <c r="S78" s="23"/>
      <c r="T78" s="71"/>
    </row>
    <row r="79" spans="1:20" s="11" customFormat="1" ht="32.1" customHeight="1" outlineLevel="6" x14ac:dyDescent="0.15">
      <c r="A79" s="12">
        <v>30</v>
      </c>
      <c r="B79" s="13" t="s">
        <v>122</v>
      </c>
      <c r="C79" s="14" t="s">
        <v>73</v>
      </c>
      <c r="D79" s="14"/>
      <c r="E79" s="14"/>
      <c r="F79" s="14"/>
      <c r="G79" s="14"/>
      <c r="H79" s="15">
        <v>9</v>
      </c>
      <c r="I79" s="15">
        <v>6</v>
      </c>
      <c r="J79" s="15">
        <v>15</v>
      </c>
      <c r="K79" s="16"/>
      <c r="L79" s="16">
        <f>$L$80</f>
        <v>15</v>
      </c>
      <c r="M79" s="61"/>
      <c r="N79" s="61"/>
      <c r="O79" s="16">
        <f>ROUND($R$79/$L$79,2)</f>
        <v>0</v>
      </c>
      <c r="P79" s="16">
        <f>ROUND($P$80,2)</f>
        <v>0</v>
      </c>
      <c r="Q79" s="16">
        <f>ROUND($Q$80,2)</f>
        <v>0</v>
      </c>
      <c r="R79" s="16">
        <f>ROUND($R$80,2)</f>
        <v>0</v>
      </c>
      <c r="S79" s="17" t="s">
        <v>121</v>
      </c>
      <c r="T79" s="70"/>
    </row>
    <row r="80" spans="1:20" s="18" customFormat="1" ht="11.1" customHeight="1" outlineLevel="7" x14ac:dyDescent="0.2">
      <c r="A80" s="19"/>
      <c r="B80" s="20" t="s">
        <v>23</v>
      </c>
      <c r="C80" s="21" t="s">
        <v>73</v>
      </c>
      <c r="D80" s="21"/>
      <c r="E80" s="21"/>
      <c r="F80" s="21"/>
      <c r="G80" s="21"/>
      <c r="H80" s="22">
        <v>9</v>
      </c>
      <c r="I80" s="22">
        <v>6</v>
      </c>
      <c r="J80" s="22">
        <f>$H$80+$I$80</f>
        <v>15</v>
      </c>
      <c r="K80" s="22">
        <v>1</v>
      </c>
      <c r="L80" s="23">
        <f>ROUND($J$80*$K$80,3)</f>
        <v>15</v>
      </c>
      <c r="M80" s="59"/>
      <c r="N80" s="60"/>
      <c r="O80" s="47">
        <f>ROUND($N$80+$M$80,2)</f>
        <v>0</v>
      </c>
      <c r="P80" s="23">
        <f>ROUND($J$80*$M$80,2)</f>
        <v>0</v>
      </c>
      <c r="Q80" s="23">
        <f>ROUND($L$80*$N$80,2)</f>
        <v>0</v>
      </c>
      <c r="R80" s="23">
        <f>ROUND($Q$80+$P$80,2)</f>
        <v>0</v>
      </c>
      <c r="S80" s="23"/>
      <c r="T80" s="71"/>
    </row>
    <row r="81" spans="1:20" s="11" customFormat="1" ht="11.1" customHeight="1" outlineLevel="6" x14ac:dyDescent="0.15">
      <c r="A81" s="12">
        <v>31</v>
      </c>
      <c r="B81" s="13" t="s">
        <v>123</v>
      </c>
      <c r="C81" s="14" t="s">
        <v>51</v>
      </c>
      <c r="D81" s="14"/>
      <c r="E81" s="14"/>
      <c r="F81" s="14"/>
      <c r="G81" s="14"/>
      <c r="H81" s="15">
        <v>6</v>
      </c>
      <c r="I81" s="15">
        <v>4</v>
      </c>
      <c r="J81" s="15">
        <v>10</v>
      </c>
      <c r="K81" s="16"/>
      <c r="L81" s="16">
        <f>$L$82</f>
        <v>10</v>
      </c>
      <c r="M81" s="61"/>
      <c r="N81" s="61"/>
      <c r="O81" s="16">
        <f>ROUND($R$81/$L$81,2)</f>
        <v>0</v>
      </c>
      <c r="P81" s="16">
        <f>ROUND($P$82+$P$83+$P$84,2)</f>
        <v>0</v>
      </c>
      <c r="Q81" s="16">
        <f>ROUND($Q$82+$Q$83+$Q$84,2)</f>
        <v>0</v>
      </c>
      <c r="R81" s="16">
        <f>ROUND($R$82+$R$83+$R$84,2)</f>
        <v>0</v>
      </c>
      <c r="S81" s="17"/>
      <c r="T81" s="70"/>
    </row>
    <row r="82" spans="1:20" s="18" customFormat="1" ht="11.1" customHeight="1" outlineLevel="7" x14ac:dyDescent="0.2">
      <c r="A82" s="19"/>
      <c r="B82" s="20" t="s">
        <v>23</v>
      </c>
      <c r="C82" s="21" t="s">
        <v>51</v>
      </c>
      <c r="D82" s="21"/>
      <c r="E82" s="21"/>
      <c r="F82" s="21"/>
      <c r="G82" s="21"/>
      <c r="H82" s="22">
        <v>6</v>
      </c>
      <c r="I82" s="22">
        <v>4</v>
      </c>
      <c r="J82" s="22">
        <f>$H$82+$I$82</f>
        <v>10</v>
      </c>
      <c r="K82" s="22">
        <v>1</v>
      </c>
      <c r="L82" s="23">
        <f>ROUND($J$82*$K$82,3)</f>
        <v>10</v>
      </c>
      <c r="M82" s="59"/>
      <c r="N82" s="60"/>
      <c r="O82" s="47">
        <f>ROUND($N$82+$M$82,2)</f>
        <v>0</v>
      </c>
      <c r="P82" s="23">
        <f>ROUND($J$82*$M$82,2)</f>
        <v>0</v>
      </c>
      <c r="Q82" s="23">
        <f>ROUND($L$82*$N$82,2)</f>
        <v>0</v>
      </c>
      <c r="R82" s="23">
        <f>ROUND($Q$82+$P$82,2)</f>
        <v>0</v>
      </c>
      <c r="S82" s="23"/>
      <c r="T82" s="71"/>
    </row>
    <row r="83" spans="1:20" s="1" customFormat="1" ht="11.1" customHeight="1" outlineLevel="7" x14ac:dyDescent="0.2">
      <c r="A83" s="24"/>
      <c r="B83" s="25" t="s">
        <v>124</v>
      </c>
      <c r="C83" s="26" t="s">
        <v>51</v>
      </c>
      <c r="D83" s="26"/>
      <c r="E83" s="26"/>
      <c r="F83" s="26"/>
      <c r="G83" s="26"/>
      <c r="H83" s="27">
        <v>6</v>
      </c>
      <c r="I83" s="27">
        <v>4</v>
      </c>
      <c r="J83" s="27">
        <f>$H$83+$I$83</f>
        <v>10</v>
      </c>
      <c r="K83" s="29">
        <v>1</v>
      </c>
      <c r="L83" s="28">
        <f>ROUND($J$83*$K$83,3)</f>
        <v>10</v>
      </c>
      <c r="M83" s="65"/>
      <c r="N83" s="64"/>
      <c r="O83" s="48">
        <f>ROUND($N$83+$M$83,2)</f>
        <v>0</v>
      </c>
      <c r="P83" s="28">
        <f>ROUND($J$83*$M$83,2)</f>
        <v>0</v>
      </c>
      <c r="Q83" s="28">
        <f>ROUND($L$83*$N$83,2)</f>
        <v>0</v>
      </c>
      <c r="R83" s="28">
        <f>ROUND($Q$83+$P$83,2)</f>
        <v>0</v>
      </c>
      <c r="S83" s="30"/>
      <c r="T83" s="72"/>
    </row>
    <row r="84" spans="1:20" s="1" customFormat="1" ht="11.1" customHeight="1" outlineLevel="7" x14ac:dyDescent="0.2">
      <c r="A84" s="24"/>
      <c r="B84" s="25" t="s">
        <v>125</v>
      </c>
      <c r="C84" s="26" t="s">
        <v>73</v>
      </c>
      <c r="D84" s="26"/>
      <c r="E84" s="26"/>
      <c r="F84" s="26"/>
      <c r="G84" s="26"/>
      <c r="H84" s="27">
        <v>0.3</v>
      </c>
      <c r="I84" s="27">
        <v>0.2</v>
      </c>
      <c r="J84" s="27">
        <f>$H$84+$I$84</f>
        <v>0.5</v>
      </c>
      <c r="K84" s="31">
        <v>1.02</v>
      </c>
      <c r="L84" s="28">
        <f>ROUND($J$84*$K$84,3)</f>
        <v>0.51</v>
      </c>
      <c r="M84" s="65"/>
      <c r="N84" s="64"/>
      <c r="O84" s="48">
        <f>ROUND($N$84+$M$84,2)</f>
        <v>0</v>
      </c>
      <c r="P84" s="28">
        <f>ROUND($J$84*$M$84,2)</f>
        <v>0</v>
      </c>
      <c r="Q84" s="28">
        <f>ROUND($L$84*$N$84,2)</f>
        <v>0</v>
      </c>
      <c r="R84" s="28">
        <f>ROUND($Q$84+$P$84,2)</f>
        <v>0</v>
      </c>
      <c r="S84" s="30"/>
      <c r="T84" s="72"/>
    </row>
    <row r="85" spans="1:20" s="4" customFormat="1" ht="12" customHeight="1" x14ac:dyDescent="0.2">
      <c r="A85" s="32"/>
      <c r="B85" s="33" t="s">
        <v>126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67"/>
      <c r="N85" s="67"/>
      <c r="O85" s="34"/>
      <c r="P85" s="35"/>
      <c r="Q85" s="35"/>
      <c r="R85" s="35">
        <f>ROUND($R$13,2)</f>
        <v>0</v>
      </c>
      <c r="S85" s="35"/>
      <c r="T85" s="73"/>
    </row>
    <row r="86" spans="1:20" s="1" customFormat="1" ht="11.1" customHeight="1" x14ac:dyDescent="0.2">
      <c r="A86" s="36"/>
      <c r="B86" s="37" t="s">
        <v>127</v>
      </c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68"/>
      <c r="N86" s="68"/>
      <c r="O86" s="38"/>
      <c r="P86" s="38"/>
      <c r="R86" s="28"/>
      <c r="S86" s="28"/>
      <c r="T86" s="74"/>
    </row>
    <row r="87" spans="1:20" s="18" customFormat="1" ht="11.1" customHeight="1" x14ac:dyDescent="0.2">
      <c r="A87" s="39"/>
      <c r="B87" s="40" t="s">
        <v>128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69"/>
      <c r="N87" s="69"/>
      <c r="O87" s="41"/>
      <c r="P87" s="41"/>
      <c r="Q87" s="41"/>
      <c r="R87" s="42">
        <f>ROUND($Q$13,2)</f>
        <v>0</v>
      </c>
      <c r="S87" s="43"/>
      <c r="T87" s="71"/>
    </row>
    <row r="88" spans="1:20" s="18" customFormat="1" ht="11.1" customHeight="1" x14ac:dyDescent="0.2">
      <c r="A88" s="39"/>
      <c r="B88" s="40" t="s">
        <v>129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69"/>
      <c r="N88" s="69"/>
      <c r="O88" s="41"/>
      <c r="P88" s="41"/>
      <c r="Q88" s="41"/>
      <c r="R88" s="44">
        <f>ROUND($P$13,2)</f>
        <v>0</v>
      </c>
      <c r="S88" s="23"/>
      <c r="T88" s="71"/>
    </row>
    <row r="89" spans="1:20" s="18" customFormat="1" ht="11.1" customHeight="1" x14ac:dyDescent="0.2">
      <c r="A89" s="39"/>
      <c r="B89" s="40" t="s">
        <v>130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69"/>
      <c r="N89" s="69"/>
      <c r="O89" s="41"/>
      <c r="P89" s="41"/>
      <c r="Q89" s="41"/>
      <c r="R89" s="44">
        <f>ROUND(($R$85)*0.166666666666666,2)</f>
        <v>0</v>
      </c>
      <c r="S89" s="23"/>
      <c r="T89" s="71"/>
    </row>
    <row r="90" spans="1:20" s="1" customFormat="1" ht="44.1" customHeight="1" x14ac:dyDescent="0.2">
      <c r="A90" s="38"/>
      <c r="B90" s="45" t="s">
        <v>131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8"/>
      <c r="N90" s="68"/>
      <c r="O90" s="38"/>
      <c r="P90" s="41">
        <f>ROUND($P$91+$P$92+$P$93+$P$94+$P$95+$P$96+$P$97+$P$98+$P$99+$P$100+$P$101+$P$102,2)</f>
        <v>0</v>
      </c>
      <c r="Q90" s="41">
        <f>ROUND($Q$91+$Q$92+$Q$93+$Q$94+$Q$95+$Q$96+$Q$97+$Q$98+$Q$99+$Q$100+$Q$101+$Q$102,2)</f>
        <v>0</v>
      </c>
      <c r="R90" s="41">
        <f>ROUND($R$91+$R$92+$R$93+$R$94+$R$95+$R$96+$R$97+$R$98+$R$99+$R$100+$R$101+$R$102,2)</f>
        <v>0</v>
      </c>
      <c r="S90" s="38"/>
      <c r="T90" s="68"/>
    </row>
    <row r="91" spans="1:20" s="1" customFormat="1" ht="11.1" customHeight="1" x14ac:dyDescent="0.2">
      <c r="A91" s="65"/>
      <c r="B91" s="65"/>
      <c r="C91" s="65"/>
      <c r="D91" s="68"/>
      <c r="E91" s="68"/>
      <c r="F91" s="68"/>
      <c r="G91" s="68"/>
      <c r="H91" s="65"/>
      <c r="I91" s="65"/>
      <c r="J91" s="74">
        <f>$F$91+$G$91+$H$91+$I$91</f>
        <v>0</v>
      </c>
      <c r="K91" s="75">
        <v>1</v>
      </c>
      <c r="L91" s="74">
        <f>ROUND($J$91*$K$91,3)</f>
        <v>0</v>
      </c>
      <c r="M91" s="65"/>
      <c r="N91" s="65"/>
      <c r="O91" s="74">
        <f>ROUND($N$91+$M$91,2)</f>
        <v>0</v>
      </c>
      <c r="P91" s="74">
        <f>ROUND($J$91*$M$91,2)</f>
        <v>0</v>
      </c>
      <c r="Q91" s="74">
        <f>ROUND($L$91*$N$91,2)</f>
        <v>0</v>
      </c>
      <c r="R91" s="74">
        <f>ROUND($Q$91+$P$91,2)</f>
        <v>0</v>
      </c>
      <c r="S91" s="68"/>
      <c r="T91" s="65"/>
    </row>
    <row r="92" spans="1:20" s="1" customFormat="1" ht="11.1" customHeight="1" x14ac:dyDescent="0.2">
      <c r="A92" s="65"/>
      <c r="B92" s="65"/>
      <c r="C92" s="65"/>
      <c r="D92" s="68"/>
      <c r="E92" s="68"/>
      <c r="F92" s="68"/>
      <c r="G92" s="68"/>
      <c r="H92" s="65"/>
      <c r="I92" s="65"/>
      <c r="J92" s="74">
        <f>$F$92+$G$92+$H$92+$I$92</f>
        <v>0</v>
      </c>
      <c r="K92" s="75">
        <v>1</v>
      </c>
      <c r="L92" s="74">
        <f>ROUND($J$92*$K$92,3)</f>
        <v>0</v>
      </c>
      <c r="M92" s="65"/>
      <c r="N92" s="65"/>
      <c r="O92" s="74">
        <f>ROUND($N$92+$M$92,2)</f>
        <v>0</v>
      </c>
      <c r="P92" s="74">
        <f>ROUND($J$92*$M$92,2)</f>
        <v>0</v>
      </c>
      <c r="Q92" s="74">
        <f>ROUND($L$92*$N$92,2)</f>
        <v>0</v>
      </c>
      <c r="R92" s="74">
        <f>ROUND($Q$92+$P$92,2)</f>
        <v>0</v>
      </c>
      <c r="S92" s="68"/>
      <c r="T92" s="65"/>
    </row>
    <row r="93" spans="1:20" s="1" customFormat="1" ht="11.1" customHeight="1" x14ac:dyDescent="0.2">
      <c r="A93" s="65"/>
      <c r="B93" s="65"/>
      <c r="C93" s="65"/>
      <c r="D93" s="68"/>
      <c r="E93" s="68"/>
      <c r="F93" s="68"/>
      <c r="G93" s="68"/>
      <c r="H93" s="65"/>
      <c r="I93" s="65"/>
      <c r="J93" s="74">
        <f>$F$93+$G$93+$H$93+$I$93</f>
        <v>0</v>
      </c>
      <c r="K93" s="75">
        <v>1</v>
      </c>
      <c r="L93" s="74">
        <f>ROUND($J$93*$K$93,3)</f>
        <v>0</v>
      </c>
      <c r="M93" s="65"/>
      <c r="N93" s="65"/>
      <c r="O93" s="74">
        <f>ROUND($N$93+$M$93,2)</f>
        <v>0</v>
      </c>
      <c r="P93" s="74">
        <f>ROUND($J$93*$M$93,2)</f>
        <v>0</v>
      </c>
      <c r="Q93" s="74">
        <f>ROUND($L$93*$N$93,2)</f>
        <v>0</v>
      </c>
      <c r="R93" s="74">
        <f>ROUND($Q$93+$P$93,2)</f>
        <v>0</v>
      </c>
      <c r="S93" s="68"/>
      <c r="T93" s="65"/>
    </row>
    <row r="94" spans="1:20" s="1" customFormat="1" ht="11.1" customHeight="1" x14ac:dyDescent="0.2">
      <c r="A94" s="65"/>
      <c r="B94" s="65"/>
      <c r="C94" s="65"/>
      <c r="D94" s="68"/>
      <c r="E94" s="68"/>
      <c r="F94" s="68"/>
      <c r="G94" s="68"/>
      <c r="H94" s="65"/>
      <c r="I94" s="65"/>
      <c r="J94" s="74">
        <f>$F$94+$G$94+$H$94+$I$94</f>
        <v>0</v>
      </c>
      <c r="K94" s="75">
        <v>1</v>
      </c>
      <c r="L94" s="74">
        <f>ROUND($J$94*$K$94,3)</f>
        <v>0</v>
      </c>
      <c r="M94" s="65"/>
      <c r="N94" s="65"/>
      <c r="O94" s="74">
        <f>ROUND($N$94+$M$94,2)</f>
        <v>0</v>
      </c>
      <c r="P94" s="74">
        <f>ROUND($J$94*$M$94,2)</f>
        <v>0</v>
      </c>
      <c r="Q94" s="74">
        <f>ROUND($L$94*$N$94,2)</f>
        <v>0</v>
      </c>
      <c r="R94" s="74">
        <f>ROUND($Q$94+$P$94,2)</f>
        <v>0</v>
      </c>
      <c r="S94" s="68"/>
      <c r="T94" s="65"/>
    </row>
    <row r="95" spans="1:20" s="1" customFormat="1" ht="11.1" customHeight="1" x14ac:dyDescent="0.2">
      <c r="A95" s="65"/>
      <c r="B95" s="65"/>
      <c r="C95" s="65"/>
      <c r="D95" s="68"/>
      <c r="E95" s="68"/>
      <c r="F95" s="68"/>
      <c r="G95" s="68"/>
      <c r="H95" s="65"/>
      <c r="I95" s="65"/>
      <c r="J95" s="74">
        <f>$F$95+$G$95+$H$95+$I$95</f>
        <v>0</v>
      </c>
      <c r="K95" s="75">
        <v>1</v>
      </c>
      <c r="L95" s="74">
        <f>ROUND($J$95*$K$95,3)</f>
        <v>0</v>
      </c>
      <c r="M95" s="65"/>
      <c r="N95" s="65"/>
      <c r="O95" s="74">
        <f>ROUND($N$95+$M$95,2)</f>
        <v>0</v>
      </c>
      <c r="P95" s="74">
        <f>ROUND($J$95*$M$95,2)</f>
        <v>0</v>
      </c>
      <c r="Q95" s="74">
        <f>ROUND($L$95*$N$95,2)</f>
        <v>0</v>
      </c>
      <c r="R95" s="74">
        <f>ROUND($Q$95+$P$95,2)</f>
        <v>0</v>
      </c>
      <c r="S95" s="68"/>
      <c r="T95" s="65"/>
    </row>
    <row r="96" spans="1:20" s="1" customFormat="1" ht="11.1" customHeight="1" x14ac:dyDescent="0.2">
      <c r="A96" s="65"/>
      <c r="B96" s="65"/>
      <c r="C96" s="65"/>
      <c r="D96" s="68"/>
      <c r="E96" s="68"/>
      <c r="F96" s="68"/>
      <c r="G96" s="68"/>
      <c r="H96" s="65"/>
      <c r="I96" s="65"/>
      <c r="J96" s="74">
        <f>$F$96+$G$96+$H$96+$I$96</f>
        <v>0</v>
      </c>
      <c r="K96" s="75">
        <v>1</v>
      </c>
      <c r="L96" s="74">
        <f>ROUND($J$96*$K$96,3)</f>
        <v>0</v>
      </c>
      <c r="M96" s="65"/>
      <c r="N96" s="65"/>
      <c r="O96" s="74">
        <f>ROUND($N$96+$M$96,2)</f>
        <v>0</v>
      </c>
      <c r="P96" s="74">
        <f>ROUND($J$96*$M$96,2)</f>
        <v>0</v>
      </c>
      <c r="Q96" s="74">
        <f>ROUND($L$96*$N$96,2)</f>
        <v>0</v>
      </c>
      <c r="R96" s="74">
        <f>ROUND($Q$96+$P$96,2)</f>
        <v>0</v>
      </c>
      <c r="S96" s="68"/>
      <c r="T96" s="65"/>
    </row>
    <row r="97" spans="1:20" s="1" customFormat="1" ht="11.1" customHeight="1" x14ac:dyDescent="0.2">
      <c r="A97" s="65"/>
      <c r="B97" s="65"/>
      <c r="C97" s="65"/>
      <c r="D97" s="68"/>
      <c r="E97" s="68"/>
      <c r="F97" s="68"/>
      <c r="G97" s="68"/>
      <c r="H97" s="65"/>
      <c r="I97" s="65"/>
      <c r="J97" s="74">
        <f>$F$97+$G$97+$H$97+$I$97</f>
        <v>0</v>
      </c>
      <c r="K97" s="75">
        <v>1</v>
      </c>
      <c r="L97" s="74">
        <f>ROUND($J$97*$K$97,3)</f>
        <v>0</v>
      </c>
      <c r="M97" s="65"/>
      <c r="N97" s="65"/>
      <c r="O97" s="74">
        <f>ROUND($N$97+$M$97,2)</f>
        <v>0</v>
      </c>
      <c r="P97" s="74">
        <f>ROUND($J$97*$M$97,2)</f>
        <v>0</v>
      </c>
      <c r="Q97" s="74">
        <f>ROUND($L$97*$N$97,2)</f>
        <v>0</v>
      </c>
      <c r="R97" s="74">
        <f>ROUND($Q$97+$P$97,2)</f>
        <v>0</v>
      </c>
      <c r="S97" s="68"/>
      <c r="T97" s="65"/>
    </row>
    <row r="98" spans="1:20" s="1" customFormat="1" ht="11.1" customHeight="1" x14ac:dyDescent="0.2">
      <c r="A98" s="65"/>
      <c r="B98" s="65"/>
      <c r="C98" s="65"/>
      <c r="D98" s="68"/>
      <c r="E98" s="68"/>
      <c r="F98" s="68"/>
      <c r="G98" s="68"/>
      <c r="H98" s="65"/>
      <c r="I98" s="65"/>
      <c r="J98" s="74">
        <f>$F$98+$G$98+$H$98+$I$98</f>
        <v>0</v>
      </c>
      <c r="K98" s="75">
        <v>1</v>
      </c>
      <c r="L98" s="74">
        <f>ROUND($J$98*$K$98,3)</f>
        <v>0</v>
      </c>
      <c r="M98" s="65"/>
      <c r="N98" s="65"/>
      <c r="O98" s="74">
        <f>ROUND($N$98+$M$98,2)</f>
        <v>0</v>
      </c>
      <c r="P98" s="74">
        <f>ROUND($J$98*$M$98,2)</f>
        <v>0</v>
      </c>
      <c r="Q98" s="74">
        <f>ROUND($L$98*$N$98,2)</f>
        <v>0</v>
      </c>
      <c r="R98" s="74">
        <f>ROUND($Q$98+$P$98,2)</f>
        <v>0</v>
      </c>
      <c r="S98" s="68"/>
      <c r="T98" s="65"/>
    </row>
    <row r="99" spans="1:20" s="1" customFormat="1" ht="11.1" customHeight="1" x14ac:dyDescent="0.2">
      <c r="A99" s="65"/>
      <c r="B99" s="65"/>
      <c r="C99" s="65"/>
      <c r="D99" s="68"/>
      <c r="E99" s="68"/>
      <c r="F99" s="68"/>
      <c r="G99" s="68"/>
      <c r="H99" s="65"/>
      <c r="I99" s="65"/>
      <c r="J99" s="74">
        <f>$F$99+$G$99+$H$99+$I$99</f>
        <v>0</v>
      </c>
      <c r="K99" s="75">
        <v>1</v>
      </c>
      <c r="L99" s="74">
        <f>ROUND($J$99*$K$99,3)</f>
        <v>0</v>
      </c>
      <c r="M99" s="65"/>
      <c r="N99" s="65"/>
      <c r="O99" s="74">
        <f>ROUND($N$99+$M$99,2)</f>
        <v>0</v>
      </c>
      <c r="P99" s="74">
        <f>ROUND($J$99*$M$99,2)</f>
        <v>0</v>
      </c>
      <c r="Q99" s="74">
        <f>ROUND($L$99*$N$99,2)</f>
        <v>0</v>
      </c>
      <c r="R99" s="74">
        <f>ROUND($Q$99+$P$99,2)</f>
        <v>0</v>
      </c>
      <c r="S99" s="68"/>
      <c r="T99" s="65"/>
    </row>
    <row r="100" spans="1:20" s="1" customFormat="1" ht="11.1" customHeight="1" x14ac:dyDescent="0.2">
      <c r="A100" s="65"/>
      <c r="B100" s="65"/>
      <c r="C100" s="65"/>
      <c r="D100" s="68"/>
      <c r="E100" s="68"/>
      <c r="F100" s="68"/>
      <c r="G100" s="68"/>
      <c r="H100" s="65"/>
      <c r="I100" s="65"/>
      <c r="J100" s="74">
        <f>$F$100+$G$100+$H$100+$I$100</f>
        <v>0</v>
      </c>
      <c r="K100" s="75">
        <v>1</v>
      </c>
      <c r="L100" s="74">
        <f>ROUND($J$100*$K$100,3)</f>
        <v>0</v>
      </c>
      <c r="M100" s="65"/>
      <c r="N100" s="65"/>
      <c r="O100" s="74">
        <f>ROUND($N$100+$M$100,2)</f>
        <v>0</v>
      </c>
      <c r="P100" s="74">
        <f>ROUND($J$100*$M$100,2)</f>
        <v>0</v>
      </c>
      <c r="Q100" s="74">
        <f>ROUND($L$100*$N$100,2)</f>
        <v>0</v>
      </c>
      <c r="R100" s="74">
        <f>ROUND($Q$100+$P$100,2)</f>
        <v>0</v>
      </c>
      <c r="S100" s="68"/>
      <c r="T100" s="65"/>
    </row>
    <row r="101" spans="1:20" s="1" customFormat="1" ht="11.1" customHeight="1" x14ac:dyDescent="0.2">
      <c r="A101" s="65"/>
      <c r="B101" s="65"/>
      <c r="C101" s="65"/>
      <c r="D101" s="68"/>
      <c r="E101" s="68"/>
      <c r="F101" s="68"/>
      <c r="G101" s="68"/>
      <c r="H101" s="65"/>
      <c r="I101" s="65"/>
      <c r="J101" s="74">
        <f>$F$101+$G$101+$H$101+$I$101</f>
        <v>0</v>
      </c>
      <c r="K101" s="75">
        <v>1</v>
      </c>
      <c r="L101" s="74">
        <f>ROUND($J$101*$K$101,3)</f>
        <v>0</v>
      </c>
      <c r="M101" s="65"/>
      <c r="N101" s="65"/>
      <c r="O101" s="74">
        <f>ROUND($N$101+$M$101,2)</f>
        <v>0</v>
      </c>
      <c r="P101" s="74">
        <f>ROUND($J$101*$M$101,2)</f>
        <v>0</v>
      </c>
      <c r="Q101" s="74">
        <f>ROUND($L$101*$N$101,2)</f>
        <v>0</v>
      </c>
      <c r="R101" s="74">
        <f>ROUND($Q$101+$P$101,2)</f>
        <v>0</v>
      </c>
      <c r="S101" s="68"/>
      <c r="T101" s="65"/>
    </row>
    <row r="102" spans="1:20" s="1" customFormat="1" ht="11.1" customHeight="1" x14ac:dyDescent="0.2">
      <c r="A102" s="65"/>
      <c r="B102" s="65"/>
      <c r="C102" s="65"/>
      <c r="D102" s="68"/>
      <c r="E102" s="68"/>
      <c r="F102" s="68"/>
      <c r="G102" s="68"/>
      <c r="H102" s="65"/>
      <c r="I102" s="65"/>
      <c r="J102" s="74">
        <f>$F$102+$G$102+$H$102+$I$102</f>
        <v>0</v>
      </c>
      <c r="K102" s="75">
        <v>1</v>
      </c>
      <c r="L102" s="74">
        <f>ROUND($J$102*$K$102,3)</f>
        <v>0</v>
      </c>
      <c r="M102" s="65"/>
      <c r="N102" s="65"/>
      <c r="O102" s="74">
        <f>ROUND($N$102+$M$102,2)</f>
        <v>0</v>
      </c>
      <c r="P102" s="74">
        <f>ROUND($J$102*$M$102,2)</f>
        <v>0</v>
      </c>
      <c r="Q102" s="74">
        <f>ROUND($L$102*$N$102,2)</f>
        <v>0</v>
      </c>
      <c r="R102" s="74">
        <f>ROUND($Q$102+$P$102,2)</f>
        <v>0</v>
      </c>
      <c r="S102" s="68"/>
      <c r="T102" s="65"/>
    </row>
    <row r="103" spans="1:20" s="1" customFormat="1" ht="11.1" customHeight="1" x14ac:dyDescent="0.2"/>
    <row r="104" spans="1:20" s="1" customFormat="1" ht="11.1" customHeight="1" x14ac:dyDescent="0.2">
      <c r="A104" s="18" t="s">
        <v>132</v>
      </c>
    </row>
    <row r="105" spans="1:20" s="1" customFormat="1" ht="11.1" customHeight="1" x14ac:dyDescent="0.2"/>
    <row r="106" spans="1:20" s="1" customFormat="1" ht="11.1" customHeight="1" x14ac:dyDescent="0.2">
      <c r="A106" s="46"/>
      <c r="B106" s="1" t="s">
        <v>133</v>
      </c>
    </row>
    <row r="107" spans="1:20" s="1" customFormat="1" ht="11.1" customHeight="1" x14ac:dyDescent="0.2">
      <c r="A107" s="1" t="s">
        <v>134</v>
      </c>
    </row>
  </sheetData>
  <sheetProtection algorithmName="SHA-512" hashValue="e/IqOh4N8/yRPFfSlUvmq+9TeoNl/st4FC7OzUQcMIw7afxREhsKYMF2rKXapzuCugX1c/VUMjpaGripxuweEg==" saltValue="WqpB9UgQLStd6IthPTY1Xw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2025-01-29T03:54:01Z</dcterms:modified>
</cp:coreProperties>
</file>