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8. Пушкино Омск\1. ГП-1.1\Внутр. ВК выше 0, ВК ниже 0\претенденту\"/>
    </mc:Choice>
  </mc:AlternateContent>
  <xr:revisionPtr revIDLastSave="0" documentId="13_ncr:1_{DAAD54A3-69FD-45D9-AFE8-D62AA69F751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66" i="1" l="1"/>
  <c r="Q166" i="1"/>
  <c r="S166" i="1" s="1"/>
  <c r="X166" i="1" s="1"/>
  <c r="V165" i="1"/>
  <c r="Q165" i="1"/>
  <c r="V164" i="1"/>
  <c r="Q164" i="1"/>
  <c r="S164" i="1" s="1"/>
  <c r="X164" i="1" s="1"/>
  <c r="V163" i="1"/>
  <c r="Q163" i="1"/>
  <c r="V162" i="1"/>
  <c r="Q162" i="1"/>
  <c r="S162" i="1" s="1"/>
  <c r="X162" i="1" s="1"/>
  <c r="V161" i="1"/>
  <c r="Q161" i="1"/>
  <c r="V160" i="1"/>
  <c r="Q160" i="1"/>
  <c r="S160" i="1" s="1"/>
  <c r="X160" i="1" s="1"/>
  <c r="V159" i="1"/>
  <c r="Q159" i="1"/>
  <c r="V158" i="1"/>
  <c r="Q158" i="1"/>
  <c r="S158" i="1" s="1"/>
  <c r="X158" i="1" s="1"/>
  <c r="V157" i="1"/>
  <c r="Q157" i="1"/>
  <c r="V156" i="1"/>
  <c r="Q156" i="1"/>
  <c r="S156" i="1" s="1"/>
  <c r="X156" i="1" s="1"/>
  <c r="V155" i="1"/>
  <c r="Q155" i="1"/>
  <c r="W148" i="1"/>
  <c r="V148" i="1"/>
  <c r="S148" i="1"/>
  <c r="X148" i="1" s="1"/>
  <c r="Y148" i="1" s="1"/>
  <c r="Q148" i="1"/>
  <c r="W147" i="1"/>
  <c r="V147" i="1"/>
  <c r="S147" i="1"/>
  <c r="X147" i="1" s="1"/>
  <c r="Y147" i="1" s="1"/>
  <c r="Q147" i="1"/>
  <c r="W146" i="1"/>
  <c r="V146" i="1"/>
  <c r="S146" i="1"/>
  <c r="X146" i="1" s="1"/>
  <c r="Y146" i="1" s="1"/>
  <c r="Q146" i="1"/>
  <c r="W145" i="1"/>
  <c r="V145" i="1"/>
  <c r="S145" i="1"/>
  <c r="X145" i="1" s="1"/>
  <c r="Y145" i="1" s="1"/>
  <c r="Q145" i="1"/>
  <c r="V144" i="1"/>
  <c r="Q144" i="1"/>
  <c r="W143" i="1"/>
  <c r="V143" i="1"/>
  <c r="S143" i="1"/>
  <c r="X143" i="1" s="1"/>
  <c r="Y143" i="1" s="1"/>
  <c r="Q143" i="1"/>
  <c r="W142" i="1"/>
  <c r="V142" i="1"/>
  <c r="S142" i="1"/>
  <c r="X142" i="1" s="1"/>
  <c r="Q142" i="1"/>
  <c r="W141" i="1"/>
  <c r="V141" i="1"/>
  <c r="S141" i="1"/>
  <c r="X141" i="1" s="1"/>
  <c r="Y141" i="1" s="1"/>
  <c r="Q141" i="1"/>
  <c r="V140" i="1"/>
  <c r="Q140" i="1"/>
  <c r="S140" i="1" s="1"/>
  <c r="X140" i="1" s="1"/>
  <c r="W139" i="1"/>
  <c r="V139" i="1"/>
  <c r="S139" i="1"/>
  <c r="X139" i="1" s="1"/>
  <c r="Q139" i="1"/>
  <c r="W138" i="1"/>
  <c r="V138" i="1"/>
  <c r="S138" i="1"/>
  <c r="X138" i="1" s="1"/>
  <c r="Q138" i="1"/>
  <c r="Y137" i="1"/>
  <c r="W137" i="1"/>
  <c r="V137" i="1"/>
  <c r="S137" i="1"/>
  <c r="X137" i="1" s="1"/>
  <c r="Q137" i="1"/>
  <c r="V136" i="1"/>
  <c r="Q136" i="1"/>
  <c r="W135" i="1"/>
  <c r="V135" i="1"/>
  <c r="S135" i="1"/>
  <c r="X135" i="1" s="1"/>
  <c r="Q135" i="1"/>
  <c r="W134" i="1"/>
  <c r="V134" i="1"/>
  <c r="S134" i="1"/>
  <c r="X134" i="1" s="1"/>
  <c r="Q134" i="1"/>
  <c r="W133" i="1"/>
  <c r="Y133" i="1" s="1"/>
  <c r="V133" i="1"/>
  <c r="S133" i="1"/>
  <c r="X133" i="1" s="1"/>
  <c r="Q133" i="1"/>
  <c r="Y130" i="1"/>
  <c r="W130" i="1"/>
  <c r="V130" i="1"/>
  <c r="S130" i="1"/>
  <c r="X130" i="1" s="1"/>
  <c r="Q130" i="1"/>
  <c r="V129" i="1"/>
  <c r="Q129" i="1"/>
  <c r="X127" i="1"/>
  <c r="Y127" i="1" s="1"/>
  <c r="V127" i="1"/>
  <c r="S127" i="1"/>
  <c r="Q127" i="1"/>
  <c r="W127" i="1" s="1"/>
  <c r="X126" i="1"/>
  <c r="V126" i="1"/>
  <c r="Q126" i="1"/>
  <c r="S126" i="1" s="1"/>
  <c r="V125" i="1"/>
  <c r="Q125" i="1"/>
  <c r="V124" i="1"/>
  <c r="Q124" i="1"/>
  <c r="V122" i="1"/>
  <c r="Q122" i="1"/>
  <c r="W121" i="1"/>
  <c r="V121" i="1"/>
  <c r="S121" i="1"/>
  <c r="X121" i="1" s="1"/>
  <c r="Q121" i="1"/>
  <c r="W120" i="1"/>
  <c r="V120" i="1"/>
  <c r="S120" i="1"/>
  <c r="X120" i="1" s="1"/>
  <c r="Q120" i="1"/>
  <c r="V118" i="1"/>
  <c r="Q118" i="1"/>
  <c r="W118" i="1" s="1"/>
  <c r="W117" i="1" s="1"/>
  <c r="X115" i="1"/>
  <c r="Y115" i="1" s="1"/>
  <c r="V115" i="1"/>
  <c r="S115" i="1"/>
  <c r="Q115" i="1"/>
  <c r="W115" i="1" s="1"/>
  <c r="X114" i="1"/>
  <c r="V114" i="1"/>
  <c r="Q114" i="1"/>
  <c r="S114" i="1" s="1"/>
  <c r="V113" i="1"/>
  <c r="Q113" i="1"/>
  <c r="V112" i="1"/>
  <c r="Q112" i="1"/>
  <c r="V111" i="1"/>
  <c r="S111" i="1"/>
  <c r="X111" i="1" s="1"/>
  <c r="Q111" i="1"/>
  <c r="W111" i="1" s="1"/>
  <c r="V108" i="1"/>
  <c r="Q108" i="1"/>
  <c r="W108" i="1" s="1"/>
  <c r="W107" i="1"/>
  <c r="V107" i="1"/>
  <c r="Q107" i="1"/>
  <c r="S107" i="1" s="1"/>
  <c r="X107" i="1" s="1"/>
  <c r="X106" i="1"/>
  <c r="V106" i="1"/>
  <c r="S106" i="1"/>
  <c r="Q106" i="1"/>
  <c r="W106" i="1" s="1"/>
  <c r="X105" i="1"/>
  <c r="V105" i="1"/>
  <c r="Q105" i="1"/>
  <c r="S105" i="1" s="1"/>
  <c r="V104" i="1"/>
  <c r="Q104" i="1"/>
  <c r="V103" i="1"/>
  <c r="Q103" i="1"/>
  <c r="V102" i="1"/>
  <c r="S102" i="1"/>
  <c r="X102" i="1" s="1"/>
  <c r="Q102" i="1"/>
  <c r="W102" i="1" s="1"/>
  <c r="X101" i="1"/>
  <c r="Y101" i="1" s="1"/>
  <c r="W101" i="1"/>
  <c r="V101" i="1"/>
  <c r="Q101" i="1"/>
  <c r="S101" i="1" s="1"/>
  <c r="W98" i="1"/>
  <c r="V98" i="1"/>
  <c r="Q98" i="1"/>
  <c r="S98" i="1" s="1"/>
  <c r="X98" i="1" s="1"/>
  <c r="X97" i="1"/>
  <c r="Y97" i="1" s="1"/>
  <c r="V97" i="1"/>
  <c r="S97" i="1"/>
  <c r="Q97" i="1"/>
  <c r="W97" i="1" s="1"/>
  <c r="X96" i="1"/>
  <c r="V96" i="1"/>
  <c r="Q96" i="1"/>
  <c r="S96" i="1" s="1"/>
  <c r="V95" i="1"/>
  <c r="Q95" i="1"/>
  <c r="V94" i="1"/>
  <c r="Q94" i="1"/>
  <c r="V93" i="1"/>
  <c r="S93" i="1"/>
  <c r="X93" i="1" s="1"/>
  <c r="Q93" i="1"/>
  <c r="W93" i="1" s="1"/>
  <c r="X92" i="1"/>
  <c r="W92" i="1"/>
  <c r="V92" i="1"/>
  <c r="Q92" i="1"/>
  <c r="S92" i="1" s="1"/>
  <c r="W89" i="1"/>
  <c r="V89" i="1"/>
  <c r="Q89" i="1"/>
  <c r="S89" i="1" s="1"/>
  <c r="X89" i="1" s="1"/>
  <c r="X88" i="1"/>
  <c r="Y88" i="1" s="1"/>
  <c r="V88" i="1"/>
  <c r="S88" i="1"/>
  <c r="Q88" i="1"/>
  <c r="W88" i="1" s="1"/>
  <c r="W86" i="1"/>
  <c r="V86" i="1"/>
  <c r="S86" i="1"/>
  <c r="X86" i="1" s="1"/>
  <c r="Y86" i="1" s="1"/>
  <c r="Q86" i="1"/>
  <c r="V85" i="1"/>
  <c r="Q85" i="1"/>
  <c r="W84" i="1"/>
  <c r="V84" i="1"/>
  <c r="S84" i="1"/>
  <c r="X84" i="1" s="1"/>
  <c r="Q84" i="1"/>
  <c r="W83" i="1"/>
  <c r="V83" i="1"/>
  <c r="S83" i="1"/>
  <c r="X83" i="1" s="1"/>
  <c r="Q83" i="1"/>
  <c r="V81" i="1"/>
  <c r="Q81" i="1"/>
  <c r="W81" i="1" s="1"/>
  <c r="V80" i="1"/>
  <c r="Q80" i="1"/>
  <c r="V79" i="1"/>
  <c r="Q79" i="1"/>
  <c r="V78" i="1"/>
  <c r="Q78" i="1"/>
  <c r="V77" i="1"/>
  <c r="Q77" i="1"/>
  <c r="V76" i="1"/>
  <c r="Q76" i="1"/>
  <c r="V75" i="1"/>
  <c r="Q75" i="1"/>
  <c r="V74" i="1"/>
  <c r="Q74" i="1"/>
  <c r="Y72" i="1"/>
  <c r="W72" i="1"/>
  <c r="V72" i="1"/>
  <c r="S72" i="1"/>
  <c r="X72" i="1" s="1"/>
  <c r="Q72" i="1"/>
  <c r="W71" i="1"/>
  <c r="W67" i="1" s="1"/>
  <c r="V71" i="1"/>
  <c r="S71" i="1"/>
  <c r="X71" i="1" s="1"/>
  <c r="Q71" i="1"/>
  <c r="W70" i="1"/>
  <c r="V70" i="1"/>
  <c r="S70" i="1"/>
  <c r="X70" i="1" s="1"/>
  <c r="Y70" i="1" s="1"/>
  <c r="Q70" i="1"/>
  <c r="W69" i="1"/>
  <c r="V69" i="1"/>
  <c r="S69" i="1"/>
  <c r="X69" i="1" s="1"/>
  <c r="Y69" i="1" s="1"/>
  <c r="Q69" i="1"/>
  <c r="W68" i="1"/>
  <c r="V68" i="1"/>
  <c r="S68" i="1"/>
  <c r="X68" i="1" s="1"/>
  <c r="Y68" i="1" s="1"/>
  <c r="Q68" i="1"/>
  <c r="Y65" i="1"/>
  <c r="W65" i="1"/>
  <c r="V65" i="1"/>
  <c r="S65" i="1"/>
  <c r="X65" i="1" s="1"/>
  <c r="Q65" i="1"/>
  <c r="W64" i="1"/>
  <c r="W60" i="1" s="1"/>
  <c r="V64" i="1"/>
  <c r="S64" i="1"/>
  <c r="X64" i="1" s="1"/>
  <c r="Q64" i="1"/>
  <c r="W63" i="1"/>
  <c r="V63" i="1"/>
  <c r="S63" i="1"/>
  <c r="X63" i="1" s="1"/>
  <c r="Y63" i="1" s="1"/>
  <c r="Q63" i="1"/>
  <c r="W62" i="1"/>
  <c r="V62" i="1"/>
  <c r="S62" i="1"/>
  <c r="X62" i="1" s="1"/>
  <c r="Y62" i="1" s="1"/>
  <c r="Q62" i="1"/>
  <c r="W61" i="1"/>
  <c r="V61" i="1"/>
  <c r="S61" i="1"/>
  <c r="X61" i="1" s="1"/>
  <c r="Y61" i="1" s="1"/>
  <c r="Q61" i="1"/>
  <c r="S60" i="1"/>
  <c r="V59" i="1"/>
  <c r="Q59" i="1"/>
  <c r="W57" i="1"/>
  <c r="W56" i="1" s="1"/>
  <c r="V57" i="1"/>
  <c r="S57" i="1"/>
  <c r="X57" i="1" s="1"/>
  <c r="X56" i="1" s="1"/>
  <c r="Q57" i="1"/>
  <c r="S56" i="1"/>
  <c r="V55" i="1"/>
  <c r="Q55" i="1"/>
  <c r="W51" i="1"/>
  <c r="V51" i="1"/>
  <c r="S51" i="1"/>
  <c r="X51" i="1" s="1"/>
  <c r="Y51" i="1" s="1"/>
  <c r="Q51" i="1"/>
  <c r="W50" i="1"/>
  <c r="V50" i="1"/>
  <c r="S50" i="1"/>
  <c r="X50" i="1" s="1"/>
  <c r="Y50" i="1" s="1"/>
  <c r="Q50" i="1"/>
  <c r="W47" i="1"/>
  <c r="Y47" i="1" s="1"/>
  <c r="Y46" i="1" s="1"/>
  <c r="V47" i="1"/>
  <c r="S47" i="1"/>
  <c r="X47" i="1" s="1"/>
  <c r="X46" i="1" s="1"/>
  <c r="Q47" i="1"/>
  <c r="W46" i="1"/>
  <c r="V45" i="1"/>
  <c r="Q45" i="1"/>
  <c r="V44" i="1"/>
  <c r="Q44" i="1"/>
  <c r="V43" i="1"/>
  <c r="Q43" i="1"/>
  <c r="V42" i="1"/>
  <c r="Q42" i="1"/>
  <c r="V41" i="1"/>
  <c r="Q41" i="1"/>
  <c r="V40" i="1"/>
  <c r="S40" i="1"/>
  <c r="X40" i="1" s="1"/>
  <c r="Y40" i="1" s="1"/>
  <c r="Q40" i="1"/>
  <c r="W40" i="1" s="1"/>
  <c r="W39" i="1"/>
  <c r="V39" i="1"/>
  <c r="S39" i="1"/>
  <c r="X39" i="1" s="1"/>
  <c r="Y39" i="1" s="1"/>
  <c r="Q39" i="1"/>
  <c r="W38" i="1"/>
  <c r="V38" i="1"/>
  <c r="S38" i="1"/>
  <c r="X38" i="1" s="1"/>
  <c r="Y38" i="1" s="1"/>
  <c r="Q38" i="1"/>
  <c r="W37" i="1"/>
  <c r="V37" i="1"/>
  <c r="S37" i="1"/>
  <c r="X37" i="1" s="1"/>
  <c r="Q37" i="1"/>
  <c r="W34" i="1"/>
  <c r="V34" i="1"/>
  <c r="S34" i="1"/>
  <c r="X34" i="1" s="1"/>
  <c r="Y34" i="1" s="1"/>
  <c r="Q34" i="1"/>
  <c r="W33" i="1"/>
  <c r="V33" i="1"/>
  <c r="S33" i="1"/>
  <c r="X33" i="1" s="1"/>
  <c r="Y33" i="1" s="1"/>
  <c r="Q33" i="1"/>
  <c r="W32" i="1"/>
  <c r="W30" i="1" s="1"/>
  <c r="V32" i="1"/>
  <c r="S32" i="1"/>
  <c r="X32" i="1" s="1"/>
  <c r="Q32" i="1"/>
  <c r="W29" i="1"/>
  <c r="V29" i="1"/>
  <c r="S29" i="1"/>
  <c r="X29" i="1" s="1"/>
  <c r="Y29" i="1" s="1"/>
  <c r="Q29" i="1"/>
  <c r="W28" i="1"/>
  <c r="V28" i="1"/>
  <c r="S28" i="1"/>
  <c r="X28" i="1" s="1"/>
  <c r="Y28" i="1" s="1"/>
  <c r="Q28" i="1"/>
  <c r="W27" i="1"/>
  <c r="V27" i="1"/>
  <c r="S27" i="1"/>
  <c r="X27" i="1" s="1"/>
  <c r="Y27" i="1" s="1"/>
  <c r="Q27" i="1"/>
  <c r="W26" i="1"/>
  <c r="V26" i="1"/>
  <c r="S26" i="1"/>
  <c r="X26" i="1" s="1"/>
  <c r="Y26" i="1" s="1"/>
  <c r="Q26" i="1"/>
  <c r="W25" i="1"/>
  <c r="W24" i="1" s="1"/>
  <c r="V25" i="1"/>
  <c r="S25" i="1"/>
  <c r="X25" i="1" s="1"/>
  <c r="Q25" i="1"/>
  <c r="S24" i="1"/>
  <c r="V23" i="1"/>
  <c r="Q23" i="1"/>
  <c r="S23" i="1" s="1"/>
  <c r="W21" i="1"/>
  <c r="V21" i="1"/>
  <c r="S21" i="1"/>
  <c r="X21" i="1" s="1"/>
  <c r="Q21" i="1"/>
  <c r="W20" i="1"/>
  <c r="V19" i="1"/>
  <c r="Q19" i="1"/>
  <c r="W19" i="1" s="1"/>
  <c r="X87" i="1" l="1"/>
  <c r="Y64" i="1"/>
  <c r="Y71" i="1"/>
  <c r="Y93" i="1"/>
  <c r="W49" i="1"/>
  <c r="Y84" i="1"/>
  <c r="Y98" i="1"/>
  <c r="Y102" i="1"/>
  <c r="Y106" i="1"/>
  <c r="Y121" i="1"/>
  <c r="Y138" i="1"/>
  <c r="Y92" i="1"/>
  <c r="Y107" i="1"/>
  <c r="Y135" i="1"/>
  <c r="X24" i="1"/>
  <c r="Y25" i="1"/>
  <c r="Y24" i="1" s="1"/>
  <c r="V24" i="1" s="1"/>
  <c r="Y37" i="1"/>
  <c r="Y21" i="1"/>
  <c r="Y20" i="1" s="1"/>
  <c r="X20" i="1"/>
  <c r="X31" i="1"/>
  <c r="Y32" i="1"/>
  <c r="X30" i="1"/>
  <c r="Y60" i="1"/>
  <c r="V60" i="1" s="1"/>
  <c r="X23" i="1"/>
  <c r="S22" i="1"/>
  <c r="W18" i="1"/>
  <c r="Y67" i="1"/>
  <c r="W59" i="1"/>
  <c r="W58" i="1" s="1"/>
  <c r="S59" i="1"/>
  <c r="W74" i="1"/>
  <c r="S74" i="1"/>
  <c r="X74" i="1" s="1"/>
  <c r="W85" i="1"/>
  <c r="S85" i="1"/>
  <c r="X85" i="1" s="1"/>
  <c r="S19" i="1"/>
  <c r="W23" i="1"/>
  <c r="W22" i="1" s="1"/>
  <c r="S43" i="1"/>
  <c r="X43" i="1" s="1"/>
  <c r="W43" i="1"/>
  <c r="X48" i="1"/>
  <c r="X49" i="1"/>
  <c r="Y57" i="1"/>
  <c r="Y56" i="1" s="1"/>
  <c r="V56" i="1" s="1"/>
  <c r="S77" i="1"/>
  <c r="X77" i="1" s="1"/>
  <c r="W77" i="1"/>
  <c r="X82" i="1"/>
  <c r="Y83" i="1"/>
  <c r="W87" i="1"/>
  <c r="Y89" i="1"/>
  <c r="Y87" i="1" s="1"/>
  <c r="W104" i="1"/>
  <c r="S104" i="1"/>
  <c r="X104" i="1" s="1"/>
  <c r="Y120" i="1"/>
  <c r="W125" i="1"/>
  <c r="S125" i="1"/>
  <c r="X125" i="1" s="1"/>
  <c r="Y125" i="1" s="1"/>
  <c r="W136" i="1"/>
  <c r="S136" i="1"/>
  <c r="X136" i="1" s="1"/>
  <c r="W144" i="1"/>
  <c r="S144" i="1"/>
  <c r="X144" i="1" s="1"/>
  <c r="Y144" i="1" s="1"/>
  <c r="W122" i="1"/>
  <c r="S122" i="1"/>
  <c r="X122" i="1" s="1"/>
  <c r="Y122" i="1" s="1"/>
  <c r="W31" i="1"/>
  <c r="W42" i="1"/>
  <c r="S42" i="1"/>
  <c r="X42" i="1" s="1"/>
  <c r="Y42" i="1" s="1"/>
  <c r="W76" i="1"/>
  <c r="S76" i="1"/>
  <c r="X76" i="1" s="1"/>
  <c r="W80" i="1"/>
  <c r="S80" i="1"/>
  <c r="X80" i="1" s="1"/>
  <c r="W95" i="1"/>
  <c r="S95" i="1"/>
  <c r="X95" i="1" s="1"/>
  <c r="Y111" i="1"/>
  <c r="W113" i="1"/>
  <c r="S113" i="1"/>
  <c r="X113" i="1" s="1"/>
  <c r="Y113" i="1" s="1"/>
  <c r="Y134" i="1"/>
  <c r="Y142" i="1"/>
  <c r="W44" i="1"/>
  <c r="S44" i="1"/>
  <c r="X44" i="1" s="1"/>
  <c r="Y48" i="1"/>
  <c r="W78" i="1"/>
  <c r="S78" i="1"/>
  <c r="X78" i="1" s="1"/>
  <c r="Y78" i="1" s="1"/>
  <c r="S94" i="1"/>
  <c r="X94" i="1" s="1"/>
  <c r="X90" i="1" s="1"/>
  <c r="W94" i="1"/>
  <c r="S112" i="1"/>
  <c r="X112" i="1" s="1"/>
  <c r="W112" i="1"/>
  <c r="S20" i="1"/>
  <c r="S41" i="1"/>
  <c r="X41" i="1" s="1"/>
  <c r="Y41" i="1" s="1"/>
  <c r="W41" i="1"/>
  <c r="S45" i="1"/>
  <c r="X45" i="1" s="1"/>
  <c r="W45" i="1"/>
  <c r="Y49" i="1"/>
  <c r="W48" i="1"/>
  <c r="S55" i="1"/>
  <c r="W55" i="1"/>
  <c r="X60" i="1"/>
  <c r="X67" i="1"/>
  <c r="S75" i="1"/>
  <c r="X75" i="1" s="1"/>
  <c r="W75" i="1"/>
  <c r="S79" i="1"/>
  <c r="X79" i="1" s="1"/>
  <c r="W79" i="1"/>
  <c r="W82" i="1"/>
  <c r="Y96" i="1"/>
  <c r="S103" i="1"/>
  <c r="X103" i="1" s="1"/>
  <c r="W103" i="1"/>
  <c r="W119" i="1"/>
  <c r="S124" i="1"/>
  <c r="X124" i="1" s="1"/>
  <c r="W124" i="1"/>
  <c r="W129" i="1"/>
  <c r="W128" i="1" s="1"/>
  <c r="S129" i="1"/>
  <c r="X129" i="1" s="1"/>
  <c r="X131" i="1"/>
  <c r="Y139" i="1"/>
  <c r="W159" i="1"/>
  <c r="S159" i="1"/>
  <c r="X159" i="1" s="1"/>
  <c r="X91" i="1"/>
  <c r="W140" i="1"/>
  <c r="W161" i="1"/>
  <c r="S161" i="1"/>
  <c r="X161" i="1" s="1"/>
  <c r="Y164" i="1"/>
  <c r="W155" i="1"/>
  <c r="S155" i="1"/>
  <c r="X155" i="1" s="1"/>
  <c r="W163" i="1"/>
  <c r="S163" i="1"/>
  <c r="X163" i="1" s="1"/>
  <c r="S81" i="1"/>
  <c r="X81" i="1" s="1"/>
  <c r="Y81" i="1" s="1"/>
  <c r="W96" i="1"/>
  <c r="W105" i="1"/>
  <c r="Y105" i="1" s="1"/>
  <c r="S108" i="1"/>
  <c r="X108" i="1" s="1"/>
  <c r="Y108" i="1" s="1"/>
  <c r="W114" i="1"/>
  <c r="Y114" i="1" s="1"/>
  <c r="S118" i="1"/>
  <c r="X118" i="1" s="1"/>
  <c r="W126" i="1"/>
  <c r="Y126" i="1" s="1"/>
  <c r="W157" i="1"/>
  <c r="S157" i="1"/>
  <c r="X157" i="1" s="1"/>
  <c r="W165" i="1"/>
  <c r="S165" i="1"/>
  <c r="X165" i="1" s="1"/>
  <c r="W156" i="1"/>
  <c r="Y156" i="1" s="1"/>
  <c r="W158" i="1"/>
  <c r="Y158" i="1" s="1"/>
  <c r="W160" i="1"/>
  <c r="Y160" i="1" s="1"/>
  <c r="W162" i="1"/>
  <c r="Y162" i="1" s="1"/>
  <c r="W164" i="1"/>
  <c r="W166" i="1"/>
  <c r="Y166" i="1" s="1"/>
  <c r="W66" i="1" l="1"/>
  <c r="W17" i="1"/>
  <c r="W99" i="1"/>
  <c r="W35" i="1"/>
  <c r="Y136" i="1"/>
  <c r="Y77" i="1"/>
  <c r="Y45" i="1"/>
  <c r="Y165" i="1"/>
  <c r="W132" i="1"/>
  <c r="W90" i="1"/>
  <c r="Y95" i="1"/>
  <c r="W36" i="1"/>
  <c r="Y104" i="1"/>
  <c r="Y43" i="1"/>
  <c r="S54" i="1"/>
  <c r="X55" i="1"/>
  <c r="Y140" i="1"/>
  <c r="Y131" i="1" s="1"/>
  <c r="X109" i="1"/>
  <c r="W15" i="1"/>
  <c r="Y161" i="1"/>
  <c r="W100" i="1"/>
  <c r="Y159" i="1"/>
  <c r="X128" i="1"/>
  <c r="Y129" i="1"/>
  <c r="Y128" i="1" s="1"/>
  <c r="W116" i="1"/>
  <c r="Y103" i="1"/>
  <c r="Y79" i="1"/>
  <c r="X66" i="1"/>
  <c r="W131" i="1"/>
  <c r="Y94" i="1"/>
  <c r="Y44" i="1"/>
  <c r="Y36" i="1" s="1"/>
  <c r="X132" i="1"/>
  <c r="Y80" i="1"/>
  <c r="Y85" i="1"/>
  <c r="Y82" i="1" s="1"/>
  <c r="S58" i="1"/>
  <c r="X59" i="1"/>
  <c r="W16" i="1"/>
  <c r="W14" i="1"/>
  <c r="X36" i="1"/>
  <c r="Y124" i="1"/>
  <c r="Y123" i="1" s="1"/>
  <c r="X123" i="1"/>
  <c r="W73" i="1"/>
  <c r="X154" i="1"/>
  <c r="Y155" i="1"/>
  <c r="X100" i="1"/>
  <c r="W109" i="1"/>
  <c r="W110" i="1"/>
  <c r="X110" i="1"/>
  <c r="Y119" i="1"/>
  <c r="V20" i="1"/>
  <c r="S18" i="1"/>
  <c r="X19" i="1"/>
  <c r="X116" i="1"/>
  <c r="Y118" i="1"/>
  <c r="X117" i="1"/>
  <c r="X99" i="1"/>
  <c r="Y157" i="1"/>
  <c r="Y163" i="1"/>
  <c r="W154" i="1"/>
  <c r="W91" i="1"/>
  <c r="W123" i="1"/>
  <c r="Y75" i="1"/>
  <c r="W54" i="1"/>
  <c r="W52" i="1"/>
  <c r="W53" i="1"/>
  <c r="Y112" i="1"/>
  <c r="Y110" i="1"/>
  <c r="Y109" i="1"/>
  <c r="Y76" i="1"/>
  <c r="X119" i="1"/>
  <c r="Y74" i="1"/>
  <c r="X73" i="1"/>
  <c r="W13" i="1"/>
  <c r="Y152" i="1" s="1"/>
  <c r="Y23" i="1"/>
  <c r="Y22" i="1" s="1"/>
  <c r="V22" i="1" s="1"/>
  <c r="X22" i="1"/>
  <c r="Y31" i="1"/>
  <c r="Y30" i="1"/>
  <c r="X35" i="1"/>
  <c r="Y35" i="1" l="1"/>
  <c r="X15" i="1"/>
  <c r="X18" i="1"/>
  <c r="X16" i="1"/>
  <c r="Y19" i="1"/>
  <c r="X17" i="1"/>
  <c r="X13" i="1"/>
  <c r="Y151" i="1" s="1"/>
  <c r="X14" i="1"/>
  <c r="Y132" i="1"/>
  <c r="Y90" i="1"/>
  <c r="Y91" i="1"/>
  <c r="Y99" i="1"/>
  <c r="Y100" i="1"/>
  <c r="Y55" i="1"/>
  <c r="X53" i="1"/>
  <c r="X54" i="1"/>
  <c r="X52" i="1"/>
  <c r="Y73" i="1"/>
  <c r="Y66" i="1"/>
  <c r="Y154" i="1"/>
  <c r="Y59" i="1"/>
  <c r="Y58" i="1" s="1"/>
  <c r="V58" i="1" s="1"/>
  <c r="X58" i="1"/>
  <c r="Y117" i="1"/>
  <c r="Y116" i="1"/>
  <c r="Y54" i="1" l="1"/>
  <c r="V54" i="1" s="1"/>
  <c r="Y52" i="1"/>
  <c r="Y53" i="1"/>
  <c r="Y18" i="1"/>
  <c r="V18" i="1" s="1"/>
  <c r="Y16" i="1"/>
  <c r="Y17" i="1"/>
  <c r="Y13" i="1"/>
  <c r="Y149" i="1" s="1"/>
  <c r="Y153" i="1" s="1"/>
  <c r="Y15" i="1"/>
  <c r="Y14" i="1"/>
</calcChain>
</file>

<file path=xl/sharedStrings.xml><?xml version="1.0" encoding="utf-8"?>
<sst xmlns="http://schemas.openxmlformats.org/spreadsheetml/2006/main" count="408" uniqueCount="207">
  <si>
    <t>Приложение</t>
  </si>
  <si>
    <t>К договору</t>
  </si>
  <si>
    <t>Расшифровка стоимости работ</t>
  </si>
  <si>
    <t>ГП-1.1 ЖК "Пушкино"</t>
  </si>
  <si>
    <t>Устройство внутреннего водоснабжения, канализации выше 0.000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</si>
  <si>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</si>
  <si>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</si>
  <si>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</si>
  <si>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</si>
  <si>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</si>
  <si>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</si>
  <si>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</si>
  <si>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</si>
  <si>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</si>
  <si>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</si>
  <si>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</si>
  <si>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</si>
  <si>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</si>
  <si>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</si>
  <si>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</si>
  <si>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</si>
  <si>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Секция 1</t>
  </si>
  <si>
    <t xml:space="preserve"> Секция 2</t>
  </si>
  <si>
    <t xml:space="preserve"> Секция 3</t>
  </si>
  <si>
    <t xml:space="preserve"> Секция 4</t>
  </si>
  <si>
    <t xml:space="preserve"> Секция 5</t>
  </si>
  <si>
    <t xml:space="preserve"> Секция 6</t>
  </si>
  <si>
    <t xml:space="preserve"> Секция 7</t>
  </si>
  <si>
    <t xml:space="preserve"> Секция 8</t>
  </si>
  <si>
    <t xml:space="preserve"> Секция 9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</si>
  <si>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</si>
  <si>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</si>
  <si>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</si>
  <si>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</si>
  <si>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</si>
  <si>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</si>
  <si>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</si>
  <si>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</si>
  <si>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</si>
  <si>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</si>
  <si>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</si>
  <si>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</si>
  <si>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</si>
  <si>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</si>
  <si>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</si>
  <si>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</si>
  <si>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</si>
  <si>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</si>
  <si>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</si>
  <si>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</si>
  <si>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</si>
  <si>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</si>
  <si>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</si>
  <si>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</si>
  <si>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</si>
  <si>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</si>
  <si>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</si>
  <si>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</si>
  <si>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</si>
  <si>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</si>
  <si>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</si>
  <si>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</si>
  <si>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</si>
  <si>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водоотведения (ЭТАЛОН)</t>
  </si>
  <si>
    <t>Бурение отверстий системы водоотведения</t>
  </si>
  <si>
    <t>Бурение отверстий в плитах перекрытий Ø62</t>
  </si>
  <si>
    <t>шт</t>
  </si>
  <si>
    <t>Бурение отверстий в плитах перекрытий Ø82</t>
  </si>
  <si>
    <t>Бурение отверстий в плитах перекрытий Ø132</t>
  </si>
  <si>
    <t>Заделка отверстий в плитах перекрытий с устройством гильз для прохода коммуникаций</t>
  </si>
  <si>
    <t>ФОТ включает в себя все расходные материалы, материалы заделки (пена, раствор и т.д.) а также все затраты, необходимые для выполнения работ</t>
  </si>
  <si>
    <t>Арматура Ø12 А240</t>
  </si>
  <si>
    <t>тн</t>
  </si>
  <si>
    <t>Труба стальная электросварная Ø57х3,5</t>
  </si>
  <si>
    <t>м.п.</t>
  </si>
  <si>
    <t>гильза Г-1</t>
  </si>
  <si>
    <t>Труба стальная электросварная Ø76х3,5</t>
  </si>
  <si>
    <t>гильза Г-2</t>
  </si>
  <si>
    <t>Труба стальная электросварная Ø127х5,0</t>
  </si>
  <si>
    <t>гильза Г-5</t>
  </si>
  <si>
    <t>Ливневая канализация (К2)</t>
  </si>
  <si>
    <t>Монтаж трубопроводов ливневой канализации (К2) из сшитого полиэтилена</t>
  </si>
  <si>
    <t>Переход ПП/ПВХ на сталь/чугун/свинец HL9/1 Ø110х100</t>
  </si>
  <si>
    <t>под установку кровельной воронки (воронка монтируется в рамках выполнения кровельных работ);
ФОТ включает в себя все расходные и крепежные материалы, а также все затраты, необходимые для выполнения работ</t>
  </si>
  <si>
    <t>Ревизия полиэтиленовая Ø110</t>
  </si>
  <si>
    <t>ФОТ включает в себя все расходные и крепежные материалы, а также все затраты, необходимые для выполнения работ</t>
  </si>
  <si>
    <t>Труба полиэтиленовая ПЭ 100 SDR 17 Ø110х6,6</t>
  </si>
  <si>
    <t>ФОТ включает в себя все фасонные элементы (тройники, отводы, муфты противопожарные, фланцы, втулки и т.д.), расходные и крепежные материалы (хомуты, анкера, шпильки и т.д.), а также все затраты, необходимые для выполнения работ</t>
  </si>
  <si>
    <t>Хозяйственно-бытовая канализация (К1)</t>
  </si>
  <si>
    <t>Монтаж трубопроводов хозяйственно-бытовой канализации (К1) из полипропилена</t>
  </si>
  <si>
    <t>Ревизия НПВХ Ø110</t>
  </si>
  <si>
    <t>ФОТ включает в себя все расходные, соединительные и крепежные материалы, а также затраты, необходимые для выполнения работ</t>
  </si>
  <si>
    <t>Труба гофрированная ПВХ Ø50</t>
  </si>
  <si>
    <t>Труба гофрированная ПВХ Ø110</t>
  </si>
  <si>
    <t>Ревизия ПП Ø100</t>
  </si>
  <si>
    <t>Труба полипропиленовая канализационная с раструбом Ø50х1,8 малошумная</t>
  </si>
  <si>
    <t>ФОТ включает в себя все расходные и крепежные материалы (ленты, кронштейны, хомуты и т.д.), а также фасонные изделия (патрубки, крестовины, тройники, отводы, муфты, заглушки, переходы и т.д.), устройство неучтенных отдельной расценкой отверстий и прочие затраты, необходимые для выполнения работ</t>
  </si>
  <si>
    <t>Труба полипропиленовая канализационная с раструбом Ø110х2,7 малошумная</t>
  </si>
  <si>
    <t>в т.ч. сеть К1.1 в секции 9
ФОТ включает в себя все расходные и крепежные материалы (ленты, кронштейны, хомуты и т.д.), а также фасонные изделия (патрубки, крестовины, тройники, отводы, муфты, заглушки, переходы и т.д.), устройство неучтенных отдельной расценкой отверстий и прочие затраты, необходимые для выполнения работ</t>
  </si>
  <si>
    <t>Труба канализационная раструбная из НПВХ Ø110х3,2</t>
  </si>
  <si>
    <t>тип SN4
ФОТ включает в себя все расходные и крепежные материалы (ленты, кронштейны, хомуты и т.д.), а также фасонные изделия (патрубки, крестовины, тройники, отводы, муфты, заглушки, переходы и т.д.), устройство неучтенных отдельной расценкой отверстий и прочие затраты, необходимые для выполнения работ</t>
  </si>
  <si>
    <t>Труба стальная электросварная Ø108х4,0</t>
  </si>
  <si>
    <t>ФОТ включает в себя все расходные и крепежные материалы, фитинги, устройство неучтенных отдельной расценкой отверстий и прочие затраты, необходимые для выполнения работ</t>
  </si>
  <si>
    <t>Воздушный клапан Ø110</t>
  </si>
  <si>
    <t>Монтаж трубопроводов хозяйственно-бытовой канализации (К1) из сшитого полиэтилена</t>
  </si>
  <si>
    <t>Труба из сшитого полиэтилена Ø50х6,9</t>
  </si>
  <si>
    <t>Труба PE-X SDR 7,4/S 3,2
ФОТ включает в себя все расходные и крепежные материалы, фитинги, устройство неучтенных отдельной расценкой отверстий и прочие затраты, необходимые для выполнения работ</t>
  </si>
  <si>
    <t>Изоляция трубопроводов системы К1</t>
  </si>
  <si>
    <t>Изоляция вспененный полиэтилен</t>
  </si>
  <si>
    <t>Теплоизоляция вспененный полиэтилен трубка Ø100/13</t>
  </si>
  <si>
    <t>ФОТ включает в себя все расходные, крепежные материалы (ленты, клей для теплоизоляции), а также затраты, необходимые для выполнения работ</t>
  </si>
  <si>
    <t>Теплоизоляция вспененный полиэтилен трубка Ø110/13-2</t>
  </si>
  <si>
    <t>Устройство внутреннего водоснабжения (ЭТАЛОН)</t>
  </si>
  <si>
    <t>Бурение отверстий+</t>
  </si>
  <si>
    <t>Бурение отверстий в плитах перекрытий Ø112</t>
  </si>
  <si>
    <t>гильза Г-4</t>
  </si>
  <si>
    <t>Горячий, циркуляционный водопровод Т3,Т4</t>
  </si>
  <si>
    <t>Монтаж запорно-регулирующей арматуры системы Т3,Т4</t>
  </si>
  <si>
    <t>Кран шаровый латунный с накидной гайкой НР/ВР Ø32</t>
  </si>
  <si>
    <t>система Т3;
ФОТ включает в себя все расходные, соединительные и крепежные материалы, а также затраты, необходимые для выполнения работ</t>
  </si>
  <si>
    <t>Кран шаровый латунный ВР Ø15</t>
  </si>
  <si>
    <t>системы Т3 и Т4;
ФОТ включает в себя все расходные, соединительные и крепежные материалы, а также затраты, необходимые для выполнения работ</t>
  </si>
  <si>
    <t>Кран шаровый латунный ВР-ВР Ø32</t>
  </si>
  <si>
    <t>Клапан обратный латуннный ВР Ø32</t>
  </si>
  <si>
    <t>Автоматический воздухоотводный клапан Ø15</t>
  </si>
  <si>
    <t>система Т4;
ФОТ включает в себя все расходные, соединительные и крепежные материалы, а также затраты, необходимые для выполнения работ</t>
  </si>
  <si>
    <t>Монтаж распределительных коллекторных узлов системы Т3,Т4</t>
  </si>
  <si>
    <t>Коллектор распределительный этажный Ø25 мм, 2 контура Ø15 мм VTc.510.SS.060408</t>
  </si>
  <si>
    <t>система Т3;
Коллектор нерж.  L=100 мм;
в комплекте со вставкой и кронштейном;
ФОТ включает в себя все расходные, соединительные и крепежные материалы (ленты, монтажные профиля и т.д.), а также затраты, необходимые для выполнения работ</t>
  </si>
  <si>
    <t>Коллектор распределительный этажный Ø25 мм, 3 контура Ø15 мм VTc.510.SS.060408</t>
  </si>
  <si>
    <t>Коллектор распределительный этажный Ø25 мм, 4 контура Ø15 мм VTc.510.SS.060408</t>
  </si>
  <si>
    <t>Коллектор распределительный этажный Ø25 мм, 5 контуров Ø15 мм VTc.510.SS.060408</t>
  </si>
  <si>
    <t>Коллектор распределительный этажный Ø25 мм, 6 контуров Ø15 мм VTc.510.SS.060408</t>
  </si>
  <si>
    <t>Счетчик воды Ду15 RS-485</t>
  </si>
  <si>
    <t>система Т3;
счетчик Пульсар;
ФОТ включает в себя все расходные, соединительные и крепежные материалы, а также затраты, необходимые для выполнения работ</t>
  </si>
  <si>
    <t>Фильтр сетчатый латунный муфтовый ВР/ВР Ø32</t>
  </si>
  <si>
    <t>Фильтр сетчатый латунный муфтовый ВР/ВР Ø15</t>
  </si>
  <si>
    <t>Монтаж трубопроводов горячего и циркуляционного водопровода (Т3,Т4) из полипропилена</t>
  </si>
  <si>
    <t>Труба полипропиленовая PPR SDR6 Ø25х4,2</t>
  </si>
  <si>
    <t>система Т4,Т3;
ФОТ включает в себя все расходные и крепежные материалы (ленты, кронштейны, хомуты и т.д.), а также фасонные изделия (тройники, угольники, муфты и т.д.), устройство неучтенных отдельной расценкой отверстий и прочие затраты, необходимые для выполнения работ</t>
  </si>
  <si>
    <t>Труба полипропиленовая PPR SDR6 Ø20х3,4</t>
  </si>
  <si>
    <t>система Т3;
ФОТ включает в себя все расходные и крепежные материалы (ленты, кронштейны, хомуты и т.д.), а также фитинги (тройники, угольники, муфты, ниппели, сгоны, штуцеры, гильзы, направляющие и т.д.), устройство неучтенных отдельной расценкой отверстий и прочие затраты, необходимые для выполнения работ</t>
  </si>
  <si>
    <t>Труба полипропиленовая PPR SDR6 Ø40х6,7</t>
  </si>
  <si>
    <t>Труба полипропиленовая PPR SDR6 Ø50х8,4</t>
  </si>
  <si>
    <t>Монтаж трубопроводов горячего и циркуляционного водопровода (Т3,Т4) из сшитого полиэтилена</t>
  </si>
  <si>
    <t>Труба из сшитого полиэтилена PE-Х SDR 7,4/S 3,2 Ø16х2,2</t>
  </si>
  <si>
    <t>Труба из сшитого полиэтилена PE-Х SDR 7,4/S 3,2 Ø20х2,8</t>
  </si>
  <si>
    <t>Изоляция трубопроводов системы Т3,Т4</t>
  </si>
  <si>
    <t>Теплоизоляция вспененный полиэтилен трубка Ø16/6</t>
  </si>
  <si>
    <t>Теплоизоляция вспененный полиэтилен трубка Ø20/9</t>
  </si>
  <si>
    <t>Теплоизоляция вспененный полиэтилен трубка Ø25/9</t>
  </si>
  <si>
    <t>Теплоизоляция вспененный полиэтилен трубка Ø20/13</t>
  </si>
  <si>
    <t>Теплоизоляция вспененный полиэтилен трубка Ø25/13</t>
  </si>
  <si>
    <t>Теплоизоляция вспененный полиэтилен трубка Ø40/13</t>
  </si>
  <si>
    <t>Теплоизоляция вспененный полиэтилен трубка Ø50/13</t>
  </si>
  <si>
    <t>Хозяйственно-питьевой водопровод В1</t>
  </si>
  <si>
    <t>Монтаж распределительных коллекторных узлов системы В1</t>
  </si>
  <si>
    <t>VALTEC</t>
  </si>
  <si>
    <t>Коллектор нерж.  L=100 мм;
в комплекте со вставкой и кронштейном;
ФОТ включает в себя все расходные, соединительные и крепежные материалы (ленты, монтажные профиля и т.д.), а также затраты, необходимые для выполнения работ</t>
  </si>
  <si>
    <t>Изоляция трубопроводов системы В1</t>
  </si>
  <si>
    <t>Теплоизоляция вспененный полиэтилен трубка Ø40/9</t>
  </si>
  <si>
    <t>Теплоизоляция вспененный полиэтилен трубка Ø50/9</t>
  </si>
  <si>
    <t>Монтаж трубопроводов хозяйственно-питьевого водопровода В1+</t>
  </si>
  <si>
    <t>Клапаны</t>
  </si>
  <si>
    <t>Краны</t>
  </si>
  <si>
    <t>Монтаж трубопроводов хозяйственно-бытового водопровода (В1) из полипропилена</t>
  </si>
  <si>
    <t>ФОТ включает в себя все расходные и крепежные материалы (ленты, кронштейны, хомуты и т.д.), а также фитинги (тройники, угольники, обводы, муфты, ниппели, сгоны, штуцеры, гильзы, направляющие и т.д.), устройство неучтенных отдельной расценкой отверстий и прочие затраты, необходимые для выполнения работ</t>
  </si>
  <si>
    <t>Монтаж трубопроводов хозяйственно-бытового водопровода (В1) из сшитого полиэтилена</t>
  </si>
  <si>
    <t>ФОТ включает в себя все расходные и крепежные материалы (ленты, кронштейны, хомуты и т.д.), а также фитинги (тройники, угольники, муфты, ниппели, сгоны, штуцеры, гильзы, направляющие и т.д.), устройство неучтенных отдельной расценкой отверстий и прочие затраты, необходимые для выполнения работ</t>
  </si>
  <si>
    <t>Установка сантехнических приборов</t>
  </si>
  <si>
    <t>Комплекты для квартир</t>
  </si>
  <si>
    <t>Ванна акриловая 1700х750</t>
  </si>
  <si>
    <t>Cersanit</t>
  </si>
  <si>
    <t>ФОТ включает в себя все расходные и крепежные материалы, в т.ч. подводки, а также все затраты, необходимые для выполнения работ</t>
  </si>
  <si>
    <t>Поддон душевой 800х800</t>
  </si>
  <si>
    <t>Поддон душевой 900х900</t>
  </si>
  <si>
    <t>Инсталяция под подвесной унитаз</t>
  </si>
  <si>
    <t>микролифт кнопка MOVI, хром матовый</t>
  </si>
  <si>
    <t>Мойка стальная эмалированная</t>
  </si>
  <si>
    <t>комплект</t>
  </si>
  <si>
    <t>в комплекте с кронштейном и креплениями;
ФОТ включает в себя все расходные и крепежные материалы, в т.ч. подводки, а также все затраты, необходимые для выполнения работ</t>
  </si>
  <si>
    <t>Раковина навесная в комплекте с тумбой 400х300</t>
  </si>
  <si>
    <t>Раковина навесная в комплекте с тумбой 650х400</t>
  </si>
  <si>
    <t>Сифон бутылочный тип СБУ</t>
  </si>
  <si>
    <t>с выпуском для мойки;
ФОТ включает в себя все расходные и крепежные материалы, а также все затраты, необходимые для выполнения работ</t>
  </si>
  <si>
    <t>Сифон бутылочный тип СБУ с выпуском и гофрированным отводом</t>
  </si>
  <si>
    <t>с выпуском и вертикальным отводом для умывальников;
ФОТ включает в себя все расходные и крепежные материалы, а также все затраты, необходимые для выполнения работ</t>
  </si>
  <si>
    <t>Сифон для душевого поддона</t>
  </si>
  <si>
    <t>Смеситель для ванны однорычажный с душевым набором, хром.</t>
  </si>
  <si>
    <t>Accoona</t>
  </si>
  <si>
    <t>ГОСТ 25809-2019;
в комплекте с гибкими подводками Lmin=50 см
и штангой;
ФОТ включает в себя все расходные и крепежные материалы, а также все затраты, необходимые для выполнения работ</t>
  </si>
  <si>
    <t>Смеситель (мойка)</t>
  </si>
  <si>
    <t>Смеситель для мойки однорычажный, хром. ГОСТ 25809-2019;
в комплекте с гибкими подводками Lmin=50 см;
ФОТ включает в себя все расходные и крепежные материалы, а также все затраты, необходимые для выполнения работ</t>
  </si>
  <si>
    <t>Смеситель (раковина)</t>
  </si>
  <si>
    <t>Смеситель для раковины однорычажный, хром. ГОСТ 25809-2019;
в комплекте с гибкими подводками Lmin=50 см;
ФОТ включает в себя все расходные и крепежные материалы, а также все затраты, необходимые для выполнения работ</t>
  </si>
  <si>
    <t>Трап ПП вертикальный с решеткой из нержавеющей стали 150х150 с сухим сифоном Ø50</t>
  </si>
  <si>
    <t>Унитаз керамический подвесной</t>
  </si>
  <si>
    <t>Унитаз керамический напольный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</si>
  <si>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</si>
  <si>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</si>
  <si>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</si>
  <si>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</si>
  <si>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</si>
  <si>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</si>
  <si>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Акимова Александра Михайловна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</si>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</sst>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right"/>
    </xf>
    <xf numFmtId="164" fontId="5" fillId="5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164" fontId="6" fillId="0" borderId="5" xfId="0" applyNumberFormat="1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171"/>
  <sheetViews>
    <sheetView tabSelected="1" topLeftCell="I4" workbookViewId="0">
      <selection activeCell="U31" sqref="U31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6" width="12.5" style="1" customWidth="1"/>
    <col min="17" max="17" width="10.83203125" style="1" customWidth="1"/>
    <col min="18" max="18" width="8" style="1" customWidth="1"/>
    <col min="19" max="19" width="12.1640625" style="1" customWidth="1"/>
    <col min="20" max="20" width="9.6640625" style="1" customWidth="1"/>
    <col min="21" max="21" width="11.33203125" style="1" customWidth="1"/>
    <col min="22" max="22" width="12.83203125" style="1" customWidth="1"/>
    <col min="23" max="24" width="14.1640625" style="1" customWidth="1"/>
    <col min="25" max="25" width="16" style="1" customWidth="1"/>
    <col min="26" max="27" width="36.1640625" style="1" customWidth="1"/>
  </cols>
  <sheetData>
    <row r="1" spans="1:27" s="1" customFormat="1" ht="11.1" hidden="1" customHeight="1" x14ac:dyDescent="0.2"/>
    <row r="2" spans="1:27" s="1" customFormat="1" ht="11.1" hidden="1" customHeight="1" x14ac:dyDescent="0.2"/>
    <row r="3" spans="1:27" s="1" customFormat="1" ht="11.1" hidden="1" customHeight="1" x14ac:dyDescent="0.2"/>
    <row r="4" spans="1:27" s="2" customFormat="1" ht="12.95" customHeight="1" x14ac:dyDescent="0.2">
      <c r="Z4" s="2" t="s">
        <v>0</v>
      </c>
    </row>
    <row r="5" spans="1:27" s="2" customFormat="1" ht="12.95" customHeight="1" x14ac:dyDescent="0.2">
      <c r="Z5" s="3" t="s">
        <v>1</v>
      </c>
    </row>
    <row r="6" spans="1:27" s="2" customFormat="1" ht="12.95" customHeight="1" x14ac:dyDescent="0.2">
      <c r="A6" s="47" t="s">
        <v>2</v>
      </c>
      <c r="B6" s="47"/>
      <c r="C6" s="47"/>
      <c r="D6" s="47"/>
      <c r="E6" s="47"/>
      <c r="F6" s="47"/>
      <c r="G6" s="47"/>
    </row>
    <row r="7" spans="1:27" s="2" customFormat="1" ht="12.95" customHeight="1" x14ac:dyDescent="0.2">
      <c r="A7" s="48" t="s">
        <v>3</v>
      </c>
      <c r="B7" s="48"/>
      <c r="C7" s="48"/>
      <c r="D7" s="48"/>
      <c r="E7" s="48"/>
      <c r="F7" s="48"/>
      <c r="G7" s="48"/>
    </row>
    <row r="8" spans="1:27" s="2" customFormat="1" ht="12.95" customHeight="1" x14ac:dyDescent="0.2">
      <c r="A8" s="48" t="s">
        <v>4</v>
      </c>
      <c r="B8" s="48"/>
      <c r="C8" s="48"/>
      <c r="D8" s="48"/>
      <c r="E8" s="48"/>
      <c r="F8" s="48"/>
      <c r="G8" s="48"/>
    </row>
    <row r="9" spans="1:27" s="1" customFormat="1" ht="11.1" customHeight="1" x14ac:dyDescent="0.2"/>
    <row r="10" spans="1:27" s="4" customFormat="1" ht="30" customHeight="1" x14ac:dyDescent="0.2">
      <c r="A10" s="49" t="s">
        <v>5</v>
      </c>
      <c r="B10" s="51" t="s">
        <v>6</v>
      </c>
      <c r="C10" s="49" t="s">
        <v>7</v>
      </c>
      <c r="D10" s="53" t="s">
        <v>8</v>
      </c>
      <c r="E10" s="53" t="s">
        <v>9</v>
      </c>
      <c r="F10" s="53" t="s">
        <v>10</v>
      </c>
      <c r="G10" s="49" t="s">
        <v>11</v>
      </c>
      <c r="H10" s="55" t="s">
        <v>12</v>
      </c>
      <c r="I10" s="55"/>
      <c r="J10" s="55"/>
      <c r="K10" s="55"/>
      <c r="L10" s="55"/>
      <c r="M10" s="55"/>
      <c r="N10" s="55"/>
      <c r="O10" s="55"/>
      <c r="P10" s="55"/>
      <c r="Q10" s="51" t="s">
        <v>13</v>
      </c>
      <c r="R10" s="51" t="s">
        <v>14</v>
      </c>
      <c r="S10" s="51" t="s">
        <v>15</v>
      </c>
      <c r="T10" s="55" t="s">
        <v>16</v>
      </c>
      <c r="U10" s="55"/>
      <c r="V10" s="55"/>
      <c r="W10" s="55" t="s">
        <v>17</v>
      </c>
      <c r="X10" s="55"/>
      <c r="Y10" s="51" t="s">
        <v>18</v>
      </c>
      <c r="Z10" s="51" t="s">
        <v>19</v>
      </c>
      <c r="AA10" s="51" t="s">
        <v>20</v>
      </c>
    </row>
    <row r="11" spans="1:27" s="4" customFormat="1" ht="36.950000000000003" customHeight="1" x14ac:dyDescent="0.2">
      <c r="A11" s="50"/>
      <c r="B11" s="52"/>
      <c r="C11" s="50"/>
      <c r="D11" s="54"/>
      <c r="E11" s="54"/>
      <c r="F11" s="54"/>
      <c r="G11" s="50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2"/>
      <c r="R11" s="52"/>
      <c r="S11" s="52"/>
      <c r="T11" s="5" t="s">
        <v>30</v>
      </c>
      <c r="U11" s="5" t="s">
        <v>31</v>
      </c>
      <c r="V11" s="5" t="s">
        <v>32</v>
      </c>
      <c r="W11" s="5" t="s">
        <v>30</v>
      </c>
      <c r="X11" s="5" t="s">
        <v>31</v>
      </c>
      <c r="Y11" s="52"/>
      <c r="Z11" s="52"/>
      <c r="AA11" s="52"/>
    </row>
    <row r="12" spans="1:27" s="1" customFormat="1" ht="11.1" customHeight="1" x14ac:dyDescent="0.2">
      <c r="A12" s="6" t="s">
        <v>33</v>
      </c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6" t="s">
        <v>52</v>
      </c>
      <c r="U12" s="6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6" t="s">
        <v>59</v>
      </c>
    </row>
    <row r="13" spans="1:27" s="1" customFormat="1" ht="12" customHeight="1" outlineLevel="1" x14ac:dyDescent="0.2">
      <c r="A13" s="7"/>
      <c r="B13" s="8" t="s">
        <v>60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>
        <f>ROUND($W$19+$W$21+$W$23+$W$25+$W$26+$W$27+$W$28+$W$29+$W$32+$W$33+$W$34+$W$37+$W$38+$W$39+$W$40+$W$41+$W$42+$W$43+$W$44+$W$45+$W$47+$W$50+$W$51+$W$55+$W$57+$W$59+$W$61+$W$62+$W$63+$W$64+$W$65+$W$68+$W$69+$W$70+$W$71+$W$72+$W$74+$W$75+$W$76+$W$77+$W$78+$W$79+$W$80+$W$81+$W$83+$W$84+$W$85+$W$86+$W$88+$W$89+$W$92+$W$93+$W$94+$W$95+$W$96+$W$97+$W$98+$W$101+$W$102+$W$103+$W$104+$W$105+$W$106+$W$107+$W$108+$W$111+$W$112+$W$113+$W$114+$W$115+$W$118+$W$120+$W$121+$W$122+$W$124+$W$125+$W$126+$W$127+$W$129+$W$130+$W$133+$W$134+$W$135+$W$136+$W$137+$W$138+$W$139+$W$140+$W$141+$W$142+$W$143+$W$144+$W$145+$W$146+$W$147+$W$148,2)</f>
        <v>0</v>
      </c>
      <c r="X13" s="10">
        <f>ROUND($X$19+$X$21+$X$23+$X$25+$X$26+$X$27+$X$28+$X$29+$X$32+$X$33+$X$34+$X$37+$X$38+$X$39+$X$40+$X$41+$X$42+$X$43+$X$44+$X$45+$X$47+$X$50+$X$51+$X$55+$X$57+$X$59+$X$61+$X$62+$X$63+$X$64+$X$65+$X$68+$X$69+$X$70+$X$71+$X$72+$X$74+$X$75+$X$76+$X$77+$X$78+$X$79+$X$80+$X$81+$X$83+$X$84+$X$85+$X$86+$X$88+$X$89+$X$92+$X$93+$X$94+$X$95+$X$96+$X$97+$X$98+$X$101+$X$102+$X$103+$X$104+$X$105+$X$106+$X$107+$X$108+$X$111+$X$112+$X$113+$X$114+$X$115+$X$118+$X$120+$X$121+$X$122+$X$124+$X$125+$X$126+$X$127+$X$129+$X$130+$X$133+$X$134+$X$135+$X$136+$X$137+$X$138+$X$139+$X$140+$X$141+$X$142+$X$143+$X$144+$X$145+$X$146+$X$147+$X$148,2)</f>
        <v>0</v>
      </c>
      <c r="Y13" s="10">
        <f>ROUND($Y$19+$Y$21+$Y$23+$Y$25+$Y$26+$Y$27+$Y$28+$Y$29+$Y$32+$Y$33+$Y$34+$Y$37+$Y$38+$Y$39+$Y$40+$Y$41+$Y$42+$Y$43+$Y$44+$Y$45+$Y$47+$Y$50+$Y$51+$Y$55+$Y$57+$Y$59+$Y$61+$Y$62+$Y$63+$Y$64+$Y$65+$Y$68+$Y$69+$Y$70+$Y$71+$Y$72+$Y$74+$Y$75+$Y$76+$Y$77+$Y$78+$Y$79+$Y$80+$Y$81+$Y$83+$Y$84+$Y$85+$Y$86+$Y$88+$Y$89+$Y$92+$Y$93+$Y$94+$Y$95+$Y$96+$Y$97+$Y$98+$Y$101+$Y$102+$Y$103+$Y$104+$Y$105+$Y$106+$Y$107+$Y$108+$Y$111+$Y$112+$Y$113+$Y$114+$Y$115+$Y$118+$Y$120+$Y$121+$Y$122+$Y$124+$Y$125+$Y$126+$Y$127+$Y$129+$Y$130+$Y$133+$Y$134+$Y$135+$Y$136+$Y$137+$Y$138+$Y$139+$Y$140+$Y$141+$Y$142+$Y$143+$Y$144+$Y$145+$Y$146+$Y$147+$Y$148,2)</f>
        <v>0</v>
      </c>
      <c r="Z13" s="10"/>
      <c r="AA13" s="10"/>
    </row>
    <row r="14" spans="1:27" s="1" customFormat="1" ht="12" customHeight="1" outlineLevel="2" x14ac:dyDescent="0.2">
      <c r="A14" s="7"/>
      <c r="B14" s="8" t="s">
        <v>61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>
        <f>ROUND($W$19+$W$21+$W$23+$W$25+$W$26+$W$27+$W$28+$W$29+$W$32+$W$33+$W$34+$W$37+$W$38+$W$39+$W$40+$W$41+$W$42+$W$43+$W$44+$W$45+$W$47+$W$50+$W$51+$W$55+$W$57+$W$59+$W$61+$W$62+$W$63+$W$64+$W$65+$W$68+$W$69+$W$70+$W$71+$W$72+$W$74+$W$75+$W$76+$W$77+$W$78+$W$79+$W$80+$W$81+$W$83+$W$84+$W$85+$W$86+$W$88+$W$89+$W$92+$W$93+$W$94+$W$95+$W$96+$W$97+$W$98+$W$101+$W$102+$W$103+$W$104+$W$105+$W$106+$W$107+$W$108+$W$111+$W$112+$W$113+$W$114+$W$115+$W$118+$W$120+$W$121+$W$122+$W$124+$W$125+$W$126+$W$127+$W$129+$W$130+$W$133+$W$134+$W$135+$W$136+$W$137+$W$138+$W$139+$W$140+$W$141+$W$142+$W$143+$W$144+$W$145+$W$146+$W$147+$W$148,2)</f>
        <v>0</v>
      </c>
      <c r="X14" s="10">
        <f>ROUND($X$19+$X$21+$X$23+$X$25+$X$26+$X$27+$X$28+$X$29+$X$32+$X$33+$X$34+$X$37+$X$38+$X$39+$X$40+$X$41+$X$42+$X$43+$X$44+$X$45+$X$47+$X$50+$X$51+$X$55+$X$57+$X$59+$X$61+$X$62+$X$63+$X$64+$X$65+$X$68+$X$69+$X$70+$X$71+$X$72+$X$74+$X$75+$X$76+$X$77+$X$78+$X$79+$X$80+$X$81+$X$83+$X$84+$X$85+$X$86+$X$88+$X$89+$X$92+$X$93+$X$94+$X$95+$X$96+$X$97+$X$98+$X$101+$X$102+$X$103+$X$104+$X$105+$X$106+$X$107+$X$108+$X$111+$X$112+$X$113+$X$114+$X$115+$X$118+$X$120+$X$121+$X$122+$X$124+$X$125+$X$126+$X$127+$X$129+$X$130+$X$133+$X$134+$X$135+$X$136+$X$137+$X$138+$X$139+$X$140+$X$141+$X$142+$X$143+$X$144+$X$145+$X$146+$X$147+$X$148,2)</f>
        <v>0</v>
      </c>
      <c r="Y14" s="10">
        <f>ROUND($Y$19+$Y$21+$Y$23+$Y$25+$Y$26+$Y$27+$Y$28+$Y$29+$Y$32+$Y$33+$Y$34+$Y$37+$Y$38+$Y$39+$Y$40+$Y$41+$Y$42+$Y$43+$Y$44+$Y$45+$Y$47+$Y$50+$Y$51+$Y$55+$Y$57+$Y$59+$Y$61+$Y$62+$Y$63+$Y$64+$Y$65+$Y$68+$Y$69+$Y$70+$Y$71+$Y$72+$Y$74+$Y$75+$Y$76+$Y$77+$Y$78+$Y$79+$Y$80+$Y$81+$Y$83+$Y$84+$Y$85+$Y$86+$Y$88+$Y$89+$Y$92+$Y$93+$Y$94+$Y$95+$Y$96+$Y$97+$Y$98+$Y$101+$Y$102+$Y$103+$Y$104+$Y$105+$Y$106+$Y$107+$Y$108+$Y$111+$Y$112+$Y$113+$Y$114+$Y$115+$Y$118+$Y$120+$Y$121+$Y$122+$Y$124+$Y$125+$Y$126+$Y$127+$Y$129+$Y$130+$Y$133+$Y$134+$Y$135+$Y$136+$Y$137+$Y$138+$Y$139+$Y$140+$Y$141+$Y$142+$Y$143+$Y$144+$Y$145+$Y$146+$Y$147+$Y$148,2)</f>
        <v>0</v>
      </c>
      <c r="Z14" s="10"/>
      <c r="AA14" s="10"/>
    </row>
    <row r="15" spans="1:27" s="1" customFormat="1" ht="12" customHeight="1" outlineLevel="3" x14ac:dyDescent="0.2">
      <c r="A15" s="7"/>
      <c r="B15" s="8" t="s">
        <v>62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>
        <f>ROUND($W$19+$W$21+$W$23+$W$25+$W$26+$W$27+$W$28+$W$29+$W$32+$W$33+$W$34+$W$37+$W$38+$W$39+$W$40+$W$41+$W$42+$W$43+$W$44+$W$45+$W$47+$W$50+$W$51+$W$55+$W$57+$W$59+$W$61+$W$62+$W$63+$W$64+$W$65+$W$68+$W$69+$W$70+$W$71+$W$72+$W$74+$W$75+$W$76+$W$77+$W$78+$W$79+$W$80+$W$81+$W$83+$W$84+$W$85+$W$86+$W$88+$W$89+$W$92+$W$93+$W$94+$W$95+$W$96+$W$97+$W$98+$W$101+$W$102+$W$103+$W$104+$W$105+$W$106+$W$107+$W$108+$W$111+$W$112+$W$113+$W$114+$W$115+$W$118+$W$120+$W$121+$W$122+$W$124+$W$125+$W$126+$W$127+$W$129+$W$130+$W$133+$W$134+$W$135+$W$136+$W$137+$W$138+$W$139+$W$140+$W$141+$W$142+$W$143+$W$144+$W$145+$W$146+$W$147+$W$148,2)</f>
        <v>0</v>
      </c>
      <c r="X15" s="10">
        <f>ROUND($X$19+$X$21+$X$23+$X$25+$X$26+$X$27+$X$28+$X$29+$X$32+$X$33+$X$34+$X$37+$X$38+$X$39+$X$40+$X$41+$X$42+$X$43+$X$44+$X$45+$X$47+$X$50+$X$51+$X$55+$X$57+$X$59+$X$61+$X$62+$X$63+$X$64+$X$65+$X$68+$X$69+$X$70+$X$71+$X$72+$X$74+$X$75+$X$76+$X$77+$X$78+$X$79+$X$80+$X$81+$X$83+$X$84+$X$85+$X$86+$X$88+$X$89+$X$92+$X$93+$X$94+$X$95+$X$96+$X$97+$X$98+$X$101+$X$102+$X$103+$X$104+$X$105+$X$106+$X$107+$X$108+$X$111+$X$112+$X$113+$X$114+$X$115+$X$118+$X$120+$X$121+$X$122+$X$124+$X$125+$X$126+$X$127+$X$129+$X$130+$X$133+$X$134+$X$135+$X$136+$X$137+$X$138+$X$139+$X$140+$X$141+$X$142+$X$143+$X$144+$X$145+$X$146+$X$147+$X$148,2)</f>
        <v>0</v>
      </c>
      <c r="Y15" s="10">
        <f>ROUND($Y$19+$Y$21+$Y$23+$Y$25+$Y$26+$Y$27+$Y$28+$Y$29+$Y$32+$Y$33+$Y$34+$Y$37+$Y$38+$Y$39+$Y$40+$Y$41+$Y$42+$Y$43+$Y$44+$Y$45+$Y$47+$Y$50+$Y$51+$Y$55+$Y$57+$Y$59+$Y$61+$Y$62+$Y$63+$Y$64+$Y$65+$Y$68+$Y$69+$Y$70+$Y$71+$Y$72+$Y$74+$Y$75+$Y$76+$Y$77+$Y$78+$Y$79+$Y$80+$Y$81+$Y$83+$Y$84+$Y$85+$Y$86+$Y$88+$Y$89+$Y$92+$Y$93+$Y$94+$Y$95+$Y$96+$Y$97+$Y$98+$Y$101+$Y$102+$Y$103+$Y$104+$Y$105+$Y$106+$Y$107+$Y$108+$Y$111+$Y$112+$Y$113+$Y$114+$Y$115+$Y$118+$Y$120+$Y$121+$Y$122+$Y$124+$Y$125+$Y$126+$Y$127+$Y$129+$Y$130+$Y$133+$Y$134+$Y$135+$Y$136+$Y$137+$Y$138+$Y$139+$Y$140+$Y$141+$Y$142+$Y$143+$Y$144+$Y$145+$Y$146+$Y$147+$Y$148,2)</f>
        <v>0</v>
      </c>
      <c r="Z15" s="10"/>
      <c r="AA15" s="10"/>
    </row>
    <row r="16" spans="1:27" s="1" customFormat="1" ht="12" customHeight="1" outlineLevel="4" x14ac:dyDescent="0.2">
      <c r="A16" s="7"/>
      <c r="B16" s="8" t="s">
        <v>63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>
        <f>ROUND($W$19+$W$21+$W$23+$W$25+$W$26+$W$27+$W$28+$W$29+$W$32+$W$33+$W$34+$W$37+$W$38+$W$39+$W$40+$W$41+$W$42+$W$43+$W$44+$W$45+$W$47+$W$50+$W$51,2)</f>
        <v>0</v>
      </c>
      <c r="X16" s="10">
        <f>ROUND($X$19+$X$21+$X$23+$X$25+$X$26+$X$27+$X$28+$X$29+$X$32+$X$33+$X$34+$X$37+$X$38+$X$39+$X$40+$X$41+$X$42+$X$43+$X$44+$X$45+$X$47+$X$50+$X$51,2)</f>
        <v>0</v>
      </c>
      <c r="Y16" s="10">
        <f>ROUND($Y$19+$Y$21+$Y$23+$Y$25+$Y$26+$Y$27+$Y$28+$Y$29+$Y$32+$Y$33+$Y$34+$Y$37+$Y$38+$Y$39+$Y$40+$Y$41+$Y$42+$Y$43+$Y$44+$Y$45+$Y$47+$Y$50+$Y$51,2)</f>
        <v>0</v>
      </c>
      <c r="Z16" s="10"/>
      <c r="AA16" s="10"/>
    </row>
    <row r="17" spans="1:27" s="1" customFormat="1" ht="12" customHeight="1" outlineLevel="5" x14ac:dyDescent="0.2">
      <c r="A17" s="7"/>
      <c r="B17" s="8" t="s">
        <v>64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>
        <f>ROUND($W$19+$W$21+$W$23+$W$25+$W$26+$W$27+$W$28+$W$29,2)</f>
        <v>0</v>
      </c>
      <c r="X17" s="10">
        <f>ROUND($X$19+$X$21+$X$23+$X$25+$X$26+$X$27+$X$28+$X$29,2)</f>
        <v>0</v>
      </c>
      <c r="Y17" s="10">
        <f>ROUND($Y$19+$Y$21+$Y$23+$Y$25+$Y$26+$Y$27+$Y$28+$Y$29,2)</f>
        <v>0</v>
      </c>
      <c r="Z17" s="10"/>
      <c r="AA17" s="10"/>
    </row>
    <row r="18" spans="1:27" s="11" customFormat="1" ht="11.1" customHeight="1" outlineLevel="6" x14ac:dyDescent="0.15">
      <c r="A18" s="12">
        <v>1</v>
      </c>
      <c r="B18" s="13" t="s">
        <v>65</v>
      </c>
      <c r="C18" s="14" t="s">
        <v>66</v>
      </c>
      <c r="D18" s="14"/>
      <c r="E18" s="14"/>
      <c r="F18" s="14"/>
      <c r="G18" s="14"/>
      <c r="H18" s="15"/>
      <c r="I18" s="15"/>
      <c r="J18" s="15"/>
      <c r="K18" s="15"/>
      <c r="L18" s="15"/>
      <c r="M18" s="15"/>
      <c r="N18" s="15"/>
      <c r="O18" s="15"/>
      <c r="P18" s="16">
        <v>4</v>
      </c>
      <c r="Q18" s="16">
        <v>4</v>
      </c>
      <c r="R18" s="15"/>
      <c r="S18" s="15">
        <f>$S$19</f>
        <v>4</v>
      </c>
      <c r="T18" s="15"/>
      <c r="U18" s="15"/>
      <c r="V18" s="15">
        <f>ROUND($Y$18/$S$18,2)</f>
        <v>0</v>
      </c>
      <c r="W18" s="15">
        <f>ROUND($W$19,2)</f>
        <v>0</v>
      </c>
      <c r="X18" s="15">
        <f>ROUND($X$19,2)</f>
        <v>0</v>
      </c>
      <c r="Y18" s="15">
        <f>ROUND($Y$19,2)</f>
        <v>0</v>
      </c>
      <c r="Z18" s="17"/>
      <c r="AA18" s="70"/>
    </row>
    <row r="19" spans="1:27" s="18" customFormat="1" ht="11.1" customHeight="1" outlineLevel="7" x14ac:dyDescent="0.2">
      <c r="A19" s="19"/>
      <c r="B19" s="20" t="s">
        <v>30</v>
      </c>
      <c r="C19" s="21" t="s">
        <v>66</v>
      </c>
      <c r="D19" s="21"/>
      <c r="E19" s="21"/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3">
        <v>4</v>
      </c>
      <c r="Q19" s="23">
        <f>$H$19+$I$19+$J$19+$K$19+$L$19+$M$19+$N$19+$O$19+$P$19</f>
        <v>4</v>
      </c>
      <c r="R19" s="23">
        <v>1</v>
      </c>
      <c r="S19" s="22">
        <f>ROUND($Q$19*$R$19,3)</f>
        <v>4</v>
      </c>
      <c r="T19" s="59"/>
      <c r="U19" s="60"/>
      <c r="V19" s="56">
        <f>ROUND($U$19+$T$19,2)</f>
        <v>0</v>
      </c>
      <c r="W19" s="22">
        <f>ROUND($Q$19*$T$19,2)</f>
        <v>0</v>
      </c>
      <c r="X19" s="22">
        <f>ROUND($S$19*$U$19,2)</f>
        <v>0</v>
      </c>
      <c r="Y19" s="22">
        <f>ROUND($X$19+$W$19,2)</f>
        <v>0</v>
      </c>
      <c r="Z19" s="22"/>
      <c r="AA19" s="71"/>
    </row>
    <row r="20" spans="1:27" s="11" customFormat="1" ht="11.1" customHeight="1" outlineLevel="6" x14ac:dyDescent="0.15">
      <c r="A20" s="12">
        <v>2</v>
      </c>
      <c r="B20" s="13" t="s">
        <v>67</v>
      </c>
      <c r="C20" s="14" t="s">
        <v>66</v>
      </c>
      <c r="D20" s="14"/>
      <c r="E20" s="14"/>
      <c r="F20" s="14"/>
      <c r="G20" s="14"/>
      <c r="H20" s="15"/>
      <c r="I20" s="15"/>
      <c r="J20" s="16">
        <v>1</v>
      </c>
      <c r="K20" s="15"/>
      <c r="L20" s="16">
        <v>1</v>
      </c>
      <c r="M20" s="15"/>
      <c r="N20" s="16">
        <v>1</v>
      </c>
      <c r="O20" s="15"/>
      <c r="P20" s="16">
        <v>1</v>
      </c>
      <c r="Q20" s="16">
        <v>4</v>
      </c>
      <c r="R20" s="15"/>
      <c r="S20" s="15">
        <f>$S$21</f>
        <v>4</v>
      </c>
      <c r="T20" s="61"/>
      <c r="U20" s="61"/>
      <c r="V20" s="15">
        <f>ROUND($Y$20/$S$20,2)</f>
        <v>0</v>
      </c>
      <c r="W20" s="15">
        <f>ROUND($W$21,2)</f>
        <v>0</v>
      </c>
      <c r="X20" s="15">
        <f>ROUND($X$21,2)</f>
        <v>0</v>
      </c>
      <c r="Y20" s="15">
        <f>ROUND($Y$21,2)</f>
        <v>0</v>
      </c>
      <c r="Z20" s="17"/>
      <c r="AA20" s="70"/>
    </row>
    <row r="21" spans="1:27" s="18" customFormat="1" ht="11.1" customHeight="1" outlineLevel="7" x14ac:dyDescent="0.2">
      <c r="A21" s="19"/>
      <c r="B21" s="20" t="s">
        <v>30</v>
      </c>
      <c r="C21" s="21" t="s">
        <v>66</v>
      </c>
      <c r="D21" s="21"/>
      <c r="E21" s="21"/>
      <c r="F21" s="21"/>
      <c r="G21" s="21"/>
      <c r="H21" s="22"/>
      <c r="I21" s="22"/>
      <c r="J21" s="23">
        <v>1</v>
      </c>
      <c r="K21" s="22"/>
      <c r="L21" s="23">
        <v>1</v>
      </c>
      <c r="M21" s="22"/>
      <c r="N21" s="23">
        <v>1</v>
      </c>
      <c r="O21" s="22"/>
      <c r="P21" s="23">
        <v>1</v>
      </c>
      <c r="Q21" s="23">
        <f>$H$21+$I$21+$J$21+$K$21+$L$21+$M$21+$N$21+$O$21+$P$21</f>
        <v>4</v>
      </c>
      <c r="R21" s="23">
        <v>1</v>
      </c>
      <c r="S21" s="22">
        <f>ROUND($Q$21*$R$21,3)</f>
        <v>4</v>
      </c>
      <c r="T21" s="59"/>
      <c r="U21" s="60"/>
      <c r="V21" s="56">
        <f>ROUND($U$21+$T$21,2)</f>
        <v>0</v>
      </c>
      <c r="W21" s="22">
        <f>ROUND($Q$21*$T$21,2)</f>
        <v>0</v>
      </c>
      <c r="X21" s="22">
        <f>ROUND($S$21*$U$21,2)</f>
        <v>0</v>
      </c>
      <c r="Y21" s="22">
        <f>ROUND($X$21+$W$21,2)</f>
        <v>0</v>
      </c>
      <c r="Z21" s="22"/>
      <c r="AA21" s="71"/>
    </row>
    <row r="22" spans="1:27" s="11" customFormat="1" ht="11.1" customHeight="1" outlineLevel="6" x14ac:dyDescent="0.15">
      <c r="A22" s="12">
        <v>3</v>
      </c>
      <c r="B22" s="13" t="s">
        <v>68</v>
      </c>
      <c r="C22" s="14" t="s">
        <v>66</v>
      </c>
      <c r="D22" s="14"/>
      <c r="E22" s="14"/>
      <c r="F22" s="14"/>
      <c r="G22" s="14"/>
      <c r="H22" s="16">
        <v>80</v>
      </c>
      <c r="I22" s="16">
        <v>67</v>
      </c>
      <c r="J22" s="16">
        <v>28</v>
      </c>
      <c r="K22" s="16">
        <v>56</v>
      </c>
      <c r="L22" s="16">
        <v>28</v>
      </c>
      <c r="M22" s="16">
        <v>56</v>
      </c>
      <c r="N22" s="16">
        <v>26</v>
      </c>
      <c r="O22" s="16">
        <v>64</v>
      </c>
      <c r="P22" s="16">
        <v>84</v>
      </c>
      <c r="Q22" s="16">
        <v>489</v>
      </c>
      <c r="R22" s="15"/>
      <c r="S22" s="15">
        <f>$S$23</f>
        <v>489</v>
      </c>
      <c r="T22" s="61"/>
      <c r="U22" s="61"/>
      <c r="V22" s="15">
        <f>ROUND($Y$22/$S$22,2)</f>
        <v>0</v>
      </c>
      <c r="W22" s="15">
        <f>ROUND($W$23,2)</f>
        <v>0</v>
      </c>
      <c r="X22" s="15">
        <f>ROUND($X$23,2)</f>
        <v>0</v>
      </c>
      <c r="Y22" s="15">
        <f>ROUND($Y$23,2)</f>
        <v>0</v>
      </c>
      <c r="Z22" s="17"/>
      <c r="AA22" s="70"/>
    </row>
    <row r="23" spans="1:27" s="18" customFormat="1" ht="11.1" customHeight="1" outlineLevel="7" x14ac:dyDescent="0.2">
      <c r="A23" s="19"/>
      <c r="B23" s="20" t="s">
        <v>30</v>
      </c>
      <c r="C23" s="21" t="s">
        <v>66</v>
      </c>
      <c r="D23" s="21"/>
      <c r="E23" s="21"/>
      <c r="F23" s="21"/>
      <c r="G23" s="21"/>
      <c r="H23" s="23">
        <v>80</v>
      </c>
      <c r="I23" s="23">
        <v>67</v>
      </c>
      <c r="J23" s="23">
        <v>28</v>
      </c>
      <c r="K23" s="23">
        <v>56</v>
      </c>
      <c r="L23" s="23">
        <v>28</v>
      </c>
      <c r="M23" s="23">
        <v>56</v>
      </c>
      <c r="N23" s="23">
        <v>26</v>
      </c>
      <c r="O23" s="23">
        <v>64</v>
      </c>
      <c r="P23" s="23">
        <v>84</v>
      </c>
      <c r="Q23" s="23">
        <f>$H$23+$I$23+$J$23+$K$23+$L$23+$M$23+$N$23+$O$23+$P$23</f>
        <v>489</v>
      </c>
      <c r="R23" s="23">
        <v>1</v>
      </c>
      <c r="S23" s="22">
        <f>ROUND($Q$23*$R$23,3)</f>
        <v>489</v>
      </c>
      <c r="T23" s="59"/>
      <c r="U23" s="60"/>
      <c r="V23" s="56">
        <f>ROUND($U$23+$T$23,2)</f>
        <v>0</v>
      </c>
      <c r="W23" s="22">
        <f>ROUND($Q$23*$T$23,2)</f>
        <v>0</v>
      </c>
      <c r="X23" s="22">
        <f>ROUND($S$23*$U$23,2)</f>
        <v>0</v>
      </c>
      <c r="Y23" s="22">
        <f>ROUND($X$23+$W$23,2)</f>
        <v>0</v>
      </c>
      <c r="Z23" s="22"/>
      <c r="AA23" s="71"/>
    </row>
    <row r="24" spans="1:27" s="11" customFormat="1" ht="42" customHeight="1" outlineLevel="6" x14ac:dyDescent="0.15">
      <c r="A24" s="12">
        <v>4</v>
      </c>
      <c r="B24" s="13" t="s">
        <v>69</v>
      </c>
      <c r="C24" s="14" t="s">
        <v>66</v>
      </c>
      <c r="D24" s="14"/>
      <c r="E24" s="14"/>
      <c r="F24" s="14"/>
      <c r="G24" s="14"/>
      <c r="H24" s="16">
        <v>80</v>
      </c>
      <c r="I24" s="16">
        <v>67</v>
      </c>
      <c r="J24" s="16">
        <v>29</v>
      </c>
      <c r="K24" s="16">
        <v>56</v>
      </c>
      <c r="L24" s="16">
        <v>29</v>
      </c>
      <c r="M24" s="16">
        <v>56</v>
      </c>
      <c r="N24" s="16">
        <v>27</v>
      </c>
      <c r="O24" s="16">
        <v>64</v>
      </c>
      <c r="P24" s="16">
        <v>89</v>
      </c>
      <c r="Q24" s="16">
        <v>497</v>
      </c>
      <c r="R24" s="15"/>
      <c r="S24" s="15">
        <f>$S$25</f>
        <v>497</v>
      </c>
      <c r="T24" s="61"/>
      <c r="U24" s="61"/>
      <c r="V24" s="15">
        <f>ROUND($Y$24/$S$24,2)</f>
        <v>0</v>
      </c>
      <c r="W24" s="15">
        <f>ROUND($W$25+$W$26+$W$27+$W$28+$W$29,2)</f>
        <v>0</v>
      </c>
      <c r="X24" s="15">
        <f>ROUND($X$25+$X$26+$X$27+$X$28+$X$29,2)</f>
        <v>0</v>
      </c>
      <c r="Y24" s="15">
        <f>ROUND($Y$25+$Y$26+$Y$27+$Y$28+$Y$29,2)</f>
        <v>0</v>
      </c>
      <c r="Z24" s="17" t="s">
        <v>70</v>
      </c>
      <c r="AA24" s="70"/>
    </row>
    <row r="25" spans="1:27" s="18" customFormat="1" ht="11.1" customHeight="1" outlineLevel="7" x14ac:dyDescent="0.2">
      <c r="A25" s="19"/>
      <c r="B25" s="20" t="s">
        <v>30</v>
      </c>
      <c r="C25" s="21" t="s">
        <v>66</v>
      </c>
      <c r="D25" s="21"/>
      <c r="E25" s="21"/>
      <c r="F25" s="21"/>
      <c r="G25" s="21"/>
      <c r="H25" s="23">
        <v>80</v>
      </c>
      <c r="I25" s="23">
        <v>67</v>
      </c>
      <c r="J25" s="23">
        <v>29</v>
      </c>
      <c r="K25" s="23">
        <v>56</v>
      </c>
      <c r="L25" s="23">
        <v>29</v>
      </c>
      <c r="M25" s="23">
        <v>56</v>
      </c>
      <c r="N25" s="23">
        <v>27</v>
      </c>
      <c r="O25" s="23">
        <v>64</v>
      </c>
      <c r="P25" s="23">
        <v>89</v>
      </c>
      <c r="Q25" s="23">
        <f>$H$25+$I$25+$J$25+$K$25+$L$25+$M$25+$N$25+$O$25+$P$25</f>
        <v>497</v>
      </c>
      <c r="R25" s="23">
        <v>1</v>
      </c>
      <c r="S25" s="22">
        <f>ROUND($Q$25*$R$25,3)</f>
        <v>497</v>
      </c>
      <c r="T25" s="62"/>
      <c r="U25" s="60"/>
      <c r="V25" s="57">
        <f>ROUND($U$25+$T$25,2)</f>
        <v>0</v>
      </c>
      <c r="W25" s="22">
        <f>ROUND($Q$25*$T$25,2)</f>
        <v>0</v>
      </c>
      <c r="X25" s="22">
        <f>ROUND($S$25*$U$25,2)</f>
        <v>0</v>
      </c>
      <c r="Y25" s="22">
        <f>ROUND($X$25+$W$25,2)</f>
        <v>0</v>
      </c>
      <c r="Z25" s="22"/>
      <c r="AA25" s="71"/>
    </row>
    <row r="26" spans="1:27" s="1" customFormat="1" ht="11.1" customHeight="1" outlineLevel="7" x14ac:dyDescent="0.2">
      <c r="A26" s="24"/>
      <c r="B26" s="25" t="s">
        <v>71</v>
      </c>
      <c r="C26" s="26" t="s">
        <v>72</v>
      </c>
      <c r="D26" s="26"/>
      <c r="E26" s="26"/>
      <c r="F26" s="26"/>
      <c r="G26" s="26"/>
      <c r="H26" s="27">
        <v>0.02</v>
      </c>
      <c r="I26" s="27">
        <v>1.7000000000000001E-2</v>
      </c>
      <c r="J26" s="27">
        <v>7.0000000000000001E-3</v>
      </c>
      <c r="K26" s="27">
        <v>1.4E-2</v>
      </c>
      <c r="L26" s="27">
        <v>7.0000000000000001E-3</v>
      </c>
      <c r="M26" s="27">
        <v>1.4E-2</v>
      </c>
      <c r="N26" s="27">
        <v>7.0000000000000001E-3</v>
      </c>
      <c r="O26" s="27">
        <v>1.6E-2</v>
      </c>
      <c r="P26" s="27">
        <v>2.1999999999999999E-2</v>
      </c>
      <c r="Q26" s="27">
        <f>$H$26+$I$26+$J$26+$K$26+$L$26+$M$26+$N$26+$O$26+$P$26</f>
        <v>0.124</v>
      </c>
      <c r="R26" s="29">
        <v>1.03</v>
      </c>
      <c r="S26" s="28">
        <f>ROUND($Q$26*$R$26,3)</f>
        <v>0.128</v>
      </c>
      <c r="T26" s="63"/>
      <c r="U26" s="63"/>
      <c r="V26" s="28">
        <f>ROUND($U$26+$T$26,2)</f>
        <v>0</v>
      </c>
      <c r="W26" s="28">
        <f>ROUND($Q$26*$T$26,2)</f>
        <v>0</v>
      </c>
      <c r="X26" s="28">
        <f>ROUND($S$26*$U$26,2)</f>
        <v>0</v>
      </c>
      <c r="Y26" s="28">
        <f>ROUND($X$26+$W$26,2)</f>
        <v>0</v>
      </c>
      <c r="Z26" s="30"/>
      <c r="AA26" s="72"/>
    </row>
    <row r="27" spans="1:27" s="1" customFormat="1" ht="11.1" customHeight="1" outlineLevel="7" x14ac:dyDescent="0.2">
      <c r="A27" s="24"/>
      <c r="B27" s="25" t="s">
        <v>73</v>
      </c>
      <c r="C27" s="26" t="s">
        <v>74</v>
      </c>
      <c r="D27" s="26"/>
      <c r="E27" s="26"/>
      <c r="F27" s="26"/>
      <c r="G27" s="26"/>
      <c r="H27" s="28"/>
      <c r="I27" s="28"/>
      <c r="J27" s="28"/>
      <c r="K27" s="28"/>
      <c r="L27" s="28"/>
      <c r="M27" s="28"/>
      <c r="N27" s="28"/>
      <c r="O27" s="28"/>
      <c r="P27" s="27">
        <v>1.2</v>
      </c>
      <c r="Q27" s="27">
        <f>$H$27+$I$27+$J$27+$K$27+$L$27+$M$27+$N$27+$O$27+$P$27</f>
        <v>1.2</v>
      </c>
      <c r="R27" s="31">
        <v>1</v>
      </c>
      <c r="S27" s="28">
        <f>ROUND($Q$27*$R$27,3)</f>
        <v>1.2</v>
      </c>
      <c r="T27" s="63"/>
      <c r="U27" s="63"/>
      <c r="V27" s="28">
        <f>ROUND($U$27+$T$27,2)</f>
        <v>0</v>
      </c>
      <c r="W27" s="28">
        <f>ROUND($Q$27*$T$27,2)</f>
        <v>0</v>
      </c>
      <c r="X27" s="28">
        <f>ROUND($S$27*$U$27,2)</f>
        <v>0</v>
      </c>
      <c r="Y27" s="28">
        <f>ROUND($X$27+$W$27,2)</f>
        <v>0</v>
      </c>
      <c r="Z27" s="30" t="s">
        <v>75</v>
      </c>
      <c r="AA27" s="72"/>
    </row>
    <row r="28" spans="1:27" s="1" customFormat="1" ht="11.1" customHeight="1" outlineLevel="7" x14ac:dyDescent="0.2">
      <c r="A28" s="24"/>
      <c r="B28" s="25" t="s">
        <v>76</v>
      </c>
      <c r="C28" s="26" t="s">
        <v>74</v>
      </c>
      <c r="D28" s="26"/>
      <c r="E28" s="26"/>
      <c r="F28" s="26"/>
      <c r="G28" s="26"/>
      <c r="H28" s="28"/>
      <c r="I28" s="28"/>
      <c r="J28" s="27">
        <v>0.3</v>
      </c>
      <c r="K28" s="28"/>
      <c r="L28" s="27">
        <v>0.3</v>
      </c>
      <c r="M28" s="28"/>
      <c r="N28" s="27">
        <v>0.3</v>
      </c>
      <c r="O28" s="28"/>
      <c r="P28" s="27">
        <v>0.3</v>
      </c>
      <c r="Q28" s="27">
        <f>$H$28+$I$28+$J$28+$K$28+$L$28+$M$28+$N$28+$O$28+$P$28</f>
        <v>1.2</v>
      </c>
      <c r="R28" s="31">
        <v>1</v>
      </c>
      <c r="S28" s="28">
        <f>ROUND($Q$28*$R$28,3)</f>
        <v>1.2</v>
      </c>
      <c r="T28" s="63"/>
      <c r="U28" s="63"/>
      <c r="V28" s="28">
        <f>ROUND($U$28+$T$28,2)</f>
        <v>0</v>
      </c>
      <c r="W28" s="28">
        <f>ROUND($Q$28*$T$28,2)</f>
        <v>0</v>
      </c>
      <c r="X28" s="28">
        <f>ROUND($S$28*$U$28,2)</f>
        <v>0</v>
      </c>
      <c r="Y28" s="28">
        <f>ROUND($X$28+$W$28,2)</f>
        <v>0</v>
      </c>
      <c r="Z28" s="30" t="s">
        <v>77</v>
      </c>
      <c r="AA28" s="72"/>
    </row>
    <row r="29" spans="1:27" s="1" customFormat="1" ht="11.1" customHeight="1" outlineLevel="7" x14ac:dyDescent="0.2">
      <c r="A29" s="24"/>
      <c r="B29" s="25" t="s">
        <v>78</v>
      </c>
      <c r="C29" s="26" t="s">
        <v>74</v>
      </c>
      <c r="D29" s="26"/>
      <c r="E29" s="26"/>
      <c r="F29" s="26"/>
      <c r="G29" s="26"/>
      <c r="H29" s="27">
        <v>24</v>
      </c>
      <c r="I29" s="27">
        <v>20.100000000000001</v>
      </c>
      <c r="J29" s="27">
        <v>8.4</v>
      </c>
      <c r="K29" s="27">
        <v>16.8</v>
      </c>
      <c r="L29" s="27">
        <v>8.4</v>
      </c>
      <c r="M29" s="27">
        <v>16.8</v>
      </c>
      <c r="N29" s="27">
        <v>7.8</v>
      </c>
      <c r="O29" s="27">
        <v>19.2</v>
      </c>
      <c r="P29" s="27">
        <v>25.2</v>
      </c>
      <c r="Q29" s="27">
        <f>$H$29+$I$29+$J$29+$K$29+$L$29+$M$29+$N$29+$O$29+$P$29</f>
        <v>146.69999999999999</v>
      </c>
      <c r="R29" s="31">
        <v>1</v>
      </c>
      <c r="S29" s="28">
        <f>ROUND($Q$29*$R$29,3)</f>
        <v>146.69999999999999</v>
      </c>
      <c r="T29" s="63"/>
      <c r="U29" s="63"/>
      <c r="V29" s="28">
        <f>ROUND($U$29+$T$29,2)</f>
        <v>0</v>
      </c>
      <c r="W29" s="28">
        <f>ROUND($Q$29*$T$29,2)</f>
        <v>0</v>
      </c>
      <c r="X29" s="28">
        <f>ROUND($S$29*$U$29,2)</f>
        <v>0</v>
      </c>
      <c r="Y29" s="28">
        <f>ROUND($X$29+$W$29,2)</f>
        <v>0</v>
      </c>
      <c r="Z29" s="30" t="s">
        <v>79</v>
      </c>
      <c r="AA29" s="72"/>
    </row>
    <row r="30" spans="1:27" s="1" customFormat="1" ht="12" customHeight="1" outlineLevel="5" x14ac:dyDescent="0.2">
      <c r="A30" s="7"/>
      <c r="B30" s="8" t="s">
        <v>80</v>
      </c>
      <c r="C30" s="9"/>
      <c r="D30" s="9"/>
      <c r="E30" s="9"/>
      <c r="F30" s="9"/>
      <c r="G30" s="9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64"/>
      <c r="U30" s="64"/>
      <c r="V30" s="10"/>
      <c r="W30" s="10">
        <f>ROUND($W$32+$W$33+$W$34,2)</f>
        <v>0</v>
      </c>
      <c r="X30" s="10">
        <f>ROUND($X$32+$X$33+$X$34,2)</f>
        <v>0</v>
      </c>
      <c r="Y30" s="10">
        <f>ROUND($Y$32+$Y$33+$Y$34,2)</f>
        <v>0</v>
      </c>
      <c r="Z30" s="10"/>
      <c r="AA30" s="64"/>
    </row>
    <row r="31" spans="1:27" s="1" customFormat="1" ht="12" customHeight="1" outlineLevel="6" x14ac:dyDescent="0.2">
      <c r="A31" s="7"/>
      <c r="B31" s="8" t="s">
        <v>81</v>
      </c>
      <c r="C31" s="9"/>
      <c r="D31" s="9"/>
      <c r="E31" s="9"/>
      <c r="F31" s="9"/>
      <c r="G31" s="9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64"/>
      <c r="U31" s="64"/>
      <c r="V31" s="10"/>
      <c r="W31" s="10">
        <f>ROUND($W$32+$W$33+$W$34,2)</f>
        <v>0</v>
      </c>
      <c r="X31" s="10">
        <f>ROUND($X$32+$X$33+$X$34,2)</f>
        <v>0</v>
      </c>
      <c r="Y31" s="10">
        <f>ROUND($Y$32+$Y$33+$Y$34,2)</f>
        <v>0</v>
      </c>
      <c r="Z31" s="10"/>
      <c r="AA31" s="64"/>
    </row>
    <row r="32" spans="1:27" s="1" customFormat="1" ht="66.95" customHeight="1" outlineLevel="7" x14ac:dyDescent="0.2">
      <c r="A32" s="24"/>
      <c r="B32" s="25" t="s">
        <v>82</v>
      </c>
      <c r="C32" s="26" t="s">
        <v>66</v>
      </c>
      <c r="D32" s="26"/>
      <c r="E32" s="26"/>
      <c r="F32" s="26"/>
      <c r="G32" s="26"/>
      <c r="H32" s="27">
        <v>2</v>
      </c>
      <c r="I32" s="27">
        <v>2</v>
      </c>
      <c r="J32" s="27">
        <v>2</v>
      </c>
      <c r="K32" s="27">
        <v>2</v>
      </c>
      <c r="L32" s="27">
        <v>2</v>
      </c>
      <c r="M32" s="27">
        <v>2</v>
      </c>
      <c r="N32" s="27">
        <v>2</v>
      </c>
      <c r="O32" s="27">
        <v>2</v>
      </c>
      <c r="P32" s="27">
        <v>2</v>
      </c>
      <c r="Q32" s="27">
        <f>$H$32+$I$32+$J$32+$K$32+$L$32+$M$32+$N$32+$O$32+$P$32</f>
        <v>18</v>
      </c>
      <c r="R32" s="31">
        <v>1</v>
      </c>
      <c r="S32" s="28">
        <f>ROUND($Q$32*$R$32,3)</f>
        <v>18</v>
      </c>
      <c r="T32" s="65"/>
      <c r="U32" s="63"/>
      <c r="V32" s="29">
        <f>ROUND($U$32+$T$32,2)</f>
        <v>0</v>
      </c>
      <c r="W32" s="28">
        <f>ROUND($Q$32*$T$32,2)</f>
        <v>0</v>
      </c>
      <c r="X32" s="28">
        <f>ROUND($S$32*$U$32,2)</f>
        <v>0</v>
      </c>
      <c r="Y32" s="28">
        <f>ROUND($X$32+$W$32,2)</f>
        <v>0</v>
      </c>
      <c r="Z32" s="30" t="s">
        <v>83</v>
      </c>
      <c r="AA32" s="72"/>
    </row>
    <row r="33" spans="1:27" s="1" customFormat="1" ht="33" customHeight="1" outlineLevel="7" x14ac:dyDescent="0.2">
      <c r="A33" s="24"/>
      <c r="B33" s="25" t="s">
        <v>84</v>
      </c>
      <c r="C33" s="26" t="s">
        <v>66</v>
      </c>
      <c r="D33" s="26"/>
      <c r="E33" s="26"/>
      <c r="F33" s="26"/>
      <c r="G33" s="26"/>
      <c r="H33" s="27">
        <v>3</v>
      </c>
      <c r="I33" s="27">
        <v>3</v>
      </c>
      <c r="J33" s="27">
        <v>3</v>
      </c>
      <c r="K33" s="27">
        <v>3</v>
      </c>
      <c r="L33" s="27">
        <v>3</v>
      </c>
      <c r="M33" s="27">
        <v>3</v>
      </c>
      <c r="N33" s="27">
        <v>3</v>
      </c>
      <c r="O33" s="27">
        <v>3</v>
      </c>
      <c r="P33" s="27">
        <v>3</v>
      </c>
      <c r="Q33" s="27">
        <f>$H$33+$I$33+$J$33+$K$33+$L$33+$M$33+$N$33+$O$33+$P$33</f>
        <v>27</v>
      </c>
      <c r="R33" s="31">
        <v>1</v>
      </c>
      <c r="S33" s="28">
        <f>ROUND($Q$33*$R$33,3)</f>
        <v>27</v>
      </c>
      <c r="T33" s="65"/>
      <c r="U33" s="63"/>
      <c r="V33" s="29">
        <f>ROUND($U$33+$T$33,2)</f>
        <v>0</v>
      </c>
      <c r="W33" s="28">
        <f>ROUND($Q$33*$T$33,2)</f>
        <v>0</v>
      </c>
      <c r="X33" s="28">
        <f>ROUND($S$33*$U$33,2)</f>
        <v>0</v>
      </c>
      <c r="Y33" s="28">
        <f>ROUND($X$33+$W$33,2)</f>
        <v>0</v>
      </c>
      <c r="Z33" s="30" t="s">
        <v>85</v>
      </c>
      <c r="AA33" s="72"/>
    </row>
    <row r="34" spans="1:27" s="1" customFormat="1" ht="78" customHeight="1" outlineLevel="7" x14ac:dyDescent="0.2">
      <c r="A34" s="24"/>
      <c r="B34" s="25" t="s">
        <v>86</v>
      </c>
      <c r="C34" s="26" t="s">
        <v>74</v>
      </c>
      <c r="D34" s="26"/>
      <c r="E34" s="26"/>
      <c r="F34" s="26"/>
      <c r="G34" s="26"/>
      <c r="H34" s="27">
        <v>21.2</v>
      </c>
      <c r="I34" s="27">
        <v>21.2</v>
      </c>
      <c r="J34" s="27">
        <v>19.8</v>
      </c>
      <c r="K34" s="27">
        <v>18.899999999999999</v>
      </c>
      <c r="L34" s="27">
        <v>19.8</v>
      </c>
      <c r="M34" s="27">
        <v>18.899999999999999</v>
      </c>
      <c r="N34" s="27">
        <v>19.8</v>
      </c>
      <c r="O34" s="27">
        <v>21.2</v>
      </c>
      <c r="P34" s="27">
        <v>22.1</v>
      </c>
      <c r="Q34" s="27">
        <f>$H$34+$I$34+$J$34+$K$34+$L$34+$M$34+$N$34+$O$34+$P$34</f>
        <v>182.89999999999998</v>
      </c>
      <c r="R34" s="31">
        <v>1</v>
      </c>
      <c r="S34" s="28">
        <f>ROUND($Q$34*$R$34,3)</f>
        <v>182.9</v>
      </c>
      <c r="T34" s="65"/>
      <c r="U34" s="63"/>
      <c r="V34" s="29">
        <f>ROUND($U$34+$T$34,2)</f>
        <v>0</v>
      </c>
      <c r="W34" s="28">
        <f>ROUND($Q$34*$T$34,2)</f>
        <v>0</v>
      </c>
      <c r="X34" s="28">
        <f>ROUND($S$34*$U$34,2)</f>
        <v>0</v>
      </c>
      <c r="Y34" s="28">
        <f>ROUND($X$34+$W$34,2)</f>
        <v>0</v>
      </c>
      <c r="Z34" s="30" t="s">
        <v>87</v>
      </c>
      <c r="AA34" s="72"/>
    </row>
    <row r="35" spans="1:27" s="1" customFormat="1" ht="12" customHeight="1" outlineLevel="5" x14ac:dyDescent="0.2">
      <c r="A35" s="7"/>
      <c r="B35" s="8" t="s">
        <v>88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64"/>
      <c r="U35" s="64"/>
      <c r="V35" s="10"/>
      <c r="W35" s="10">
        <f>ROUND($W$37+$W$38+$W$39+$W$40+$W$41+$W$42+$W$43+$W$44+$W$45+$W$47+$W$50+$W$51,2)</f>
        <v>0</v>
      </c>
      <c r="X35" s="10">
        <f>ROUND($X$37+$X$38+$X$39+$X$40+$X$41+$X$42+$X$43+$X$44+$X$45+$X$47+$X$50+$X$51,2)</f>
        <v>0</v>
      </c>
      <c r="Y35" s="10">
        <f>ROUND($Y$37+$Y$38+$Y$39+$Y$40+$Y$41+$Y$42+$Y$43+$Y$44+$Y$45+$Y$47+$Y$50+$Y$51,2)</f>
        <v>0</v>
      </c>
      <c r="Z35" s="10"/>
      <c r="AA35" s="64"/>
    </row>
    <row r="36" spans="1:27" s="1" customFormat="1" ht="12" customHeight="1" outlineLevel="6" x14ac:dyDescent="0.2">
      <c r="A36" s="7"/>
      <c r="B36" s="8" t="s">
        <v>89</v>
      </c>
      <c r="C36" s="9"/>
      <c r="D36" s="9"/>
      <c r="E36" s="9"/>
      <c r="F36" s="9"/>
      <c r="G36" s="9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64"/>
      <c r="U36" s="64"/>
      <c r="V36" s="10"/>
      <c r="W36" s="10">
        <f>ROUND($W$37+$W$38+$W$39+$W$40+$W$41+$W$42+$W$43+$W$44+$W$45,2)</f>
        <v>0</v>
      </c>
      <c r="X36" s="10">
        <f>ROUND($X$37+$X$38+$X$39+$X$40+$X$41+$X$42+$X$43+$X$44+$X$45,2)</f>
        <v>0</v>
      </c>
      <c r="Y36" s="10">
        <f>ROUND($Y$37+$Y$38+$Y$39+$Y$40+$Y$41+$Y$42+$Y$43+$Y$44+$Y$45,2)</f>
        <v>0</v>
      </c>
      <c r="Z36" s="10"/>
      <c r="AA36" s="64"/>
    </row>
    <row r="37" spans="1:27" s="1" customFormat="1" ht="44.1" customHeight="1" outlineLevel="7" x14ac:dyDescent="0.2">
      <c r="A37" s="24"/>
      <c r="B37" s="25" t="s">
        <v>90</v>
      </c>
      <c r="C37" s="26" t="s">
        <v>66</v>
      </c>
      <c r="D37" s="26"/>
      <c r="E37" s="26"/>
      <c r="F37" s="26"/>
      <c r="G37" s="26"/>
      <c r="H37" s="28"/>
      <c r="I37" s="28"/>
      <c r="J37" s="28"/>
      <c r="K37" s="27">
        <v>1</v>
      </c>
      <c r="L37" s="28"/>
      <c r="M37" s="28"/>
      <c r="N37" s="28"/>
      <c r="O37" s="28"/>
      <c r="P37" s="28"/>
      <c r="Q37" s="27">
        <f>$H$37+$I$37+$J$37+$K$37+$L$37+$M$37+$N$37+$O$37+$P$37</f>
        <v>1</v>
      </c>
      <c r="R37" s="31">
        <v>1</v>
      </c>
      <c r="S37" s="28">
        <f>ROUND($Q$37*$R$37,3)</f>
        <v>1</v>
      </c>
      <c r="T37" s="65"/>
      <c r="U37" s="63"/>
      <c r="V37" s="29">
        <f>ROUND($U$37+$T$37,2)</f>
        <v>0</v>
      </c>
      <c r="W37" s="28">
        <f>ROUND($Q$37*$T$37,2)</f>
        <v>0</v>
      </c>
      <c r="X37" s="28">
        <f>ROUND($S$37*$U$37,2)</f>
        <v>0</v>
      </c>
      <c r="Y37" s="28">
        <f>ROUND($X$37+$W$37,2)</f>
        <v>0</v>
      </c>
      <c r="Z37" s="30" t="s">
        <v>91</v>
      </c>
      <c r="AA37" s="72"/>
    </row>
    <row r="38" spans="1:27" s="1" customFormat="1" ht="44.1" customHeight="1" outlineLevel="7" x14ac:dyDescent="0.2">
      <c r="A38" s="24"/>
      <c r="B38" s="25" t="s">
        <v>92</v>
      </c>
      <c r="C38" s="26" t="s">
        <v>74</v>
      </c>
      <c r="D38" s="26"/>
      <c r="E38" s="26"/>
      <c r="F38" s="26"/>
      <c r="G38" s="26"/>
      <c r="H38" s="27">
        <v>81</v>
      </c>
      <c r="I38" s="27">
        <v>87</v>
      </c>
      <c r="J38" s="27">
        <v>46</v>
      </c>
      <c r="K38" s="27">
        <v>67</v>
      </c>
      <c r="L38" s="27">
        <v>46</v>
      </c>
      <c r="M38" s="27">
        <v>69</v>
      </c>
      <c r="N38" s="27">
        <v>46</v>
      </c>
      <c r="O38" s="27">
        <v>87</v>
      </c>
      <c r="P38" s="27">
        <v>63</v>
      </c>
      <c r="Q38" s="27">
        <f>$H$38+$I$38+$J$38+$K$38+$L$38+$M$38+$N$38+$O$38+$P$38</f>
        <v>592</v>
      </c>
      <c r="R38" s="31">
        <v>1</v>
      </c>
      <c r="S38" s="28">
        <f>ROUND($Q$38*$R$38,3)</f>
        <v>592</v>
      </c>
      <c r="T38" s="65"/>
      <c r="U38" s="63"/>
      <c r="V38" s="29">
        <f>ROUND($U$38+$T$38,2)</f>
        <v>0</v>
      </c>
      <c r="W38" s="28">
        <f>ROUND($Q$38*$T$38,2)</f>
        <v>0</v>
      </c>
      <c r="X38" s="28">
        <f>ROUND($S$38*$U$38,2)</f>
        <v>0</v>
      </c>
      <c r="Y38" s="28">
        <f>ROUND($X$38+$W$38,2)</f>
        <v>0</v>
      </c>
      <c r="Z38" s="30" t="s">
        <v>91</v>
      </c>
      <c r="AA38" s="72"/>
    </row>
    <row r="39" spans="1:27" s="1" customFormat="1" ht="44.1" customHeight="1" outlineLevel="7" x14ac:dyDescent="0.2">
      <c r="A39" s="24"/>
      <c r="B39" s="25" t="s">
        <v>93</v>
      </c>
      <c r="C39" s="26" t="s">
        <v>74</v>
      </c>
      <c r="D39" s="26"/>
      <c r="E39" s="26"/>
      <c r="F39" s="26"/>
      <c r="G39" s="26"/>
      <c r="H39" s="27">
        <v>30</v>
      </c>
      <c r="I39" s="27">
        <v>23</v>
      </c>
      <c r="J39" s="27">
        <v>16</v>
      </c>
      <c r="K39" s="27">
        <v>27</v>
      </c>
      <c r="L39" s="27">
        <v>16</v>
      </c>
      <c r="M39" s="27">
        <v>27</v>
      </c>
      <c r="N39" s="27">
        <v>16</v>
      </c>
      <c r="O39" s="27">
        <v>23</v>
      </c>
      <c r="P39" s="27">
        <v>24</v>
      </c>
      <c r="Q39" s="27">
        <f>$H$39+$I$39+$J$39+$K$39+$L$39+$M$39+$N$39+$O$39+$P$39</f>
        <v>202</v>
      </c>
      <c r="R39" s="31">
        <v>1</v>
      </c>
      <c r="S39" s="28">
        <f>ROUND($Q$39*$R$39,3)</f>
        <v>202</v>
      </c>
      <c r="T39" s="65"/>
      <c r="U39" s="63"/>
      <c r="V39" s="29">
        <f>ROUND($U$39+$T$39,2)</f>
        <v>0</v>
      </c>
      <c r="W39" s="28">
        <f>ROUND($Q$39*$T$39,2)</f>
        <v>0</v>
      </c>
      <c r="X39" s="28">
        <f>ROUND($S$39*$U$39,2)</f>
        <v>0</v>
      </c>
      <c r="Y39" s="28">
        <f>ROUND($X$39+$W$39,2)</f>
        <v>0</v>
      </c>
      <c r="Z39" s="30" t="s">
        <v>91</v>
      </c>
      <c r="AA39" s="72"/>
    </row>
    <row r="40" spans="1:27" s="1" customFormat="1" ht="44.1" customHeight="1" outlineLevel="7" x14ac:dyDescent="0.2">
      <c r="A40" s="24"/>
      <c r="B40" s="25" t="s">
        <v>94</v>
      </c>
      <c r="C40" s="26" t="s">
        <v>66</v>
      </c>
      <c r="D40" s="26"/>
      <c r="E40" s="26"/>
      <c r="F40" s="26"/>
      <c r="G40" s="26"/>
      <c r="H40" s="27">
        <v>31</v>
      </c>
      <c r="I40" s="27">
        <v>23</v>
      </c>
      <c r="J40" s="27">
        <v>9</v>
      </c>
      <c r="K40" s="27">
        <v>18</v>
      </c>
      <c r="L40" s="27">
        <v>9</v>
      </c>
      <c r="M40" s="27">
        <v>18</v>
      </c>
      <c r="N40" s="27">
        <v>9</v>
      </c>
      <c r="O40" s="27">
        <v>23</v>
      </c>
      <c r="P40" s="27">
        <v>19</v>
      </c>
      <c r="Q40" s="27">
        <f>$H$40+$I$40+$J$40+$K$40+$L$40+$M$40+$N$40+$O$40+$P$40</f>
        <v>159</v>
      </c>
      <c r="R40" s="31">
        <v>1</v>
      </c>
      <c r="S40" s="28">
        <f>ROUND($Q$40*$R$40,3)</f>
        <v>159</v>
      </c>
      <c r="T40" s="65"/>
      <c r="U40" s="63"/>
      <c r="V40" s="29">
        <f>ROUND($U$40+$T$40,2)</f>
        <v>0</v>
      </c>
      <c r="W40" s="28">
        <f>ROUND($Q$40*$T$40,2)</f>
        <v>0</v>
      </c>
      <c r="X40" s="28">
        <f>ROUND($S$40*$U$40,2)</f>
        <v>0</v>
      </c>
      <c r="Y40" s="28">
        <f>ROUND($X$40+$W$40,2)</f>
        <v>0</v>
      </c>
      <c r="Z40" s="30" t="s">
        <v>91</v>
      </c>
      <c r="AA40" s="72"/>
    </row>
    <row r="41" spans="1:27" s="1" customFormat="1" ht="89.1" customHeight="1" outlineLevel="7" x14ac:dyDescent="0.2">
      <c r="A41" s="24"/>
      <c r="B41" s="25" t="s">
        <v>95</v>
      </c>
      <c r="C41" s="26" t="s">
        <v>74</v>
      </c>
      <c r="D41" s="26"/>
      <c r="E41" s="26"/>
      <c r="F41" s="26"/>
      <c r="G41" s="26"/>
      <c r="H41" s="27">
        <v>73.400000000000006</v>
      </c>
      <c r="I41" s="27">
        <v>68.400000000000006</v>
      </c>
      <c r="J41" s="27">
        <v>45.966999999999999</v>
      </c>
      <c r="K41" s="27">
        <v>64.3</v>
      </c>
      <c r="L41" s="27">
        <v>45.966999999999999</v>
      </c>
      <c r="M41" s="27">
        <v>49.7</v>
      </c>
      <c r="N41" s="27">
        <v>45.966999999999999</v>
      </c>
      <c r="O41" s="27">
        <v>68.400000000000006</v>
      </c>
      <c r="P41" s="27">
        <v>62.9</v>
      </c>
      <c r="Q41" s="27">
        <f>$H$41+$I$41+$J$41+$K$41+$L$41+$M$41+$N$41+$O$41+$P$41</f>
        <v>525.00099999999998</v>
      </c>
      <c r="R41" s="31">
        <v>1</v>
      </c>
      <c r="S41" s="28">
        <f>ROUND($Q$41*$R$41,3)</f>
        <v>525.00099999999998</v>
      </c>
      <c r="T41" s="65"/>
      <c r="U41" s="63"/>
      <c r="V41" s="29">
        <f>ROUND($U$41+$T$41,2)</f>
        <v>0</v>
      </c>
      <c r="W41" s="28">
        <f>ROUND($Q$41*$T$41,2)</f>
        <v>0</v>
      </c>
      <c r="X41" s="28">
        <f>ROUND($S$41*$U$41,2)</f>
        <v>0</v>
      </c>
      <c r="Y41" s="28">
        <f>ROUND($X$41+$W$41,2)</f>
        <v>0</v>
      </c>
      <c r="Z41" s="30" t="s">
        <v>96</v>
      </c>
      <c r="AA41" s="72"/>
    </row>
    <row r="42" spans="1:27" s="1" customFormat="1" ht="99.95" customHeight="1" outlineLevel="7" x14ac:dyDescent="0.2">
      <c r="A42" s="24"/>
      <c r="B42" s="25" t="s">
        <v>97</v>
      </c>
      <c r="C42" s="26" t="s">
        <v>74</v>
      </c>
      <c r="D42" s="26"/>
      <c r="E42" s="26"/>
      <c r="F42" s="26"/>
      <c r="G42" s="26"/>
      <c r="H42" s="27">
        <v>170</v>
      </c>
      <c r="I42" s="27">
        <v>122.45</v>
      </c>
      <c r="J42" s="27">
        <v>45.533000000000001</v>
      </c>
      <c r="K42" s="27">
        <v>112.1</v>
      </c>
      <c r="L42" s="27">
        <v>45.533000000000001</v>
      </c>
      <c r="M42" s="27">
        <v>113.5</v>
      </c>
      <c r="N42" s="27">
        <v>45.533000000000001</v>
      </c>
      <c r="O42" s="27">
        <v>122.45</v>
      </c>
      <c r="P42" s="27">
        <v>175.6</v>
      </c>
      <c r="Q42" s="27">
        <f>$H$42+$I$42+$J$42+$K$42+$L$42+$M$42+$N$42+$O$42+$P$42</f>
        <v>952.69900000000007</v>
      </c>
      <c r="R42" s="31">
        <v>1</v>
      </c>
      <c r="S42" s="28">
        <f>ROUND($Q$42*$R$42,3)</f>
        <v>952.69899999999996</v>
      </c>
      <c r="T42" s="65"/>
      <c r="U42" s="63"/>
      <c r="V42" s="29">
        <f>ROUND($U$42+$T$42,2)</f>
        <v>0</v>
      </c>
      <c r="W42" s="28">
        <f>ROUND($Q$42*$T$42,2)</f>
        <v>0</v>
      </c>
      <c r="X42" s="28">
        <f>ROUND($S$42*$U$42,2)</f>
        <v>0</v>
      </c>
      <c r="Y42" s="28">
        <f>ROUND($X$42+$W$42,2)</f>
        <v>0</v>
      </c>
      <c r="Z42" s="30" t="s">
        <v>98</v>
      </c>
      <c r="AA42" s="72"/>
    </row>
    <row r="43" spans="1:27" s="1" customFormat="1" ht="99.95" customHeight="1" outlineLevel="7" x14ac:dyDescent="0.2">
      <c r="A43" s="24"/>
      <c r="B43" s="25" t="s">
        <v>99</v>
      </c>
      <c r="C43" s="26" t="s">
        <v>74</v>
      </c>
      <c r="D43" s="26"/>
      <c r="E43" s="26"/>
      <c r="F43" s="26"/>
      <c r="G43" s="26"/>
      <c r="H43" s="27">
        <v>30.8</v>
      </c>
      <c r="I43" s="27">
        <v>21.3</v>
      </c>
      <c r="J43" s="27">
        <v>7.9</v>
      </c>
      <c r="K43" s="27">
        <v>15.2</v>
      </c>
      <c r="L43" s="27">
        <v>7.9</v>
      </c>
      <c r="M43" s="27">
        <v>13.9</v>
      </c>
      <c r="N43" s="27">
        <v>7.9</v>
      </c>
      <c r="O43" s="27">
        <v>21.3</v>
      </c>
      <c r="P43" s="27">
        <v>27.7</v>
      </c>
      <c r="Q43" s="27">
        <f>$H$43+$I$43+$J$43+$K$43+$L$43+$M$43+$N$43+$O$43+$P$43</f>
        <v>153.9</v>
      </c>
      <c r="R43" s="31">
        <v>1</v>
      </c>
      <c r="S43" s="28">
        <f>ROUND($Q$43*$R$43,3)</f>
        <v>153.9</v>
      </c>
      <c r="T43" s="65"/>
      <c r="U43" s="63"/>
      <c r="V43" s="29">
        <f>ROUND($U$43+$T$43,2)</f>
        <v>0</v>
      </c>
      <c r="W43" s="28">
        <f>ROUND($Q$43*$T$43,2)</f>
        <v>0</v>
      </c>
      <c r="X43" s="28">
        <f>ROUND($S$43*$U$43,2)</f>
        <v>0</v>
      </c>
      <c r="Y43" s="28">
        <f>ROUND($X$43+$W$43,2)</f>
        <v>0</v>
      </c>
      <c r="Z43" s="30" t="s">
        <v>100</v>
      </c>
      <c r="AA43" s="72"/>
    </row>
    <row r="44" spans="1:27" s="1" customFormat="1" ht="56.1" customHeight="1" outlineLevel="7" x14ac:dyDescent="0.2">
      <c r="A44" s="24"/>
      <c r="B44" s="25" t="s">
        <v>101</v>
      </c>
      <c r="C44" s="26" t="s">
        <v>74</v>
      </c>
      <c r="D44" s="26"/>
      <c r="E44" s="26"/>
      <c r="F44" s="26"/>
      <c r="G44" s="26"/>
      <c r="H44" s="28"/>
      <c r="I44" s="28"/>
      <c r="J44" s="28"/>
      <c r="K44" s="27">
        <v>1.4</v>
      </c>
      <c r="L44" s="28"/>
      <c r="M44" s="27">
        <v>1.4</v>
      </c>
      <c r="N44" s="28"/>
      <c r="O44" s="28"/>
      <c r="P44" s="28"/>
      <c r="Q44" s="27">
        <f>$H$44+$I$44+$J$44+$K$44+$L$44+$M$44+$N$44+$O$44+$P$44</f>
        <v>2.8</v>
      </c>
      <c r="R44" s="31">
        <v>1</v>
      </c>
      <c r="S44" s="28">
        <f>ROUND($Q$44*$R$44,3)</f>
        <v>2.8</v>
      </c>
      <c r="T44" s="65"/>
      <c r="U44" s="63"/>
      <c r="V44" s="29">
        <f>ROUND($U$44+$T$44,2)</f>
        <v>0</v>
      </c>
      <c r="W44" s="28">
        <f>ROUND($Q$44*$T$44,2)</f>
        <v>0</v>
      </c>
      <c r="X44" s="28">
        <f>ROUND($S$44*$U$44,2)</f>
        <v>0</v>
      </c>
      <c r="Y44" s="28">
        <f>ROUND($X$44+$W$44,2)</f>
        <v>0</v>
      </c>
      <c r="Z44" s="30" t="s">
        <v>102</v>
      </c>
      <c r="AA44" s="72"/>
    </row>
    <row r="45" spans="1:27" s="1" customFormat="1" ht="44.1" customHeight="1" outlineLevel="7" x14ac:dyDescent="0.2">
      <c r="A45" s="24"/>
      <c r="B45" s="25" t="s">
        <v>103</v>
      </c>
      <c r="C45" s="26" t="s">
        <v>66</v>
      </c>
      <c r="D45" s="26"/>
      <c r="E45" s="26"/>
      <c r="F45" s="26"/>
      <c r="G45" s="26"/>
      <c r="H45" s="27">
        <v>1</v>
      </c>
      <c r="I45" s="27">
        <v>1</v>
      </c>
      <c r="J45" s="27">
        <v>1</v>
      </c>
      <c r="K45" s="28"/>
      <c r="L45" s="27">
        <v>1</v>
      </c>
      <c r="M45" s="28"/>
      <c r="N45" s="27">
        <v>1</v>
      </c>
      <c r="O45" s="27">
        <v>1</v>
      </c>
      <c r="P45" s="27">
        <v>4</v>
      </c>
      <c r="Q45" s="27">
        <f>$H$45+$I$45+$J$45+$K$45+$L$45+$M$45+$N$45+$O$45+$P$45</f>
        <v>10</v>
      </c>
      <c r="R45" s="31">
        <v>1</v>
      </c>
      <c r="S45" s="28">
        <f>ROUND($Q$45*$R$45,3)</f>
        <v>10</v>
      </c>
      <c r="T45" s="66"/>
      <c r="U45" s="63"/>
      <c r="V45" s="58">
        <f>ROUND($U$45+$T$45,2)</f>
        <v>0</v>
      </c>
      <c r="W45" s="28">
        <f>ROUND($Q$45*$T$45,2)</f>
        <v>0</v>
      </c>
      <c r="X45" s="28">
        <f>ROUND($S$45*$U$45,2)</f>
        <v>0</v>
      </c>
      <c r="Y45" s="28">
        <f>ROUND($X$45+$W$45,2)</f>
        <v>0</v>
      </c>
      <c r="Z45" s="30" t="s">
        <v>91</v>
      </c>
      <c r="AA45" s="72"/>
    </row>
    <row r="46" spans="1:27" s="1" customFormat="1" ht="12" customHeight="1" outlineLevel="6" x14ac:dyDescent="0.2">
      <c r="A46" s="7"/>
      <c r="B46" s="8" t="s">
        <v>104</v>
      </c>
      <c r="C46" s="9"/>
      <c r="D46" s="9"/>
      <c r="E46" s="9"/>
      <c r="F46" s="9"/>
      <c r="G46" s="9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64"/>
      <c r="U46" s="64"/>
      <c r="V46" s="10"/>
      <c r="W46" s="10">
        <f>ROUND($W$47,2)</f>
        <v>0</v>
      </c>
      <c r="X46" s="10">
        <f>ROUND($X$47,2)</f>
        <v>0</v>
      </c>
      <c r="Y46" s="10">
        <f>ROUND($Y$47,2)</f>
        <v>0</v>
      </c>
      <c r="Z46" s="10"/>
      <c r="AA46" s="64"/>
    </row>
    <row r="47" spans="1:27" s="1" customFormat="1" ht="66.95" customHeight="1" outlineLevel="7" x14ac:dyDescent="0.2">
      <c r="A47" s="24"/>
      <c r="B47" s="25" t="s">
        <v>105</v>
      </c>
      <c r="C47" s="26" t="s">
        <v>74</v>
      </c>
      <c r="D47" s="26"/>
      <c r="E47" s="26"/>
      <c r="F47" s="26"/>
      <c r="G47" s="26"/>
      <c r="H47" s="27">
        <v>1.7</v>
      </c>
      <c r="I47" s="28"/>
      <c r="J47" s="28"/>
      <c r="K47" s="28"/>
      <c r="L47" s="28"/>
      <c r="M47" s="28"/>
      <c r="N47" s="28"/>
      <c r="O47" s="28"/>
      <c r="P47" s="28"/>
      <c r="Q47" s="27">
        <f>$H$47+$I$47+$J$47+$K$47+$L$47+$M$47+$N$47+$O$47+$P$47</f>
        <v>1.7</v>
      </c>
      <c r="R47" s="31">
        <v>1</v>
      </c>
      <c r="S47" s="28">
        <f>ROUND($Q$47*$R$47,3)</f>
        <v>1.7</v>
      </c>
      <c r="T47" s="65"/>
      <c r="U47" s="63"/>
      <c r="V47" s="29">
        <f>ROUND($U$47+$T$47,2)</f>
        <v>0</v>
      </c>
      <c r="W47" s="28">
        <f>ROUND($Q$47*$T$47,2)</f>
        <v>0</v>
      </c>
      <c r="X47" s="28">
        <f>ROUND($S$47*$U$47,2)</f>
        <v>0</v>
      </c>
      <c r="Y47" s="28">
        <f>ROUND($X$47+$W$47,2)</f>
        <v>0</v>
      </c>
      <c r="Z47" s="30" t="s">
        <v>106</v>
      </c>
      <c r="AA47" s="72"/>
    </row>
    <row r="48" spans="1:27" s="1" customFormat="1" ht="12" customHeight="1" outlineLevel="6" x14ac:dyDescent="0.2">
      <c r="A48" s="7"/>
      <c r="B48" s="8" t="s">
        <v>107</v>
      </c>
      <c r="C48" s="9"/>
      <c r="D48" s="9"/>
      <c r="E48" s="9"/>
      <c r="F48" s="9"/>
      <c r="G48" s="9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64"/>
      <c r="U48" s="64"/>
      <c r="V48" s="10"/>
      <c r="W48" s="10">
        <f>ROUND($W$50+$W$51,2)</f>
        <v>0</v>
      </c>
      <c r="X48" s="10">
        <f>ROUND($X$50+$X$51,2)</f>
        <v>0</v>
      </c>
      <c r="Y48" s="10">
        <f>ROUND($Y$50+$Y$51,2)</f>
        <v>0</v>
      </c>
      <c r="Z48" s="10"/>
      <c r="AA48" s="64"/>
    </row>
    <row r="49" spans="1:27" s="1" customFormat="1" ht="12" customHeight="1" outlineLevel="7" x14ac:dyDescent="0.2">
      <c r="A49" s="7"/>
      <c r="B49" s="8" t="s">
        <v>108</v>
      </c>
      <c r="C49" s="9"/>
      <c r="D49" s="9"/>
      <c r="E49" s="9"/>
      <c r="F49" s="9"/>
      <c r="G49" s="9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64"/>
      <c r="U49" s="64"/>
      <c r="V49" s="10"/>
      <c r="W49" s="10">
        <f>ROUND($W$50+$W$51,2)</f>
        <v>0</v>
      </c>
      <c r="X49" s="10">
        <f>ROUND($X$50+$X$51,2)</f>
        <v>0</v>
      </c>
      <c r="Y49" s="10">
        <f>ROUND($Y$50+$Y$51,2)</f>
        <v>0</v>
      </c>
      <c r="Z49" s="10"/>
      <c r="AA49" s="64"/>
    </row>
    <row r="50" spans="1:27" s="1" customFormat="1" ht="44.1" customHeight="1" outlineLevel="7" x14ac:dyDescent="0.2">
      <c r="A50" s="24"/>
      <c r="B50" s="25" t="s">
        <v>109</v>
      </c>
      <c r="C50" s="26" t="s">
        <v>74</v>
      </c>
      <c r="D50" s="26"/>
      <c r="E50" s="26"/>
      <c r="F50" s="26"/>
      <c r="G50" s="26"/>
      <c r="H50" s="28"/>
      <c r="I50" s="28"/>
      <c r="J50" s="28"/>
      <c r="K50" s="27">
        <v>1.4</v>
      </c>
      <c r="L50" s="28"/>
      <c r="M50" s="27">
        <v>1.4</v>
      </c>
      <c r="N50" s="28"/>
      <c r="O50" s="28"/>
      <c r="P50" s="28"/>
      <c r="Q50" s="27">
        <f>$H$50+$I$50+$J$50+$K$50+$L$50+$M$50+$N$50+$O$50+$P$50</f>
        <v>2.8</v>
      </c>
      <c r="R50" s="31">
        <v>1</v>
      </c>
      <c r="S50" s="28">
        <f>ROUND($Q$50*$R$50,3)</f>
        <v>2.8</v>
      </c>
      <c r="T50" s="65"/>
      <c r="U50" s="63"/>
      <c r="V50" s="29">
        <f>ROUND($U$50+$T$50,2)</f>
        <v>0</v>
      </c>
      <c r="W50" s="28">
        <f>ROUND($Q$50*$T$50,2)</f>
        <v>0</v>
      </c>
      <c r="X50" s="28">
        <f>ROUND($S$50*$U$50,2)</f>
        <v>0</v>
      </c>
      <c r="Y50" s="28">
        <f>ROUND($X$50+$W$50,2)</f>
        <v>0</v>
      </c>
      <c r="Z50" s="30" t="s">
        <v>110</v>
      </c>
      <c r="AA50" s="72"/>
    </row>
    <row r="51" spans="1:27" s="1" customFormat="1" ht="44.1" customHeight="1" outlineLevel="7" x14ac:dyDescent="0.2">
      <c r="A51" s="24"/>
      <c r="B51" s="25" t="s">
        <v>111</v>
      </c>
      <c r="C51" s="26" t="s">
        <v>74</v>
      </c>
      <c r="D51" s="26"/>
      <c r="E51" s="26"/>
      <c r="F51" s="26"/>
      <c r="G51" s="26"/>
      <c r="H51" s="27">
        <v>30.8</v>
      </c>
      <c r="I51" s="27">
        <v>21.3</v>
      </c>
      <c r="J51" s="27">
        <v>7.9</v>
      </c>
      <c r="K51" s="27">
        <v>16.2</v>
      </c>
      <c r="L51" s="27">
        <v>7.9</v>
      </c>
      <c r="M51" s="27">
        <v>14.8</v>
      </c>
      <c r="N51" s="27">
        <v>7.9</v>
      </c>
      <c r="O51" s="27">
        <v>21.3</v>
      </c>
      <c r="P51" s="27">
        <v>27.7</v>
      </c>
      <c r="Q51" s="27">
        <f>$H$51+$I$51+$J$51+$K$51+$L$51+$M$51+$N$51+$O$51+$P$51</f>
        <v>155.80000000000001</v>
      </c>
      <c r="R51" s="31">
        <v>1</v>
      </c>
      <c r="S51" s="28">
        <f>ROUND($Q$51*$R$51,3)</f>
        <v>155.80000000000001</v>
      </c>
      <c r="T51" s="65"/>
      <c r="U51" s="63"/>
      <c r="V51" s="29">
        <f>ROUND($U$51+$T$51,2)</f>
        <v>0</v>
      </c>
      <c r="W51" s="28">
        <f>ROUND($Q$51*$T$51,2)</f>
        <v>0</v>
      </c>
      <c r="X51" s="28">
        <f>ROUND($S$51*$U$51,2)</f>
        <v>0</v>
      </c>
      <c r="Y51" s="28">
        <f>ROUND($X$51+$W$51,2)</f>
        <v>0</v>
      </c>
      <c r="Z51" s="30" t="s">
        <v>110</v>
      </c>
      <c r="AA51" s="72"/>
    </row>
    <row r="52" spans="1:27" s="1" customFormat="1" ht="12" customHeight="1" outlineLevel="4" x14ac:dyDescent="0.2">
      <c r="A52" s="7"/>
      <c r="B52" s="8" t="s">
        <v>112</v>
      </c>
      <c r="C52" s="9"/>
      <c r="D52" s="9"/>
      <c r="E52" s="9"/>
      <c r="F52" s="9"/>
      <c r="G52" s="9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64"/>
      <c r="U52" s="64"/>
      <c r="V52" s="10"/>
      <c r="W52" s="10">
        <f>ROUND($W$55+$W$57+$W$59+$W$61+$W$62+$W$63+$W$64+$W$65+$W$68+$W$69+$W$70+$W$71+$W$72+$W$74+$W$75+$W$76+$W$77+$W$78+$W$79+$W$80+$W$81+$W$83+$W$84+$W$85+$W$86+$W$88+$W$89+$W$92+$W$93+$W$94+$W$95+$W$96+$W$97+$W$98+$W$101+$W$102+$W$103+$W$104+$W$105+$W$106+$W$107+$W$108+$W$111+$W$112+$W$113+$W$114+$W$115+$W$118+$W$120+$W$121+$W$122+$W$124+$W$125+$W$126+$W$127+$W$129+$W$130,2)</f>
        <v>0</v>
      </c>
      <c r="X52" s="10">
        <f>ROUND($X$55+$X$57+$X$59+$X$61+$X$62+$X$63+$X$64+$X$65+$X$68+$X$69+$X$70+$X$71+$X$72+$X$74+$X$75+$X$76+$X$77+$X$78+$X$79+$X$80+$X$81+$X$83+$X$84+$X$85+$X$86+$X$88+$X$89+$X$92+$X$93+$X$94+$X$95+$X$96+$X$97+$X$98+$X$101+$X$102+$X$103+$X$104+$X$105+$X$106+$X$107+$X$108+$X$111+$X$112+$X$113+$X$114+$X$115+$X$118+$X$120+$X$121+$X$122+$X$124+$X$125+$X$126+$X$127+$X$129+$X$130,2)</f>
        <v>0</v>
      </c>
      <c r="Y52" s="10">
        <f>ROUND($Y$55+$Y$57+$Y$59+$Y$61+$Y$62+$Y$63+$Y$64+$Y$65+$Y$68+$Y$69+$Y$70+$Y$71+$Y$72+$Y$74+$Y$75+$Y$76+$Y$77+$Y$78+$Y$79+$Y$80+$Y$81+$Y$83+$Y$84+$Y$85+$Y$86+$Y$88+$Y$89+$Y$92+$Y$93+$Y$94+$Y$95+$Y$96+$Y$97+$Y$98+$Y$101+$Y$102+$Y$103+$Y$104+$Y$105+$Y$106+$Y$107+$Y$108+$Y$111+$Y$112+$Y$113+$Y$114+$Y$115+$Y$118+$Y$120+$Y$121+$Y$122+$Y$124+$Y$125+$Y$126+$Y$127+$Y$129+$Y$130,2)</f>
        <v>0</v>
      </c>
      <c r="Z52" s="10"/>
      <c r="AA52" s="64"/>
    </row>
    <row r="53" spans="1:27" s="1" customFormat="1" ht="12" customHeight="1" outlineLevel="5" x14ac:dyDescent="0.2">
      <c r="A53" s="7"/>
      <c r="B53" s="8" t="s">
        <v>113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64"/>
      <c r="U53" s="64"/>
      <c r="V53" s="10"/>
      <c r="W53" s="10">
        <f>ROUND($W$55+$W$57+$W$59+$W$61+$W$62+$W$63+$W$64+$W$65,2)</f>
        <v>0</v>
      </c>
      <c r="X53" s="10">
        <f>ROUND($X$55+$X$57+$X$59+$X$61+$X$62+$X$63+$X$64+$X$65,2)</f>
        <v>0</v>
      </c>
      <c r="Y53" s="10">
        <f>ROUND($Y$55+$Y$57+$Y$59+$Y$61+$Y$62+$Y$63+$Y$64+$Y$65,2)</f>
        <v>0</v>
      </c>
      <c r="Z53" s="10"/>
      <c r="AA53" s="64"/>
    </row>
    <row r="54" spans="1:27" s="11" customFormat="1" ht="11.1" customHeight="1" outlineLevel="6" x14ac:dyDescent="0.15">
      <c r="A54" s="12">
        <v>20</v>
      </c>
      <c r="B54" s="13" t="s">
        <v>65</v>
      </c>
      <c r="C54" s="14" t="s">
        <v>66</v>
      </c>
      <c r="D54" s="14"/>
      <c r="E54" s="14"/>
      <c r="F54" s="14"/>
      <c r="G54" s="14"/>
      <c r="H54" s="16">
        <v>25</v>
      </c>
      <c r="I54" s="16">
        <v>7</v>
      </c>
      <c r="J54" s="16">
        <v>10</v>
      </c>
      <c r="K54" s="16">
        <v>11</v>
      </c>
      <c r="L54" s="16">
        <v>8</v>
      </c>
      <c r="M54" s="16">
        <v>10</v>
      </c>
      <c r="N54" s="16">
        <v>11</v>
      </c>
      <c r="O54" s="16">
        <v>7</v>
      </c>
      <c r="P54" s="16">
        <v>30</v>
      </c>
      <c r="Q54" s="16">
        <v>119</v>
      </c>
      <c r="R54" s="15"/>
      <c r="S54" s="15">
        <f>$S$55</f>
        <v>119</v>
      </c>
      <c r="T54" s="61"/>
      <c r="U54" s="61"/>
      <c r="V54" s="15">
        <f>ROUND($Y$54/$S$54,2)</f>
        <v>0</v>
      </c>
      <c r="W54" s="15">
        <f>ROUND($W$55,2)</f>
        <v>0</v>
      </c>
      <c r="X54" s="15">
        <f>ROUND($X$55,2)</f>
        <v>0</v>
      </c>
      <c r="Y54" s="15">
        <f>ROUND($Y$55,2)</f>
        <v>0</v>
      </c>
      <c r="Z54" s="17"/>
      <c r="AA54" s="70"/>
    </row>
    <row r="55" spans="1:27" s="18" customFormat="1" ht="11.1" customHeight="1" outlineLevel="7" x14ac:dyDescent="0.2">
      <c r="A55" s="19"/>
      <c r="B55" s="20" t="s">
        <v>30</v>
      </c>
      <c r="C55" s="21" t="s">
        <v>66</v>
      </c>
      <c r="D55" s="21"/>
      <c r="E55" s="21"/>
      <c r="F55" s="21"/>
      <c r="G55" s="21"/>
      <c r="H55" s="23">
        <v>25</v>
      </c>
      <c r="I55" s="23">
        <v>7</v>
      </c>
      <c r="J55" s="23">
        <v>10</v>
      </c>
      <c r="K55" s="23">
        <v>11</v>
      </c>
      <c r="L55" s="23">
        <v>8</v>
      </c>
      <c r="M55" s="23">
        <v>10</v>
      </c>
      <c r="N55" s="23">
        <v>11</v>
      </c>
      <c r="O55" s="23">
        <v>7</v>
      </c>
      <c r="P55" s="23">
        <v>30</v>
      </c>
      <c r="Q55" s="23">
        <f>$H$55+$I$55+$J$55+$K$55+$L$55+$M$55+$N$55+$O$55+$P$55</f>
        <v>119</v>
      </c>
      <c r="R55" s="23">
        <v>1</v>
      </c>
      <c r="S55" s="22">
        <f>ROUND($Q$55*$R$55,3)</f>
        <v>119</v>
      </c>
      <c r="T55" s="59"/>
      <c r="U55" s="60"/>
      <c r="V55" s="56">
        <f>ROUND($U$55+$T$55,2)</f>
        <v>0</v>
      </c>
      <c r="W55" s="22">
        <f>ROUND($Q$55*$T$55,2)</f>
        <v>0</v>
      </c>
      <c r="X55" s="22">
        <f>ROUND($S$55*$U$55,2)</f>
        <v>0</v>
      </c>
      <c r="Y55" s="22">
        <f>ROUND($X$55+$W$55,2)</f>
        <v>0</v>
      </c>
      <c r="Z55" s="22"/>
      <c r="AA55" s="71"/>
    </row>
    <row r="56" spans="1:27" s="11" customFormat="1" ht="11.1" customHeight="1" outlineLevel="6" x14ac:dyDescent="0.15">
      <c r="A56" s="12">
        <v>21</v>
      </c>
      <c r="B56" s="13" t="s">
        <v>67</v>
      </c>
      <c r="C56" s="14" t="s">
        <v>66</v>
      </c>
      <c r="D56" s="14"/>
      <c r="E56" s="14"/>
      <c r="F56" s="14"/>
      <c r="G56" s="14"/>
      <c r="H56" s="16">
        <v>4</v>
      </c>
      <c r="I56" s="16">
        <v>6</v>
      </c>
      <c r="J56" s="16">
        <v>4</v>
      </c>
      <c r="K56" s="16">
        <v>4</v>
      </c>
      <c r="L56" s="16">
        <v>6</v>
      </c>
      <c r="M56" s="16">
        <v>4</v>
      </c>
      <c r="N56" s="16">
        <v>6</v>
      </c>
      <c r="O56" s="16">
        <v>6</v>
      </c>
      <c r="P56" s="16">
        <v>4</v>
      </c>
      <c r="Q56" s="16">
        <v>44</v>
      </c>
      <c r="R56" s="15"/>
      <c r="S56" s="15">
        <f>$S$57</f>
        <v>44</v>
      </c>
      <c r="T56" s="61"/>
      <c r="U56" s="61"/>
      <c r="V56" s="15">
        <f>ROUND($Y$56/$S$56,2)</f>
        <v>0</v>
      </c>
      <c r="W56" s="15">
        <f>ROUND($W$57,2)</f>
        <v>0</v>
      </c>
      <c r="X56" s="15">
        <f>ROUND($X$57,2)</f>
        <v>0</v>
      </c>
      <c r="Y56" s="15">
        <f>ROUND($Y$57,2)</f>
        <v>0</v>
      </c>
      <c r="Z56" s="17"/>
      <c r="AA56" s="70"/>
    </row>
    <row r="57" spans="1:27" s="18" customFormat="1" ht="11.1" customHeight="1" outlineLevel="7" x14ac:dyDescent="0.2">
      <c r="A57" s="19"/>
      <c r="B57" s="20" t="s">
        <v>30</v>
      </c>
      <c r="C57" s="21" t="s">
        <v>66</v>
      </c>
      <c r="D57" s="21"/>
      <c r="E57" s="21"/>
      <c r="F57" s="21"/>
      <c r="G57" s="21"/>
      <c r="H57" s="23">
        <v>4</v>
      </c>
      <c r="I57" s="23">
        <v>6</v>
      </c>
      <c r="J57" s="23">
        <v>4</v>
      </c>
      <c r="K57" s="23">
        <v>4</v>
      </c>
      <c r="L57" s="23">
        <v>6</v>
      </c>
      <c r="M57" s="23">
        <v>4</v>
      </c>
      <c r="N57" s="23">
        <v>6</v>
      </c>
      <c r="O57" s="23">
        <v>6</v>
      </c>
      <c r="P57" s="23">
        <v>4</v>
      </c>
      <c r="Q57" s="23">
        <f>$H$57+$I$57+$J$57+$K$57+$L$57+$M$57+$N$57+$O$57+$P$57</f>
        <v>44</v>
      </c>
      <c r="R57" s="23">
        <v>1</v>
      </c>
      <c r="S57" s="22">
        <f>ROUND($Q$57*$R$57,3)</f>
        <v>44</v>
      </c>
      <c r="T57" s="59"/>
      <c r="U57" s="60"/>
      <c r="V57" s="56">
        <f>ROUND($U$57+$T$57,2)</f>
        <v>0</v>
      </c>
      <c r="W57" s="22">
        <f>ROUND($Q$57*$T$57,2)</f>
        <v>0</v>
      </c>
      <c r="X57" s="22">
        <f>ROUND($S$57*$U$57,2)</f>
        <v>0</v>
      </c>
      <c r="Y57" s="22">
        <f>ROUND($X$57+$W$57,2)</f>
        <v>0</v>
      </c>
      <c r="Z57" s="22"/>
      <c r="AA57" s="71"/>
    </row>
    <row r="58" spans="1:27" s="11" customFormat="1" ht="11.1" customHeight="1" outlineLevel="6" x14ac:dyDescent="0.15">
      <c r="A58" s="12">
        <v>22</v>
      </c>
      <c r="B58" s="13" t="s">
        <v>114</v>
      </c>
      <c r="C58" s="14" t="s">
        <v>66</v>
      </c>
      <c r="D58" s="14"/>
      <c r="E58" s="14"/>
      <c r="F58" s="14"/>
      <c r="G58" s="14"/>
      <c r="H58" s="15"/>
      <c r="I58" s="15"/>
      <c r="J58" s="15"/>
      <c r="K58" s="15"/>
      <c r="L58" s="15"/>
      <c r="M58" s="15"/>
      <c r="N58" s="15"/>
      <c r="O58" s="15"/>
      <c r="P58" s="16">
        <v>1</v>
      </c>
      <c r="Q58" s="16">
        <v>1</v>
      </c>
      <c r="R58" s="15"/>
      <c r="S58" s="15">
        <f>$S$59</f>
        <v>1</v>
      </c>
      <c r="T58" s="61"/>
      <c r="U58" s="61"/>
      <c r="V58" s="15">
        <f>ROUND($Y$58/$S$58,2)</f>
        <v>0</v>
      </c>
      <c r="W58" s="15">
        <f>ROUND($W$59,2)</f>
        <v>0</v>
      </c>
      <c r="X58" s="15">
        <f>ROUND($X$59,2)</f>
        <v>0</v>
      </c>
      <c r="Y58" s="15">
        <f>ROUND($Y$59,2)</f>
        <v>0</v>
      </c>
      <c r="Z58" s="17"/>
      <c r="AA58" s="70"/>
    </row>
    <row r="59" spans="1:27" s="18" customFormat="1" ht="11.1" customHeight="1" outlineLevel="7" x14ac:dyDescent="0.2">
      <c r="A59" s="19"/>
      <c r="B59" s="20" t="s">
        <v>30</v>
      </c>
      <c r="C59" s="21" t="s">
        <v>66</v>
      </c>
      <c r="D59" s="21"/>
      <c r="E59" s="21"/>
      <c r="F59" s="21"/>
      <c r="G59" s="21"/>
      <c r="H59" s="22"/>
      <c r="I59" s="22"/>
      <c r="J59" s="22"/>
      <c r="K59" s="22"/>
      <c r="L59" s="22"/>
      <c r="M59" s="22"/>
      <c r="N59" s="22"/>
      <c r="O59" s="22"/>
      <c r="P59" s="23">
        <v>1</v>
      </c>
      <c r="Q59" s="23">
        <f>$H$59+$I$59+$J$59+$K$59+$L$59+$M$59+$N$59+$O$59+$P$59</f>
        <v>1</v>
      </c>
      <c r="R59" s="23">
        <v>1</v>
      </c>
      <c r="S59" s="22">
        <f>ROUND($Q$59*$R$59,3)</f>
        <v>1</v>
      </c>
      <c r="T59" s="59"/>
      <c r="U59" s="60"/>
      <c r="V59" s="56">
        <f>ROUND($U$59+$T$59,2)</f>
        <v>0</v>
      </c>
      <c r="W59" s="22">
        <f>ROUND($Q$59*$T$59,2)</f>
        <v>0</v>
      </c>
      <c r="X59" s="22">
        <f>ROUND($S$59*$U$59,2)</f>
        <v>0</v>
      </c>
      <c r="Y59" s="22">
        <f>ROUND($X$59+$W$59,2)</f>
        <v>0</v>
      </c>
      <c r="Z59" s="22"/>
      <c r="AA59" s="71"/>
    </row>
    <row r="60" spans="1:27" s="11" customFormat="1" ht="42" customHeight="1" outlineLevel="6" x14ac:dyDescent="0.15">
      <c r="A60" s="12">
        <v>23</v>
      </c>
      <c r="B60" s="13" t="s">
        <v>69</v>
      </c>
      <c r="C60" s="14" t="s">
        <v>66</v>
      </c>
      <c r="D60" s="14"/>
      <c r="E60" s="14"/>
      <c r="F60" s="14"/>
      <c r="G60" s="14"/>
      <c r="H60" s="16">
        <v>29</v>
      </c>
      <c r="I60" s="16">
        <v>13</v>
      </c>
      <c r="J60" s="16">
        <v>14</v>
      </c>
      <c r="K60" s="16">
        <v>15</v>
      </c>
      <c r="L60" s="16">
        <v>14</v>
      </c>
      <c r="M60" s="16">
        <v>14</v>
      </c>
      <c r="N60" s="16">
        <v>17</v>
      </c>
      <c r="O60" s="16">
        <v>13</v>
      </c>
      <c r="P60" s="16">
        <v>35</v>
      </c>
      <c r="Q60" s="16">
        <v>164</v>
      </c>
      <c r="R60" s="15"/>
      <c r="S60" s="15">
        <f>$S$61</f>
        <v>164</v>
      </c>
      <c r="T60" s="61"/>
      <c r="U60" s="61"/>
      <c r="V60" s="15">
        <f>ROUND($Y$60/$S$60,2)</f>
        <v>0</v>
      </c>
      <c r="W60" s="15">
        <f>ROUND($W$61+$W$62+$W$63+$W$64+$W$65,2)</f>
        <v>0</v>
      </c>
      <c r="X60" s="15">
        <f>ROUND($X$61+$X$62+$X$63+$X$64+$X$65,2)</f>
        <v>0</v>
      </c>
      <c r="Y60" s="15">
        <f>ROUND($Y$61+$Y$62+$Y$63+$Y$64+$Y$65,2)</f>
        <v>0</v>
      </c>
      <c r="Z60" s="17" t="s">
        <v>70</v>
      </c>
      <c r="AA60" s="70"/>
    </row>
    <row r="61" spans="1:27" s="18" customFormat="1" ht="11.1" customHeight="1" outlineLevel="7" x14ac:dyDescent="0.2">
      <c r="A61" s="19"/>
      <c r="B61" s="20" t="s">
        <v>30</v>
      </c>
      <c r="C61" s="21" t="s">
        <v>66</v>
      </c>
      <c r="D61" s="21"/>
      <c r="E61" s="21"/>
      <c r="F61" s="21"/>
      <c r="G61" s="21"/>
      <c r="H61" s="23">
        <v>29</v>
      </c>
      <c r="I61" s="23">
        <v>13</v>
      </c>
      <c r="J61" s="23">
        <v>14</v>
      </c>
      <c r="K61" s="23">
        <v>15</v>
      </c>
      <c r="L61" s="23">
        <v>14</v>
      </c>
      <c r="M61" s="23">
        <v>14</v>
      </c>
      <c r="N61" s="23">
        <v>17</v>
      </c>
      <c r="O61" s="23">
        <v>13</v>
      </c>
      <c r="P61" s="23">
        <v>35</v>
      </c>
      <c r="Q61" s="23">
        <f>$H$61+$I$61+$J$61+$K$61+$L$61+$M$61+$N$61+$O$61+$P$61</f>
        <v>164</v>
      </c>
      <c r="R61" s="23">
        <v>1</v>
      </c>
      <c r="S61" s="22">
        <f>ROUND($Q$61*$R$61,3)</f>
        <v>164</v>
      </c>
      <c r="T61" s="62"/>
      <c r="U61" s="60"/>
      <c r="V61" s="57">
        <f>ROUND($U$61+$T$61,2)</f>
        <v>0</v>
      </c>
      <c r="W61" s="22">
        <f>ROUND($Q$61*$T$61,2)</f>
        <v>0</v>
      </c>
      <c r="X61" s="22">
        <f>ROUND($S$61*$U$61,2)</f>
        <v>0</v>
      </c>
      <c r="Y61" s="22">
        <f>ROUND($X$61+$W$61,2)</f>
        <v>0</v>
      </c>
      <c r="Z61" s="22"/>
      <c r="AA61" s="71"/>
    </row>
    <row r="62" spans="1:27" s="1" customFormat="1" ht="11.1" customHeight="1" outlineLevel="7" x14ac:dyDescent="0.2">
      <c r="A62" s="24"/>
      <c r="B62" s="25" t="s">
        <v>71</v>
      </c>
      <c r="C62" s="26" t="s">
        <v>72</v>
      </c>
      <c r="D62" s="26"/>
      <c r="E62" s="26"/>
      <c r="F62" s="26"/>
      <c r="G62" s="26"/>
      <c r="H62" s="27">
        <v>7.0000000000000001E-3</v>
      </c>
      <c r="I62" s="27">
        <v>3.0000000000000001E-3</v>
      </c>
      <c r="J62" s="27">
        <v>3.0000000000000001E-3</v>
      </c>
      <c r="K62" s="27">
        <v>4.0000000000000001E-3</v>
      </c>
      <c r="L62" s="27">
        <v>3.0000000000000001E-3</v>
      </c>
      <c r="M62" s="27">
        <v>3.0000000000000001E-3</v>
      </c>
      <c r="N62" s="27">
        <v>4.0000000000000001E-3</v>
      </c>
      <c r="O62" s="27">
        <v>3.0000000000000001E-3</v>
      </c>
      <c r="P62" s="27">
        <v>8.9999999999999993E-3</v>
      </c>
      <c r="Q62" s="27">
        <f>$H$62+$I$62+$J$62+$K$62+$L$62+$M$62+$N$62+$O$62+$P$62</f>
        <v>3.9E-2</v>
      </c>
      <c r="R62" s="29">
        <v>1.03</v>
      </c>
      <c r="S62" s="28">
        <f>ROUND($Q$62*$R$62,3)</f>
        <v>0.04</v>
      </c>
      <c r="T62" s="63"/>
      <c r="U62" s="63"/>
      <c r="V62" s="28">
        <f>ROUND($U$62+$T$62,2)</f>
        <v>0</v>
      </c>
      <c r="W62" s="28">
        <f>ROUND($Q$62*$T$62,2)</f>
        <v>0</v>
      </c>
      <c r="X62" s="28">
        <f>ROUND($S$62*$U$62,2)</f>
        <v>0</v>
      </c>
      <c r="Y62" s="28">
        <f>ROUND($X$62+$W$62,2)</f>
        <v>0</v>
      </c>
      <c r="Z62" s="30"/>
      <c r="AA62" s="72"/>
    </row>
    <row r="63" spans="1:27" s="1" customFormat="1" ht="11.1" customHeight="1" outlineLevel="7" x14ac:dyDescent="0.2">
      <c r="A63" s="24"/>
      <c r="B63" s="25" t="s">
        <v>73</v>
      </c>
      <c r="C63" s="26" t="s">
        <v>74</v>
      </c>
      <c r="D63" s="26"/>
      <c r="E63" s="26"/>
      <c r="F63" s="26"/>
      <c r="G63" s="26"/>
      <c r="H63" s="27">
        <v>7.5</v>
      </c>
      <c r="I63" s="27">
        <v>2.1</v>
      </c>
      <c r="J63" s="27">
        <v>3</v>
      </c>
      <c r="K63" s="27">
        <v>3.3</v>
      </c>
      <c r="L63" s="27">
        <v>2.4</v>
      </c>
      <c r="M63" s="27">
        <v>3</v>
      </c>
      <c r="N63" s="27">
        <v>3.3</v>
      </c>
      <c r="O63" s="27">
        <v>2.1</v>
      </c>
      <c r="P63" s="27">
        <v>9</v>
      </c>
      <c r="Q63" s="27">
        <f>$H$63+$I$63+$J$63+$K$63+$L$63+$M$63+$N$63+$O$63+$P$63</f>
        <v>35.700000000000003</v>
      </c>
      <c r="R63" s="31">
        <v>1</v>
      </c>
      <c r="S63" s="28">
        <f>ROUND($Q$63*$R$63,3)</f>
        <v>35.700000000000003</v>
      </c>
      <c r="T63" s="63"/>
      <c r="U63" s="63"/>
      <c r="V63" s="28">
        <f>ROUND($U$63+$T$63,2)</f>
        <v>0</v>
      </c>
      <c r="W63" s="28">
        <f>ROUND($Q$63*$T$63,2)</f>
        <v>0</v>
      </c>
      <c r="X63" s="28">
        <f>ROUND($S$63*$U$63,2)</f>
        <v>0</v>
      </c>
      <c r="Y63" s="28">
        <f>ROUND($X$63+$W$63,2)</f>
        <v>0</v>
      </c>
      <c r="Z63" s="30" t="s">
        <v>75</v>
      </c>
      <c r="AA63" s="72"/>
    </row>
    <row r="64" spans="1:27" s="1" customFormat="1" ht="11.1" customHeight="1" outlineLevel="7" x14ac:dyDescent="0.2">
      <c r="A64" s="24"/>
      <c r="B64" s="25" t="s">
        <v>76</v>
      </c>
      <c r="C64" s="26" t="s">
        <v>74</v>
      </c>
      <c r="D64" s="26"/>
      <c r="E64" s="26"/>
      <c r="F64" s="26"/>
      <c r="G64" s="26"/>
      <c r="H64" s="27">
        <v>1.2</v>
      </c>
      <c r="I64" s="27">
        <v>1.8</v>
      </c>
      <c r="J64" s="27">
        <v>1.2</v>
      </c>
      <c r="K64" s="27">
        <v>1.2</v>
      </c>
      <c r="L64" s="27">
        <v>1.8</v>
      </c>
      <c r="M64" s="27">
        <v>1.2</v>
      </c>
      <c r="N64" s="27">
        <v>1.8</v>
      </c>
      <c r="O64" s="27">
        <v>1.8</v>
      </c>
      <c r="P64" s="27">
        <v>1.2</v>
      </c>
      <c r="Q64" s="27">
        <f>$H$64+$I$64+$J$64+$K$64+$L$64+$M$64+$N$64+$O$64+$P$64</f>
        <v>13.200000000000001</v>
      </c>
      <c r="R64" s="31">
        <v>1</v>
      </c>
      <c r="S64" s="28">
        <f>ROUND($Q$64*$R$64,3)</f>
        <v>13.2</v>
      </c>
      <c r="T64" s="63"/>
      <c r="U64" s="63"/>
      <c r="V64" s="28">
        <f>ROUND($U$64+$T$64,2)</f>
        <v>0</v>
      </c>
      <c r="W64" s="28">
        <f>ROUND($Q$64*$T$64,2)</f>
        <v>0</v>
      </c>
      <c r="X64" s="28">
        <f>ROUND($S$64*$U$64,2)</f>
        <v>0</v>
      </c>
      <c r="Y64" s="28">
        <f>ROUND($X$64+$W$64,2)</f>
        <v>0</v>
      </c>
      <c r="Z64" s="30" t="s">
        <v>77</v>
      </c>
      <c r="AA64" s="72"/>
    </row>
    <row r="65" spans="1:27" s="1" customFormat="1" ht="11.1" customHeight="1" outlineLevel="7" x14ac:dyDescent="0.2">
      <c r="A65" s="24"/>
      <c r="B65" s="25" t="s">
        <v>101</v>
      </c>
      <c r="C65" s="26" t="s">
        <v>74</v>
      </c>
      <c r="D65" s="26"/>
      <c r="E65" s="26"/>
      <c r="F65" s="26"/>
      <c r="G65" s="26"/>
      <c r="H65" s="28"/>
      <c r="I65" s="28"/>
      <c r="J65" s="28"/>
      <c r="K65" s="28"/>
      <c r="L65" s="28"/>
      <c r="M65" s="28"/>
      <c r="N65" s="28"/>
      <c r="O65" s="28"/>
      <c r="P65" s="27">
        <v>0.3</v>
      </c>
      <c r="Q65" s="27">
        <f>$H$65+$I$65+$J$65+$K$65+$L$65+$M$65+$N$65+$O$65+$P$65</f>
        <v>0.3</v>
      </c>
      <c r="R65" s="31">
        <v>1</v>
      </c>
      <c r="S65" s="28">
        <f>ROUND($Q$65*$R$65,3)</f>
        <v>0.3</v>
      </c>
      <c r="T65" s="63"/>
      <c r="U65" s="63"/>
      <c r="V65" s="28">
        <f>ROUND($U$65+$T$65,2)</f>
        <v>0</v>
      </c>
      <c r="W65" s="28">
        <f>ROUND($Q$65*$T$65,2)</f>
        <v>0</v>
      </c>
      <c r="X65" s="28">
        <f>ROUND($S$65*$U$65,2)</f>
        <v>0</v>
      </c>
      <c r="Y65" s="28">
        <f>ROUND($X$65+$W$65,2)</f>
        <v>0</v>
      </c>
      <c r="Z65" s="30" t="s">
        <v>115</v>
      </c>
      <c r="AA65" s="72"/>
    </row>
    <row r="66" spans="1:27" s="1" customFormat="1" ht="12" customHeight="1" outlineLevel="5" x14ac:dyDescent="0.2">
      <c r="A66" s="7"/>
      <c r="B66" s="8" t="s">
        <v>116</v>
      </c>
      <c r="C66" s="9"/>
      <c r="D66" s="9"/>
      <c r="E66" s="9"/>
      <c r="F66" s="9"/>
      <c r="G66" s="9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64"/>
      <c r="U66" s="64"/>
      <c r="V66" s="10"/>
      <c r="W66" s="10">
        <f>ROUND($W$68+$W$69+$W$70+$W$71+$W$72+$W$74+$W$75+$W$76+$W$77+$W$78+$W$79+$W$80+$W$81+$W$83+$W$84+$W$85+$W$86+$W$88+$W$89+$W$92+$W$93+$W$94+$W$95+$W$96+$W$97+$W$98,2)</f>
        <v>0</v>
      </c>
      <c r="X66" s="10">
        <f>ROUND($X$68+$X$69+$X$70+$X$71+$X$72+$X$74+$X$75+$X$76+$X$77+$X$78+$X$79+$X$80+$X$81+$X$83+$X$84+$X$85+$X$86+$X$88+$X$89+$X$92+$X$93+$X$94+$X$95+$X$96+$X$97+$X$98,2)</f>
        <v>0</v>
      </c>
      <c r="Y66" s="10">
        <f>ROUND($Y$68+$Y$69+$Y$70+$Y$71+$Y$72+$Y$74+$Y$75+$Y$76+$Y$77+$Y$78+$Y$79+$Y$80+$Y$81+$Y$83+$Y$84+$Y$85+$Y$86+$Y$88+$Y$89+$Y$92+$Y$93+$Y$94+$Y$95+$Y$96+$Y$97+$Y$98,2)</f>
        <v>0</v>
      </c>
      <c r="Z66" s="10"/>
      <c r="AA66" s="64"/>
    </row>
    <row r="67" spans="1:27" s="1" customFormat="1" ht="12" customHeight="1" outlineLevel="6" x14ac:dyDescent="0.2">
      <c r="A67" s="7"/>
      <c r="B67" s="8" t="s">
        <v>117</v>
      </c>
      <c r="C67" s="9"/>
      <c r="D67" s="9"/>
      <c r="E67" s="9"/>
      <c r="F67" s="9"/>
      <c r="G67" s="9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64"/>
      <c r="U67" s="64"/>
      <c r="V67" s="10"/>
      <c r="W67" s="10">
        <f>ROUND($W$68+$W$69+$W$70+$W$71+$W$72,2)</f>
        <v>0</v>
      </c>
      <c r="X67" s="10">
        <f>ROUND($X$68+$X$69+$X$70+$X$71+$X$72,2)</f>
        <v>0</v>
      </c>
      <c r="Y67" s="10">
        <f>ROUND($Y$68+$Y$69+$Y$70+$Y$71+$Y$72,2)</f>
        <v>0</v>
      </c>
      <c r="Z67" s="10"/>
      <c r="AA67" s="64"/>
    </row>
    <row r="68" spans="1:27" s="1" customFormat="1" ht="56.1" customHeight="1" outlineLevel="7" x14ac:dyDescent="0.2">
      <c r="A68" s="24"/>
      <c r="B68" s="25" t="s">
        <v>118</v>
      </c>
      <c r="C68" s="26" t="s">
        <v>66</v>
      </c>
      <c r="D68" s="26"/>
      <c r="E68" s="26"/>
      <c r="F68" s="26"/>
      <c r="G68" s="26"/>
      <c r="H68" s="27">
        <v>8</v>
      </c>
      <c r="I68" s="27">
        <v>4</v>
      </c>
      <c r="J68" s="27">
        <v>4</v>
      </c>
      <c r="K68" s="27">
        <v>4</v>
      </c>
      <c r="L68" s="27">
        <v>4</v>
      </c>
      <c r="M68" s="27">
        <v>4</v>
      </c>
      <c r="N68" s="27">
        <v>4</v>
      </c>
      <c r="O68" s="27">
        <v>4</v>
      </c>
      <c r="P68" s="27">
        <v>6</v>
      </c>
      <c r="Q68" s="27">
        <f>$H$68+$I$68+$J$68+$K$68+$L$68+$M$68+$N$68+$O$68+$P$68</f>
        <v>42</v>
      </c>
      <c r="R68" s="31">
        <v>1</v>
      </c>
      <c r="S68" s="28">
        <f>ROUND($Q$68*$R$68,3)</f>
        <v>42</v>
      </c>
      <c r="T68" s="65"/>
      <c r="U68" s="63"/>
      <c r="V68" s="29">
        <f>ROUND($U$68+$T$68,2)</f>
        <v>0</v>
      </c>
      <c r="W68" s="28">
        <f>ROUND($Q$68*$T$68,2)</f>
        <v>0</v>
      </c>
      <c r="X68" s="28">
        <f>ROUND($S$68*$U$68,2)</f>
        <v>0</v>
      </c>
      <c r="Y68" s="28">
        <f>ROUND($X$68+$W$68,2)</f>
        <v>0</v>
      </c>
      <c r="Z68" s="30" t="s">
        <v>119</v>
      </c>
      <c r="AA68" s="72"/>
    </row>
    <row r="69" spans="1:27" s="1" customFormat="1" ht="56.1" customHeight="1" outlineLevel="7" x14ac:dyDescent="0.2">
      <c r="A69" s="24"/>
      <c r="B69" s="25" t="s">
        <v>120</v>
      </c>
      <c r="C69" s="26" t="s">
        <v>66</v>
      </c>
      <c r="D69" s="26"/>
      <c r="E69" s="26"/>
      <c r="F69" s="26"/>
      <c r="G69" s="26"/>
      <c r="H69" s="27">
        <v>57</v>
      </c>
      <c r="I69" s="27">
        <v>45</v>
      </c>
      <c r="J69" s="27">
        <v>32</v>
      </c>
      <c r="K69" s="27">
        <v>43</v>
      </c>
      <c r="L69" s="27">
        <v>32</v>
      </c>
      <c r="M69" s="27">
        <v>43</v>
      </c>
      <c r="N69" s="27">
        <v>32</v>
      </c>
      <c r="O69" s="27">
        <v>45</v>
      </c>
      <c r="P69" s="27">
        <v>45</v>
      </c>
      <c r="Q69" s="27">
        <f>$H$69+$I$69+$J$69+$K$69+$L$69+$M$69+$N$69+$O$69+$P$69</f>
        <v>374</v>
      </c>
      <c r="R69" s="31">
        <v>1</v>
      </c>
      <c r="S69" s="28">
        <f>ROUND($Q$69*$R$69,3)</f>
        <v>374</v>
      </c>
      <c r="T69" s="65"/>
      <c r="U69" s="63"/>
      <c r="V69" s="29">
        <f>ROUND($U$69+$T$69,2)</f>
        <v>0</v>
      </c>
      <c r="W69" s="28">
        <f>ROUND($Q$69*$T$69,2)</f>
        <v>0</v>
      </c>
      <c r="X69" s="28">
        <f>ROUND($S$69*$U$69,2)</f>
        <v>0</v>
      </c>
      <c r="Y69" s="28">
        <f>ROUND($X$69+$W$69,2)</f>
        <v>0</v>
      </c>
      <c r="Z69" s="30" t="s">
        <v>121</v>
      </c>
      <c r="AA69" s="72"/>
    </row>
    <row r="70" spans="1:27" s="1" customFormat="1" ht="56.1" customHeight="1" outlineLevel="7" x14ac:dyDescent="0.2">
      <c r="A70" s="24"/>
      <c r="B70" s="25" t="s">
        <v>122</v>
      </c>
      <c r="C70" s="26" t="s">
        <v>66</v>
      </c>
      <c r="D70" s="26"/>
      <c r="E70" s="26"/>
      <c r="F70" s="26"/>
      <c r="G70" s="26"/>
      <c r="H70" s="27">
        <v>28</v>
      </c>
      <c r="I70" s="27">
        <v>1</v>
      </c>
      <c r="J70" s="27">
        <v>1</v>
      </c>
      <c r="K70" s="27">
        <v>9</v>
      </c>
      <c r="L70" s="27">
        <v>1</v>
      </c>
      <c r="M70" s="27">
        <v>9</v>
      </c>
      <c r="N70" s="27">
        <v>1</v>
      </c>
      <c r="O70" s="27">
        <v>1</v>
      </c>
      <c r="P70" s="27">
        <v>26</v>
      </c>
      <c r="Q70" s="27">
        <f>$H$70+$I$70+$J$70+$K$70+$L$70+$M$70+$N$70+$O$70+$P$70</f>
        <v>77</v>
      </c>
      <c r="R70" s="31">
        <v>1</v>
      </c>
      <c r="S70" s="28">
        <f>ROUND($Q$70*$R$70,3)</f>
        <v>77</v>
      </c>
      <c r="T70" s="65"/>
      <c r="U70" s="63"/>
      <c r="V70" s="29">
        <f>ROUND($U$70+$T$70,2)</f>
        <v>0</v>
      </c>
      <c r="W70" s="28">
        <f>ROUND($Q$70*$T$70,2)</f>
        <v>0</v>
      </c>
      <c r="X70" s="28">
        <f>ROUND($S$70*$U$70,2)</f>
        <v>0</v>
      </c>
      <c r="Y70" s="28">
        <f>ROUND($X$70+$W$70,2)</f>
        <v>0</v>
      </c>
      <c r="Z70" s="30" t="s">
        <v>119</v>
      </c>
      <c r="AA70" s="72"/>
    </row>
    <row r="71" spans="1:27" s="1" customFormat="1" ht="56.1" customHeight="1" outlineLevel="7" x14ac:dyDescent="0.2">
      <c r="A71" s="24"/>
      <c r="B71" s="25" t="s">
        <v>123</v>
      </c>
      <c r="C71" s="26" t="s">
        <v>66</v>
      </c>
      <c r="D71" s="26"/>
      <c r="E71" s="26"/>
      <c r="F71" s="26"/>
      <c r="G71" s="26"/>
      <c r="H71" s="27">
        <v>27</v>
      </c>
      <c r="I71" s="27">
        <v>22</v>
      </c>
      <c r="J71" s="27">
        <v>15</v>
      </c>
      <c r="K71" s="27">
        <v>19</v>
      </c>
      <c r="L71" s="27">
        <v>15</v>
      </c>
      <c r="M71" s="27">
        <v>19</v>
      </c>
      <c r="N71" s="27">
        <v>15</v>
      </c>
      <c r="O71" s="27">
        <v>22</v>
      </c>
      <c r="P71" s="27">
        <v>21</v>
      </c>
      <c r="Q71" s="27">
        <f>$H$71+$I$71+$J$71+$K$71+$L$71+$M$71+$N$71+$O$71+$P$71</f>
        <v>175</v>
      </c>
      <c r="R71" s="31">
        <v>1</v>
      </c>
      <c r="S71" s="28">
        <f>ROUND($Q$71*$R$71,3)</f>
        <v>175</v>
      </c>
      <c r="T71" s="65"/>
      <c r="U71" s="63"/>
      <c r="V71" s="29">
        <f>ROUND($U$71+$T$71,2)</f>
        <v>0</v>
      </c>
      <c r="W71" s="28">
        <f>ROUND($Q$71*$T$71,2)</f>
        <v>0</v>
      </c>
      <c r="X71" s="28">
        <f>ROUND($S$71*$U$71,2)</f>
        <v>0</v>
      </c>
      <c r="Y71" s="28">
        <f>ROUND($X$71+$W$71,2)</f>
        <v>0</v>
      </c>
      <c r="Z71" s="30" t="s">
        <v>119</v>
      </c>
      <c r="AA71" s="72"/>
    </row>
    <row r="72" spans="1:27" s="1" customFormat="1" ht="56.1" customHeight="1" outlineLevel="7" x14ac:dyDescent="0.2">
      <c r="A72" s="24"/>
      <c r="B72" s="25" t="s">
        <v>124</v>
      </c>
      <c r="C72" s="26" t="s">
        <v>66</v>
      </c>
      <c r="D72" s="26"/>
      <c r="E72" s="26"/>
      <c r="F72" s="26"/>
      <c r="G72" s="26"/>
      <c r="H72" s="27">
        <v>2</v>
      </c>
      <c r="I72" s="27">
        <v>1</v>
      </c>
      <c r="J72" s="27">
        <v>1</v>
      </c>
      <c r="K72" s="27">
        <v>1</v>
      </c>
      <c r="L72" s="27">
        <v>1</v>
      </c>
      <c r="M72" s="27">
        <v>1</v>
      </c>
      <c r="N72" s="27">
        <v>1</v>
      </c>
      <c r="O72" s="27">
        <v>1</v>
      </c>
      <c r="P72" s="27">
        <v>2</v>
      </c>
      <c r="Q72" s="27">
        <f>$H$72+$I$72+$J$72+$K$72+$L$72+$M$72+$N$72+$O$72+$P$72</f>
        <v>11</v>
      </c>
      <c r="R72" s="31">
        <v>1</v>
      </c>
      <c r="S72" s="28">
        <f>ROUND($Q$72*$R$72,3)</f>
        <v>11</v>
      </c>
      <c r="T72" s="65"/>
      <c r="U72" s="63"/>
      <c r="V72" s="29">
        <f>ROUND($U$72+$T$72,2)</f>
        <v>0</v>
      </c>
      <c r="W72" s="28">
        <f>ROUND($Q$72*$T$72,2)</f>
        <v>0</v>
      </c>
      <c r="X72" s="28">
        <f>ROUND($S$72*$U$72,2)</f>
        <v>0</v>
      </c>
      <c r="Y72" s="28">
        <f>ROUND($X$72+$W$72,2)</f>
        <v>0</v>
      </c>
      <c r="Z72" s="30" t="s">
        <v>125</v>
      </c>
      <c r="AA72" s="72"/>
    </row>
    <row r="73" spans="1:27" s="1" customFormat="1" ht="12" customHeight="1" outlineLevel="6" x14ac:dyDescent="0.2">
      <c r="A73" s="7"/>
      <c r="B73" s="8" t="s">
        <v>126</v>
      </c>
      <c r="C73" s="9"/>
      <c r="D73" s="9"/>
      <c r="E73" s="9"/>
      <c r="F73" s="9"/>
      <c r="G73" s="9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64"/>
      <c r="U73" s="64"/>
      <c r="V73" s="10"/>
      <c r="W73" s="10">
        <f>ROUND($W$74+$W$75+$W$76+$W$77+$W$78+$W$79+$W$80+$W$81,2)</f>
        <v>0</v>
      </c>
      <c r="X73" s="10">
        <f>ROUND($X$74+$X$75+$X$76+$X$77+$X$78+$X$79+$X$80+$X$81,2)</f>
        <v>0</v>
      </c>
      <c r="Y73" s="10">
        <f>ROUND($Y$74+$Y$75+$Y$76+$Y$77+$Y$78+$Y$79+$Y$80+$Y$81,2)</f>
        <v>0</v>
      </c>
      <c r="Z73" s="10"/>
      <c r="AA73" s="64"/>
    </row>
    <row r="74" spans="1:27" s="1" customFormat="1" ht="89.1" customHeight="1" outlineLevel="7" x14ac:dyDescent="0.2">
      <c r="A74" s="24"/>
      <c r="B74" s="25" t="s">
        <v>127</v>
      </c>
      <c r="C74" s="26" t="s">
        <v>66</v>
      </c>
      <c r="D74" s="26"/>
      <c r="E74" s="26"/>
      <c r="F74" s="26"/>
      <c r="G74" s="26"/>
      <c r="H74" s="27">
        <v>1</v>
      </c>
      <c r="I74" s="28"/>
      <c r="J74" s="28"/>
      <c r="K74" s="28"/>
      <c r="L74" s="28"/>
      <c r="M74" s="28"/>
      <c r="N74" s="28"/>
      <c r="O74" s="28"/>
      <c r="P74" s="28"/>
      <c r="Q74" s="27">
        <f>$H$74+$I$74+$J$74+$K$74+$L$74+$M$74+$N$74+$O$74+$P$74</f>
        <v>1</v>
      </c>
      <c r="R74" s="31">
        <v>1</v>
      </c>
      <c r="S74" s="28">
        <f>ROUND($Q$74*$R$74,3)</f>
        <v>1</v>
      </c>
      <c r="T74" s="66"/>
      <c r="U74" s="63"/>
      <c r="V74" s="58">
        <f>ROUND($U$74+$T$74,2)</f>
        <v>0</v>
      </c>
      <c r="W74" s="28">
        <f>ROUND($Q$74*$T$74,2)</f>
        <v>0</v>
      </c>
      <c r="X74" s="28">
        <f>ROUND($S$74*$U$74,2)</f>
        <v>0</v>
      </c>
      <c r="Y74" s="28">
        <f>ROUND($X$74+$W$74,2)</f>
        <v>0</v>
      </c>
      <c r="Z74" s="30" t="s">
        <v>128</v>
      </c>
      <c r="AA74" s="72"/>
    </row>
    <row r="75" spans="1:27" s="1" customFormat="1" ht="89.1" customHeight="1" outlineLevel="7" x14ac:dyDescent="0.2">
      <c r="A75" s="24"/>
      <c r="B75" s="25" t="s">
        <v>129</v>
      </c>
      <c r="C75" s="26" t="s">
        <v>66</v>
      </c>
      <c r="D75" s="26"/>
      <c r="E75" s="26"/>
      <c r="F75" s="26"/>
      <c r="G75" s="26"/>
      <c r="H75" s="27">
        <v>3</v>
      </c>
      <c r="I75" s="28"/>
      <c r="J75" s="27">
        <v>1</v>
      </c>
      <c r="K75" s="28"/>
      <c r="L75" s="27">
        <v>1</v>
      </c>
      <c r="M75" s="28"/>
      <c r="N75" s="27">
        <v>1</v>
      </c>
      <c r="O75" s="28"/>
      <c r="P75" s="27">
        <v>3</v>
      </c>
      <c r="Q75" s="27">
        <f>$H$75+$I$75+$J$75+$K$75+$L$75+$M$75+$N$75+$O$75+$P$75</f>
        <v>9</v>
      </c>
      <c r="R75" s="31">
        <v>1</v>
      </c>
      <c r="S75" s="28">
        <f>ROUND($Q$75*$R$75,3)</f>
        <v>9</v>
      </c>
      <c r="T75" s="66"/>
      <c r="U75" s="63"/>
      <c r="V75" s="58">
        <f>ROUND($U$75+$T$75,2)</f>
        <v>0</v>
      </c>
      <c r="W75" s="28">
        <f>ROUND($Q$75*$T$75,2)</f>
        <v>0</v>
      </c>
      <c r="X75" s="28">
        <f>ROUND($S$75*$U$75,2)</f>
        <v>0</v>
      </c>
      <c r="Y75" s="28">
        <f>ROUND($X$75+$W$75,2)</f>
        <v>0</v>
      </c>
      <c r="Z75" s="30" t="s">
        <v>128</v>
      </c>
      <c r="AA75" s="72"/>
    </row>
    <row r="76" spans="1:27" s="1" customFormat="1" ht="89.1" customHeight="1" outlineLevel="7" x14ac:dyDescent="0.2">
      <c r="A76" s="24"/>
      <c r="B76" s="25" t="s">
        <v>130</v>
      </c>
      <c r="C76" s="26" t="s">
        <v>66</v>
      </c>
      <c r="D76" s="26"/>
      <c r="E76" s="26"/>
      <c r="F76" s="26"/>
      <c r="G76" s="26"/>
      <c r="H76" s="27">
        <v>4</v>
      </c>
      <c r="I76" s="27">
        <v>1</v>
      </c>
      <c r="J76" s="27">
        <v>3</v>
      </c>
      <c r="K76" s="27">
        <v>1</v>
      </c>
      <c r="L76" s="27">
        <v>3</v>
      </c>
      <c r="M76" s="27">
        <v>1</v>
      </c>
      <c r="N76" s="27">
        <v>3</v>
      </c>
      <c r="O76" s="27">
        <v>1</v>
      </c>
      <c r="P76" s="27">
        <v>3</v>
      </c>
      <c r="Q76" s="27">
        <f>$H$76+$I$76+$J$76+$K$76+$L$76+$M$76+$N$76+$O$76+$P$76</f>
        <v>20</v>
      </c>
      <c r="R76" s="31">
        <v>1</v>
      </c>
      <c r="S76" s="28">
        <f>ROUND($Q$76*$R$76,3)</f>
        <v>20</v>
      </c>
      <c r="T76" s="66"/>
      <c r="U76" s="63"/>
      <c r="V76" s="58">
        <f>ROUND($U$76+$T$76,2)</f>
        <v>0</v>
      </c>
      <c r="W76" s="28">
        <f>ROUND($Q$76*$T$76,2)</f>
        <v>0</v>
      </c>
      <c r="X76" s="28">
        <f>ROUND($S$76*$U$76,2)</f>
        <v>0</v>
      </c>
      <c r="Y76" s="28">
        <f>ROUND($X$76+$W$76,2)</f>
        <v>0</v>
      </c>
      <c r="Z76" s="30" t="s">
        <v>128</v>
      </c>
      <c r="AA76" s="72"/>
    </row>
    <row r="77" spans="1:27" s="1" customFormat="1" ht="89.1" customHeight="1" outlineLevel="7" x14ac:dyDescent="0.2">
      <c r="A77" s="24"/>
      <c r="B77" s="25" t="s">
        <v>131</v>
      </c>
      <c r="C77" s="26" t="s">
        <v>66</v>
      </c>
      <c r="D77" s="26"/>
      <c r="E77" s="26"/>
      <c r="F77" s="26"/>
      <c r="G77" s="26"/>
      <c r="H77" s="28"/>
      <c r="I77" s="28"/>
      <c r="J77" s="28"/>
      <c r="K77" s="27">
        <v>3</v>
      </c>
      <c r="L77" s="28"/>
      <c r="M77" s="27">
        <v>3</v>
      </c>
      <c r="N77" s="28"/>
      <c r="O77" s="28"/>
      <c r="P77" s="28"/>
      <c r="Q77" s="27">
        <f>$H$77+$I$77+$J$77+$K$77+$L$77+$M$77+$N$77+$O$77+$P$77</f>
        <v>6</v>
      </c>
      <c r="R77" s="31">
        <v>1</v>
      </c>
      <c r="S77" s="28">
        <f>ROUND($Q$77*$R$77,3)</f>
        <v>6</v>
      </c>
      <c r="T77" s="66"/>
      <c r="U77" s="63"/>
      <c r="V77" s="58">
        <f>ROUND($U$77+$T$77,2)</f>
        <v>0</v>
      </c>
      <c r="W77" s="28">
        <f>ROUND($Q$77*$T$77,2)</f>
        <v>0</v>
      </c>
      <c r="X77" s="28">
        <f>ROUND($S$77*$U$77,2)</f>
        <v>0</v>
      </c>
      <c r="Y77" s="28">
        <f>ROUND($X$77+$W$77,2)</f>
        <v>0</v>
      </c>
      <c r="Z77" s="30" t="s">
        <v>128</v>
      </c>
      <c r="AA77" s="72"/>
    </row>
    <row r="78" spans="1:27" s="1" customFormat="1" ht="89.1" customHeight="1" outlineLevel="7" x14ac:dyDescent="0.2">
      <c r="A78" s="24"/>
      <c r="B78" s="25" t="s">
        <v>132</v>
      </c>
      <c r="C78" s="26" t="s">
        <v>66</v>
      </c>
      <c r="D78" s="26"/>
      <c r="E78" s="26"/>
      <c r="F78" s="26"/>
      <c r="G78" s="26"/>
      <c r="H78" s="28"/>
      <c r="I78" s="27">
        <v>3</v>
      </c>
      <c r="J78" s="28"/>
      <c r="K78" s="28"/>
      <c r="L78" s="28"/>
      <c r="M78" s="28"/>
      <c r="N78" s="28"/>
      <c r="O78" s="27">
        <v>3</v>
      </c>
      <c r="P78" s="28"/>
      <c r="Q78" s="27">
        <f>$H$78+$I$78+$J$78+$K$78+$L$78+$M$78+$N$78+$O$78+$P$78</f>
        <v>6</v>
      </c>
      <c r="R78" s="31">
        <v>1</v>
      </c>
      <c r="S78" s="28">
        <f>ROUND($Q$78*$R$78,3)</f>
        <v>6</v>
      </c>
      <c r="T78" s="66"/>
      <c r="U78" s="63"/>
      <c r="V78" s="58">
        <f>ROUND($U$78+$T$78,2)</f>
        <v>0</v>
      </c>
      <c r="W78" s="28">
        <f>ROUND($Q$78*$T$78,2)</f>
        <v>0</v>
      </c>
      <c r="X78" s="28">
        <f>ROUND($S$78*$U$78,2)</f>
        <v>0</v>
      </c>
      <c r="Y78" s="28">
        <f>ROUND($X$78+$W$78,2)</f>
        <v>0</v>
      </c>
      <c r="Z78" s="30" t="s">
        <v>128</v>
      </c>
      <c r="AA78" s="72"/>
    </row>
    <row r="79" spans="1:27" s="1" customFormat="1" ht="66.95" customHeight="1" outlineLevel="7" x14ac:dyDescent="0.2">
      <c r="A79" s="24"/>
      <c r="B79" s="25" t="s">
        <v>133</v>
      </c>
      <c r="C79" s="26" t="s">
        <v>66</v>
      </c>
      <c r="D79" s="26"/>
      <c r="E79" s="26"/>
      <c r="F79" s="26"/>
      <c r="G79" s="26"/>
      <c r="H79" s="27">
        <v>28</v>
      </c>
      <c r="I79" s="27">
        <v>23</v>
      </c>
      <c r="J79" s="27">
        <v>16</v>
      </c>
      <c r="K79" s="27">
        <v>20</v>
      </c>
      <c r="L79" s="27">
        <v>16</v>
      </c>
      <c r="M79" s="27">
        <v>20</v>
      </c>
      <c r="N79" s="27">
        <v>16</v>
      </c>
      <c r="O79" s="27">
        <v>23</v>
      </c>
      <c r="P79" s="27">
        <v>26</v>
      </c>
      <c r="Q79" s="27">
        <f>$H$79+$I$79+$J$79+$K$79+$L$79+$M$79+$N$79+$O$79+$P$79</f>
        <v>188</v>
      </c>
      <c r="R79" s="31">
        <v>1</v>
      </c>
      <c r="S79" s="28">
        <f>ROUND($Q$79*$R$79,3)</f>
        <v>188</v>
      </c>
      <c r="T79" s="65"/>
      <c r="U79" s="63"/>
      <c r="V79" s="29">
        <f>ROUND($U$79+$T$79,2)</f>
        <v>0</v>
      </c>
      <c r="W79" s="28">
        <f>ROUND($Q$79*$T$79,2)</f>
        <v>0</v>
      </c>
      <c r="X79" s="28">
        <f>ROUND($S$79*$U$79,2)</f>
        <v>0</v>
      </c>
      <c r="Y79" s="28">
        <f>ROUND($X$79+$W$79,2)</f>
        <v>0</v>
      </c>
      <c r="Z79" s="30" t="s">
        <v>134</v>
      </c>
      <c r="AA79" s="72"/>
    </row>
    <row r="80" spans="1:27" s="1" customFormat="1" ht="56.1" customHeight="1" outlineLevel="7" x14ac:dyDescent="0.2">
      <c r="A80" s="24"/>
      <c r="B80" s="25" t="s">
        <v>135</v>
      </c>
      <c r="C80" s="26" t="s">
        <v>66</v>
      </c>
      <c r="D80" s="26"/>
      <c r="E80" s="26"/>
      <c r="F80" s="26"/>
      <c r="G80" s="26"/>
      <c r="H80" s="27">
        <v>8</v>
      </c>
      <c r="I80" s="27">
        <v>4</v>
      </c>
      <c r="J80" s="27">
        <v>4</v>
      </c>
      <c r="K80" s="27">
        <v>4</v>
      </c>
      <c r="L80" s="27">
        <v>4</v>
      </c>
      <c r="M80" s="27">
        <v>4</v>
      </c>
      <c r="N80" s="27">
        <v>4</v>
      </c>
      <c r="O80" s="27">
        <v>4</v>
      </c>
      <c r="P80" s="27">
        <v>6</v>
      </c>
      <c r="Q80" s="27">
        <f>$H$80+$I$80+$J$80+$K$80+$L$80+$M$80+$N$80+$O$80+$P$80</f>
        <v>42</v>
      </c>
      <c r="R80" s="31">
        <v>1</v>
      </c>
      <c r="S80" s="28">
        <f>ROUND($Q$80*$R$80,3)</f>
        <v>42</v>
      </c>
      <c r="T80" s="66"/>
      <c r="U80" s="63"/>
      <c r="V80" s="58">
        <f>ROUND($U$80+$T$80,2)</f>
        <v>0</v>
      </c>
      <c r="W80" s="28">
        <f>ROUND($Q$80*$T$80,2)</f>
        <v>0</v>
      </c>
      <c r="X80" s="28">
        <f>ROUND($S$80*$U$80,2)</f>
        <v>0</v>
      </c>
      <c r="Y80" s="28">
        <f>ROUND($X$80+$W$80,2)</f>
        <v>0</v>
      </c>
      <c r="Z80" s="30" t="s">
        <v>119</v>
      </c>
      <c r="AA80" s="72"/>
    </row>
    <row r="81" spans="1:27" s="1" customFormat="1" ht="56.1" customHeight="1" outlineLevel="7" x14ac:dyDescent="0.2">
      <c r="A81" s="24"/>
      <c r="B81" s="25" t="s">
        <v>136</v>
      </c>
      <c r="C81" s="26" t="s">
        <v>66</v>
      </c>
      <c r="D81" s="26"/>
      <c r="E81" s="26"/>
      <c r="F81" s="26"/>
      <c r="G81" s="26"/>
      <c r="H81" s="27">
        <v>1</v>
      </c>
      <c r="I81" s="27">
        <v>1</v>
      </c>
      <c r="J81" s="27">
        <v>1</v>
      </c>
      <c r="K81" s="27">
        <v>1</v>
      </c>
      <c r="L81" s="27">
        <v>1</v>
      </c>
      <c r="M81" s="27">
        <v>1</v>
      </c>
      <c r="N81" s="27">
        <v>1</v>
      </c>
      <c r="O81" s="27">
        <v>1</v>
      </c>
      <c r="P81" s="27">
        <v>5</v>
      </c>
      <c r="Q81" s="27">
        <f>$H$81+$I$81+$J$81+$K$81+$L$81+$M$81+$N$81+$O$81+$P$81</f>
        <v>13</v>
      </c>
      <c r="R81" s="31">
        <v>1</v>
      </c>
      <c r="S81" s="28">
        <f>ROUND($Q$81*$R$81,3)</f>
        <v>13</v>
      </c>
      <c r="T81" s="66"/>
      <c r="U81" s="63"/>
      <c r="V81" s="58">
        <f>ROUND($U$81+$T$81,2)</f>
        <v>0</v>
      </c>
      <c r="W81" s="28">
        <f>ROUND($Q$81*$T$81,2)</f>
        <v>0</v>
      </c>
      <c r="X81" s="28">
        <f>ROUND($S$81*$U$81,2)</f>
        <v>0</v>
      </c>
      <c r="Y81" s="28">
        <f>ROUND($X$81+$W$81,2)</f>
        <v>0</v>
      </c>
      <c r="Z81" s="30" t="s">
        <v>119</v>
      </c>
      <c r="AA81" s="72"/>
    </row>
    <row r="82" spans="1:27" s="1" customFormat="1" ht="12" customHeight="1" outlineLevel="6" x14ac:dyDescent="0.2">
      <c r="A82" s="7"/>
      <c r="B82" s="8" t="s">
        <v>137</v>
      </c>
      <c r="C82" s="9"/>
      <c r="D82" s="9"/>
      <c r="E82" s="9"/>
      <c r="F82" s="9"/>
      <c r="G82" s="9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64"/>
      <c r="U82" s="64"/>
      <c r="V82" s="10"/>
      <c r="W82" s="10">
        <f>ROUND($W$83+$W$84+$W$85+$W$86,2)</f>
        <v>0</v>
      </c>
      <c r="X82" s="10">
        <f>ROUND($X$83+$X$84+$X$85+$X$86,2)</f>
        <v>0</v>
      </c>
      <c r="Y82" s="10">
        <f>ROUND($Y$83+$Y$84+$Y$85+$Y$86,2)</f>
        <v>0</v>
      </c>
      <c r="Z82" s="10"/>
      <c r="AA82" s="64"/>
    </row>
    <row r="83" spans="1:27" s="1" customFormat="1" ht="89.1" customHeight="1" outlineLevel="7" x14ac:dyDescent="0.2">
      <c r="A83" s="24"/>
      <c r="B83" s="25" t="s">
        <v>138</v>
      </c>
      <c r="C83" s="26" t="s">
        <v>74</v>
      </c>
      <c r="D83" s="26"/>
      <c r="E83" s="26"/>
      <c r="F83" s="26"/>
      <c r="G83" s="26"/>
      <c r="H83" s="27">
        <v>25</v>
      </c>
      <c r="I83" s="27">
        <v>12.5</v>
      </c>
      <c r="J83" s="27">
        <v>12.667</v>
      </c>
      <c r="K83" s="27">
        <v>12.4</v>
      </c>
      <c r="L83" s="27">
        <v>12.667</v>
      </c>
      <c r="M83" s="27">
        <v>12.4</v>
      </c>
      <c r="N83" s="27">
        <v>12.667</v>
      </c>
      <c r="O83" s="27">
        <v>12.5</v>
      </c>
      <c r="P83" s="27">
        <v>27.9</v>
      </c>
      <c r="Q83" s="27">
        <f>$H$83+$I$83+$J$83+$K$83+$L$83+$M$83+$N$83+$O$83+$P$83</f>
        <v>140.70099999999999</v>
      </c>
      <c r="R83" s="31">
        <v>1</v>
      </c>
      <c r="S83" s="28">
        <f>ROUND($Q$83*$R$83,3)</f>
        <v>140.70099999999999</v>
      </c>
      <c r="T83" s="65"/>
      <c r="U83" s="63"/>
      <c r="V83" s="29">
        <f>ROUND($U$83+$T$83,2)</f>
        <v>0</v>
      </c>
      <c r="W83" s="28">
        <f>ROUND($Q$83*$T$83,2)</f>
        <v>0</v>
      </c>
      <c r="X83" s="28">
        <f>ROUND($S$83*$U$83,2)</f>
        <v>0</v>
      </c>
      <c r="Y83" s="28">
        <f>ROUND($X$83+$W$83,2)</f>
        <v>0</v>
      </c>
      <c r="Z83" s="30" t="s">
        <v>139</v>
      </c>
      <c r="AA83" s="72"/>
    </row>
    <row r="84" spans="1:27" s="1" customFormat="1" ht="99.95" customHeight="1" outlineLevel="7" x14ac:dyDescent="0.2">
      <c r="A84" s="24"/>
      <c r="B84" s="25" t="s">
        <v>140</v>
      </c>
      <c r="C84" s="26" t="s">
        <v>74</v>
      </c>
      <c r="D84" s="26"/>
      <c r="E84" s="26"/>
      <c r="F84" s="26"/>
      <c r="G84" s="26"/>
      <c r="H84" s="27">
        <v>54.2</v>
      </c>
      <c r="I84" s="27">
        <v>53.3</v>
      </c>
      <c r="J84" s="27">
        <v>59.866999999999997</v>
      </c>
      <c r="K84" s="27">
        <v>80.400000000000006</v>
      </c>
      <c r="L84" s="27">
        <v>59.866999999999997</v>
      </c>
      <c r="M84" s="27">
        <v>80.400000000000006</v>
      </c>
      <c r="N84" s="27">
        <v>59.866999999999997</v>
      </c>
      <c r="O84" s="27">
        <v>53.3</v>
      </c>
      <c r="P84" s="27">
        <v>46.5</v>
      </c>
      <c r="Q84" s="27">
        <f>$H$84+$I$84+$J$84+$K$84+$L$84+$M$84+$N$84+$O$84+$P$84</f>
        <v>547.70100000000002</v>
      </c>
      <c r="R84" s="31">
        <v>1</v>
      </c>
      <c r="S84" s="28">
        <f>ROUND($Q$84*$R$84,3)</f>
        <v>547.70100000000002</v>
      </c>
      <c r="T84" s="65"/>
      <c r="U84" s="63"/>
      <c r="V84" s="29">
        <f>ROUND($U$84+$T$84,2)</f>
        <v>0</v>
      </c>
      <c r="W84" s="28">
        <f>ROUND($Q$84*$T$84,2)</f>
        <v>0</v>
      </c>
      <c r="X84" s="28">
        <f>ROUND($S$84*$U$84,2)</f>
        <v>0</v>
      </c>
      <c r="Y84" s="28">
        <f>ROUND($X$84+$W$84,2)</f>
        <v>0</v>
      </c>
      <c r="Z84" s="30" t="s">
        <v>141</v>
      </c>
      <c r="AA84" s="72"/>
    </row>
    <row r="85" spans="1:27" s="1" customFormat="1" ht="99.95" customHeight="1" outlineLevel="7" x14ac:dyDescent="0.2">
      <c r="A85" s="24"/>
      <c r="B85" s="25" t="s">
        <v>142</v>
      </c>
      <c r="C85" s="26" t="s">
        <v>74</v>
      </c>
      <c r="D85" s="26"/>
      <c r="E85" s="26"/>
      <c r="F85" s="26"/>
      <c r="G85" s="26"/>
      <c r="H85" s="27">
        <v>24.9</v>
      </c>
      <c r="I85" s="27">
        <v>5.45</v>
      </c>
      <c r="J85" s="27">
        <v>5.2670000000000003</v>
      </c>
      <c r="K85" s="27">
        <v>8.3000000000000007</v>
      </c>
      <c r="L85" s="27">
        <v>5.2670000000000003</v>
      </c>
      <c r="M85" s="27">
        <v>8.4</v>
      </c>
      <c r="N85" s="27">
        <v>5.2670000000000003</v>
      </c>
      <c r="O85" s="27">
        <v>5.45</v>
      </c>
      <c r="P85" s="27">
        <v>24.3</v>
      </c>
      <c r="Q85" s="27">
        <f>$H$85+$I$85+$J$85+$K$85+$L$85+$M$85+$N$85+$O$85+$P$85</f>
        <v>92.600999999999999</v>
      </c>
      <c r="R85" s="31">
        <v>1</v>
      </c>
      <c r="S85" s="28">
        <f>ROUND($Q$85*$R$85,3)</f>
        <v>92.600999999999999</v>
      </c>
      <c r="T85" s="65"/>
      <c r="U85" s="63"/>
      <c r="V85" s="29">
        <f>ROUND($U$85+$T$85,2)</f>
        <v>0</v>
      </c>
      <c r="W85" s="28">
        <f>ROUND($Q$85*$T$85,2)</f>
        <v>0</v>
      </c>
      <c r="X85" s="28">
        <f>ROUND($S$85*$U$85,2)</f>
        <v>0</v>
      </c>
      <c r="Y85" s="28">
        <f>ROUND($X$85+$W$85,2)</f>
        <v>0</v>
      </c>
      <c r="Z85" s="30" t="s">
        <v>141</v>
      </c>
      <c r="AA85" s="72"/>
    </row>
    <row r="86" spans="1:27" s="1" customFormat="1" ht="99.95" customHeight="1" outlineLevel="7" x14ac:dyDescent="0.2">
      <c r="A86" s="24"/>
      <c r="B86" s="25" t="s">
        <v>143</v>
      </c>
      <c r="C86" s="26" t="s">
        <v>74</v>
      </c>
      <c r="D86" s="26"/>
      <c r="E86" s="26"/>
      <c r="F86" s="26"/>
      <c r="G86" s="26"/>
      <c r="H86" s="27">
        <v>4</v>
      </c>
      <c r="I86" s="27">
        <v>9</v>
      </c>
      <c r="J86" s="27">
        <v>8.8000000000000007</v>
      </c>
      <c r="K86" s="27">
        <v>5.8</v>
      </c>
      <c r="L86" s="27">
        <v>8.8000000000000007</v>
      </c>
      <c r="M86" s="27">
        <v>5.8</v>
      </c>
      <c r="N86" s="27">
        <v>8.8000000000000007</v>
      </c>
      <c r="O86" s="27">
        <v>9</v>
      </c>
      <c r="P86" s="27">
        <v>7.1</v>
      </c>
      <c r="Q86" s="27">
        <f>$H$86+$I$86+$J$86+$K$86+$L$86+$M$86+$N$86+$O$86+$P$86</f>
        <v>67.099999999999994</v>
      </c>
      <c r="R86" s="31">
        <v>1</v>
      </c>
      <c r="S86" s="28">
        <f>ROUND($Q$86*$R$86,3)</f>
        <v>67.099999999999994</v>
      </c>
      <c r="T86" s="65"/>
      <c r="U86" s="63"/>
      <c r="V86" s="29">
        <f>ROUND($U$86+$T$86,2)</f>
        <v>0</v>
      </c>
      <c r="W86" s="28">
        <f>ROUND($Q$86*$T$86,2)</f>
        <v>0</v>
      </c>
      <c r="X86" s="28">
        <f>ROUND($S$86*$U$86,2)</f>
        <v>0</v>
      </c>
      <c r="Y86" s="28">
        <f>ROUND($X$86+$W$86,2)</f>
        <v>0</v>
      </c>
      <c r="Z86" s="30" t="s">
        <v>141</v>
      </c>
      <c r="AA86" s="72"/>
    </row>
    <row r="87" spans="1:27" s="1" customFormat="1" ht="12" customHeight="1" outlineLevel="6" x14ac:dyDescent="0.2">
      <c r="A87" s="7"/>
      <c r="B87" s="8" t="s">
        <v>144</v>
      </c>
      <c r="C87" s="9"/>
      <c r="D87" s="9"/>
      <c r="E87" s="9"/>
      <c r="F87" s="9"/>
      <c r="G87" s="9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64"/>
      <c r="U87" s="64"/>
      <c r="V87" s="10"/>
      <c r="W87" s="10">
        <f>ROUND($W$88+$W$89,2)</f>
        <v>0</v>
      </c>
      <c r="X87" s="10">
        <f>ROUND($X$88+$X$89,2)</f>
        <v>0</v>
      </c>
      <c r="Y87" s="10">
        <f>ROUND($Y$88+$Y$89,2)</f>
        <v>0</v>
      </c>
      <c r="Z87" s="10"/>
      <c r="AA87" s="64"/>
    </row>
    <row r="88" spans="1:27" s="1" customFormat="1" ht="99.95" customHeight="1" outlineLevel="7" x14ac:dyDescent="0.2">
      <c r="A88" s="24"/>
      <c r="B88" s="25" t="s">
        <v>145</v>
      </c>
      <c r="C88" s="26" t="s">
        <v>74</v>
      </c>
      <c r="D88" s="26"/>
      <c r="E88" s="26"/>
      <c r="F88" s="26"/>
      <c r="G88" s="26"/>
      <c r="H88" s="27">
        <v>96.3</v>
      </c>
      <c r="I88" s="27">
        <v>74.599999999999994</v>
      </c>
      <c r="J88" s="28"/>
      <c r="K88" s="27">
        <v>9.6999999999999993</v>
      </c>
      <c r="L88" s="28"/>
      <c r="M88" s="27">
        <v>11</v>
      </c>
      <c r="N88" s="28"/>
      <c r="O88" s="27">
        <v>74.599999999999994</v>
      </c>
      <c r="P88" s="27">
        <v>96.1</v>
      </c>
      <c r="Q88" s="27">
        <f>$H$88+$I$88+$J$88+$K$88+$L$88+$M$88+$N$88+$O$88+$P$88</f>
        <v>362.29999999999995</v>
      </c>
      <c r="R88" s="31">
        <v>1</v>
      </c>
      <c r="S88" s="28">
        <f>ROUND($Q$88*$R$88,3)</f>
        <v>362.3</v>
      </c>
      <c r="T88" s="65"/>
      <c r="U88" s="63"/>
      <c r="V88" s="29">
        <f>ROUND($U$88+$T$88,2)</f>
        <v>0</v>
      </c>
      <c r="W88" s="28">
        <f>ROUND($Q$88*$T$88,2)</f>
        <v>0</v>
      </c>
      <c r="X88" s="28">
        <f>ROUND($S$88*$U$88,2)</f>
        <v>0</v>
      </c>
      <c r="Y88" s="28">
        <f>ROUND($X$88+$W$88,2)</f>
        <v>0</v>
      </c>
      <c r="Z88" s="30" t="s">
        <v>141</v>
      </c>
      <c r="AA88" s="72"/>
    </row>
    <row r="89" spans="1:27" s="1" customFormat="1" ht="99.95" customHeight="1" outlineLevel="7" x14ac:dyDescent="0.2">
      <c r="A89" s="24"/>
      <c r="B89" s="25" t="s">
        <v>146</v>
      </c>
      <c r="C89" s="26" t="s">
        <v>74</v>
      </c>
      <c r="D89" s="26"/>
      <c r="E89" s="26"/>
      <c r="F89" s="26"/>
      <c r="G89" s="26"/>
      <c r="H89" s="27">
        <v>329.3</v>
      </c>
      <c r="I89" s="27">
        <v>264.25</v>
      </c>
      <c r="J89" s="27">
        <v>170.13300000000001</v>
      </c>
      <c r="K89" s="27">
        <v>287.7</v>
      </c>
      <c r="L89" s="27">
        <v>170.13300000000001</v>
      </c>
      <c r="M89" s="27">
        <v>285.2</v>
      </c>
      <c r="N89" s="27">
        <v>170.13300000000001</v>
      </c>
      <c r="O89" s="27">
        <v>264.25</v>
      </c>
      <c r="P89" s="27">
        <v>241.8</v>
      </c>
      <c r="Q89" s="27">
        <f>$H$89+$I$89+$J$89+$K$89+$L$89+$M$89+$N$89+$O$89+$P$89</f>
        <v>2182.8990000000003</v>
      </c>
      <c r="R89" s="31">
        <v>1</v>
      </c>
      <c r="S89" s="28">
        <f>ROUND($Q$89*$R$89,3)</f>
        <v>2182.8989999999999</v>
      </c>
      <c r="T89" s="65"/>
      <c r="U89" s="63"/>
      <c r="V89" s="29">
        <f>ROUND($U$89+$T$89,2)</f>
        <v>0</v>
      </c>
      <c r="W89" s="28">
        <f>ROUND($Q$89*$T$89,2)</f>
        <v>0</v>
      </c>
      <c r="X89" s="28">
        <f>ROUND($S$89*$U$89,2)</f>
        <v>0</v>
      </c>
      <c r="Y89" s="28">
        <f>ROUND($X$89+$W$89,2)</f>
        <v>0</v>
      </c>
      <c r="Z89" s="30" t="s">
        <v>141</v>
      </c>
      <c r="AA89" s="72"/>
    </row>
    <row r="90" spans="1:27" s="1" customFormat="1" ht="12" customHeight="1" outlineLevel="6" x14ac:dyDescent="0.2">
      <c r="A90" s="7"/>
      <c r="B90" s="8" t="s">
        <v>147</v>
      </c>
      <c r="C90" s="9"/>
      <c r="D90" s="9"/>
      <c r="E90" s="9"/>
      <c r="F90" s="9"/>
      <c r="G90" s="9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64"/>
      <c r="U90" s="64"/>
      <c r="V90" s="10"/>
      <c r="W90" s="10">
        <f>ROUND($W$92+$W$93+$W$94+$W$95+$W$96+$W$97+$W$98,2)</f>
        <v>0</v>
      </c>
      <c r="X90" s="10">
        <f>ROUND($X$92+$X$93+$X$94+$X$95+$X$96+$X$97+$X$98,2)</f>
        <v>0</v>
      </c>
      <c r="Y90" s="10">
        <f>ROUND($Y$92+$Y$93+$Y$94+$Y$95+$Y$96+$Y$97+$Y$98,2)</f>
        <v>0</v>
      </c>
      <c r="Z90" s="10"/>
      <c r="AA90" s="64"/>
    </row>
    <row r="91" spans="1:27" s="1" customFormat="1" ht="12" customHeight="1" outlineLevel="7" x14ac:dyDescent="0.2">
      <c r="A91" s="7"/>
      <c r="B91" s="8" t="s">
        <v>108</v>
      </c>
      <c r="C91" s="9"/>
      <c r="D91" s="9"/>
      <c r="E91" s="9"/>
      <c r="F91" s="9"/>
      <c r="G91" s="9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64"/>
      <c r="U91" s="64"/>
      <c r="V91" s="10"/>
      <c r="W91" s="10">
        <f>ROUND($W$92+$W$93+$W$94+$W$95+$W$96+$W$97+$W$98,2)</f>
        <v>0</v>
      </c>
      <c r="X91" s="10">
        <f>ROUND($X$92+$X$93+$X$94+$X$95+$X$96+$X$97+$X$98,2)</f>
        <v>0</v>
      </c>
      <c r="Y91" s="10">
        <f>ROUND($Y$92+$Y$93+$Y$94+$Y$95+$Y$96+$Y$97+$Y$98,2)</f>
        <v>0</v>
      </c>
      <c r="Z91" s="10"/>
      <c r="AA91" s="64"/>
    </row>
    <row r="92" spans="1:27" s="1" customFormat="1" ht="44.1" customHeight="1" outlineLevel="7" x14ac:dyDescent="0.2">
      <c r="A92" s="24"/>
      <c r="B92" s="25" t="s">
        <v>148</v>
      </c>
      <c r="C92" s="26" t="s">
        <v>74</v>
      </c>
      <c r="D92" s="26"/>
      <c r="E92" s="26"/>
      <c r="F92" s="26"/>
      <c r="G92" s="26"/>
      <c r="H92" s="27">
        <v>96.3</v>
      </c>
      <c r="I92" s="27">
        <v>71.150000000000006</v>
      </c>
      <c r="J92" s="28"/>
      <c r="K92" s="27">
        <v>8</v>
      </c>
      <c r="L92" s="28"/>
      <c r="M92" s="27">
        <v>8</v>
      </c>
      <c r="N92" s="28"/>
      <c r="O92" s="27">
        <v>71.150000000000006</v>
      </c>
      <c r="P92" s="27">
        <v>96.1</v>
      </c>
      <c r="Q92" s="27">
        <f>$H$92+$I$92+$J$92+$K$92+$L$92+$M$92+$N$92+$O$92+$P$92</f>
        <v>350.7</v>
      </c>
      <c r="R92" s="31">
        <v>1</v>
      </c>
      <c r="S92" s="28">
        <f>ROUND($Q$92*$R$92,3)</f>
        <v>350.7</v>
      </c>
      <c r="T92" s="65"/>
      <c r="U92" s="63"/>
      <c r="V92" s="29">
        <f>ROUND($U$92+$T$92,2)</f>
        <v>0</v>
      </c>
      <c r="W92" s="28">
        <f>ROUND($Q$92*$T$92,2)</f>
        <v>0</v>
      </c>
      <c r="X92" s="28">
        <f>ROUND($S$92*$U$92,2)</f>
        <v>0</v>
      </c>
      <c r="Y92" s="28">
        <f>ROUND($X$92+$W$92,2)</f>
        <v>0</v>
      </c>
      <c r="Z92" s="30" t="s">
        <v>110</v>
      </c>
      <c r="AA92" s="72"/>
    </row>
    <row r="93" spans="1:27" s="1" customFormat="1" ht="44.1" customHeight="1" outlineLevel="7" x14ac:dyDescent="0.2">
      <c r="A93" s="24"/>
      <c r="B93" s="25" t="s">
        <v>149</v>
      </c>
      <c r="C93" s="26" t="s">
        <v>74</v>
      </c>
      <c r="D93" s="26"/>
      <c r="E93" s="26"/>
      <c r="F93" s="26"/>
      <c r="G93" s="26"/>
      <c r="H93" s="27">
        <v>329.3</v>
      </c>
      <c r="I93" s="27">
        <v>249.95</v>
      </c>
      <c r="J93" s="27">
        <v>170.13300000000001</v>
      </c>
      <c r="K93" s="27">
        <v>271.7</v>
      </c>
      <c r="L93" s="27">
        <v>170.13300000000001</v>
      </c>
      <c r="M93" s="27">
        <v>270.39999999999998</v>
      </c>
      <c r="N93" s="27">
        <v>170.13300000000001</v>
      </c>
      <c r="O93" s="27">
        <v>249.95</v>
      </c>
      <c r="P93" s="27">
        <v>241.8</v>
      </c>
      <c r="Q93" s="27">
        <f>$H$93+$I$93+$J$93+$K$93+$L$93+$M$93+$N$93+$O$93+$P$93</f>
        <v>2123.4990000000003</v>
      </c>
      <c r="R93" s="31">
        <v>1</v>
      </c>
      <c r="S93" s="28">
        <f>ROUND($Q$93*$R$93,3)</f>
        <v>2123.4989999999998</v>
      </c>
      <c r="T93" s="65"/>
      <c r="U93" s="63"/>
      <c r="V93" s="29">
        <f>ROUND($U$93+$T$93,2)</f>
        <v>0</v>
      </c>
      <c r="W93" s="28">
        <f>ROUND($Q$93*$T$93,2)</f>
        <v>0</v>
      </c>
      <c r="X93" s="28">
        <f>ROUND($S$93*$U$93,2)</f>
        <v>0</v>
      </c>
      <c r="Y93" s="28">
        <f>ROUND($X$93+$W$93,2)</f>
        <v>0</v>
      </c>
      <c r="Z93" s="30" t="s">
        <v>110</v>
      </c>
      <c r="AA93" s="72"/>
    </row>
    <row r="94" spans="1:27" s="1" customFormat="1" ht="44.1" customHeight="1" outlineLevel="7" x14ac:dyDescent="0.2">
      <c r="A94" s="24"/>
      <c r="B94" s="25" t="s">
        <v>150</v>
      </c>
      <c r="C94" s="26" t="s">
        <v>74</v>
      </c>
      <c r="D94" s="26"/>
      <c r="E94" s="26"/>
      <c r="F94" s="26"/>
      <c r="G94" s="26"/>
      <c r="H94" s="28"/>
      <c r="I94" s="28"/>
      <c r="J94" s="28"/>
      <c r="K94" s="27">
        <v>12.4</v>
      </c>
      <c r="L94" s="28"/>
      <c r="M94" s="27">
        <v>12.4</v>
      </c>
      <c r="N94" s="28"/>
      <c r="O94" s="28"/>
      <c r="P94" s="28"/>
      <c r="Q94" s="27">
        <f>$H$94+$I$94+$J$94+$K$94+$L$94+$M$94+$N$94+$O$94+$P$94</f>
        <v>24.8</v>
      </c>
      <c r="R94" s="31">
        <v>1</v>
      </c>
      <c r="S94" s="28">
        <f>ROUND($Q$94*$R$94,3)</f>
        <v>24.8</v>
      </c>
      <c r="T94" s="65"/>
      <c r="U94" s="63"/>
      <c r="V94" s="29">
        <f>ROUND($U$94+$T$94,2)</f>
        <v>0</v>
      </c>
      <c r="W94" s="28">
        <f>ROUND($Q$94*$T$94,2)</f>
        <v>0</v>
      </c>
      <c r="X94" s="28">
        <f>ROUND($S$94*$U$94,2)</f>
        <v>0</v>
      </c>
      <c r="Y94" s="28">
        <f>ROUND($X$94+$W$94,2)</f>
        <v>0</v>
      </c>
      <c r="Z94" s="30" t="s">
        <v>110</v>
      </c>
      <c r="AA94" s="72"/>
    </row>
    <row r="95" spans="1:27" s="1" customFormat="1" ht="44.1" customHeight="1" outlineLevel="7" x14ac:dyDescent="0.2">
      <c r="A95" s="24"/>
      <c r="B95" s="25" t="s">
        <v>151</v>
      </c>
      <c r="C95" s="26" t="s">
        <v>74</v>
      </c>
      <c r="D95" s="26"/>
      <c r="E95" s="26"/>
      <c r="F95" s="26"/>
      <c r="G95" s="26"/>
      <c r="H95" s="27">
        <v>54.2</v>
      </c>
      <c r="I95" s="27">
        <v>52.95</v>
      </c>
      <c r="J95" s="27">
        <v>59.866999999999997</v>
      </c>
      <c r="K95" s="27">
        <v>80.400000000000006</v>
      </c>
      <c r="L95" s="27">
        <v>59.866999999999997</v>
      </c>
      <c r="M95" s="27">
        <v>80.400000000000006</v>
      </c>
      <c r="N95" s="27">
        <v>59.866999999999997</v>
      </c>
      <c r="O95" s="27">
        <v>52.95</v>
      </c>
      <c r="P95" s="27">
        <v>46.5</v>
      </c>
      <c r="Q95" s="27">
        <f>$H$95+$I$95+$J$95+$K$95+$L$95+$M$95+$N$95+$O$95+$P$95</f>
        <v>547.00099999999998</v>
      </c>
      <c r="R95" s="31">
        <v>1</v>
      </c>
      <c r="S95" s="28">
        <f>ROUND($Q$95*$R$95,3)</f>
        <v>547.00099999999998</v>
      </c>
      <c r="T95" s="65"/>
      <c r="U95" s="63"/>
      <c r="V95" s="29">
        <f>ROUND($U$95+$T$95,2)</f>
        <v>0</v>
      </c>
      <c r="W95" s="28">
        <f>ROUND($Q$95*$T$95,2)</f>
        <v>0</v>
      </c>
      <c r="X95" s="28">
        <f>ROUND($S$95*$U$95,2)</f>
        <v>0</v>
      </c>
      <c r="Y95" s="28">
        <f>ROUND($X$95+$W$95,2)</f>
        <v>0</v>
      </c>
      <c r="Z95" s="30" t="s">
        <v>110</v>
      </c>
      <c r="AA95" s="72"/>
    </row>
    <row r="96" spans="1:27" s="1" customFormat="1" ht="44.1" customHeight="1" outlineLevel="7" x14ac:dyDescent="0.2">
      <c r="A96" s="24"/>
      <c r="B96" s="25" t="s">
        <v>152</v>
      </c>
      <c r="C96" s="26" t="s">
        <v>74</v>
      </c>
      <c r="D96" s="26"/>
      <c r="E96" s="26"/>
      <c r="F96" s="26"/>
      <c r="G96" s="26"/>
      <c r="H96" s="27">
        <v>25</v>
      </c>
      <c r="I96" s="27">
        <v>12.5</v>
      </c>
      <c r="J96" s="27">
        <v>12.667</v>
      </c>
      <c r="K96" s="28"/>
      <c r="L96" s="27">
        <v>12.667</v>
      </c>
      <c r="M96" s="28"/>
      <c r="N96" s="27">
        <v>12.667</v>
      </c>
      <c r="O96" s="27">
        <v>12.5</v>
      </c>
      <c r="P96" s="27">
        <v>27.9</v>
      </c>
      <c r="Q96" s="27">
        <f>$H$96+$I$96+$J$96+$K$96+$L$96+$M$96+$N$96+$O$96+$P$96</f>
        <v>115.90100000000001</v>
      </c>
      <c r="R96" s="31">
        <v>1</v>
      </c>
      <c r="S96" s="28">
        <f>ROUND($Q$96*$R$96,3)</f>
        <v>115.901</v>
      </c>
      <c r="T96" s="65"/>
      <c r="U96" s="63"/>
      <c r="V96" s="29">
        <f>ROUND($U$96+$T$96,2)</f>
        <v>0</v>
      </c>
      <c r="W96" s="28">
        <f>ROUND($Q$96*$T$96,2)</f>
        <v>0</v>
      </c>
      <c r="X96" s="28">
        <f>ROUND($S$96*$U$96,2)</f>
        <v>0</v>
      </c>
      <c r="Y96" s="28">
        <f>ROUND($X$96+$W$96,2)</f>
        <v>0</v>
      </c>
      <c r="Z96" s="30" t="s">
        <v>110</v>
      </c>
      <c r="AA96" s="72"/>
    </row>
    <row r="97" spans="1:27" s="1" customFormat="1" ht="44.1" customHeight="1" outlineLevel="7" x14ac:dyDescent="0.2">
      <c r="A97" s="24"/>
      <c r="B97" s="25" t="s">
        <v>153</v>
      </c>
      <c r="C97" s="26" t="s">
        <v>74</v>
      </c>
      <c r="D97" s="26"/>
      <c r="E97" s="26"/>
      <c r="F97" s="26"/>
      <c r="G97" s="26"/>
      <c r="H97" s="27">
        <v>24.9</v>
      </c>
      <c r="I97" s="27">
        <v>5.45</v>
      </c>
      <c r="J97" s="27">
        <v>5.2670000000000003</v>
      </c>
      <c r="K97" s="27">
        <v>8.3000000000000007</v>
      </c>
      <c r="L97" s="27">
        <v>5.2670000000000003</v>
      </c>
      <c r="M97" s="27">
        <v>8.4</v>
      </c>
      <c r="N97" s="27">
        <v>5.2670000000000003</v>
      </c>
      <c r="O97" s="27">
        <v>5.45</v>
      </c>
      <c r="P97" s="27">
        <v>24.3</v>
      </c>
      <c r="Q97" s="27">
        <f>$H$97+$I$97+$J$97+$K$97+$L$97+$M$97+$N$97+$O$97+$P$97</f>
        <v>92.600999999999999</v>
      </c>
      <c r="R97" s="31">
        <v>1</v>
      </c>
      <c r="S97" s="28">
        <f>ROUND($Q$97*$R$97,3)</f>
        <v>92.600999999999999</v>
      </c>
      <c r="T97" s="65"/>
      <c r="U97" s="63"/>
      <c r="V97" s="29">
        <f>ROUND($U$97+$T$97,2)</f>
        <v>0</v>
      </c>
      <c r="W97" s="28">
        <f>ROUND($Q$97*$T$97,2)</f>
        <v>0</v>
      </c>
      <c r="X97" s="28">
        <f>ROUND($S$97*$U$97,2)</f>
        <v>0</v>
      </c>
      <c r="Y97" s="28">
        <f>ROUND($X$97+$W$97,2)</f>
        <v>0</v>
      </c>
      <c r="Z97" s="30" t="s">
        <v>110</v>
      </c>
      <c r="AA97" s="72"/>
    </row>
    <row r="98" spans="1:27" s="1" customFormat="1" ht="44.1" customHeight="1" outlineLevel="7" x14ac:dyDescent="0.2">
      <c r="A98" s="24"/>
      <c r="B98" s="25" t="s">
        <v>154</v>
      </c>
      <c r="C98" s="26" t="s">
        <v>74</v>
      </c>
      <c r="D98" s="26"/>
      <c r="E98" s="26"/>
      <c r="F98" s="26"/>
      <c r="G98" s="26"/>
      <c r="H98" s="27">
        <v>4</v>
      </c>
      <c r="I98" s="27">
        <v>9</v>
      </c>
      <c r="J98" s="27">
        <v>8.8000000000000007</v>
      </c>
      <c r="K98" s="27">
        <v>5.8</v>
      </c>
      <c r="L98" s="27">
        <v>8.8000000000000007</v>
      </c>
      <c r="M98" s="27">
        <v>5.8</v>
      </c>
      <c r="N98" s="27">
        <v>8.8000000000000007</v>
      </c>
      <c r="O98" s="27">
        <v>9</v>
      </c>
      <c r="P98" s="27">
        <v>7.1</v>
      </c>
      <c r="Q98" s="27">
        <f>$H$98+$I$98+$J$98+$K$98+$L$98+$M$98+$N$98+$O$98+$P$98</f>
        <v>67.099999999999994</v>
      </c>
      <c r="R98" s="31">
        <v>1</v>
      </c>
      <c r="S98" s="28">
        <f>ROUND($Q$98*$R$98,3)</f>
        <v>67.099999999999994</v>
      </c>
      <c r="T98" s="65"/>
      <c r="U98" s="63"/>
      <c r="V98" s="29">
        <f>ROUND($U$98+$T$98,2)</f>
        <v>0</v>
      </c>
      <c r="W98" s="28">
        <f>ROUND($Q$98*$T$98,2)</f>
        <v>0</v>
      </c>
      <c r="X98" s="28">
        <f>ROUND($S$98*$U$98,2)</f>
        <v>0</v>
      </c>
      <c r="Y98" s="28">
        <f>ROUND($X$98+$W$98,2)</f>
        <v>0</v>
      </c>
      <c r="Z98" s="30" t="s">
        <v>110</v>
      </c>
      <c r="AA98" s="72"/>
    </row>
    <row r="99" spans="1:27" s="1" customFormat="1" ht="12" customHeight="1" outlineLevel="5" x14ac:dyDescent="0.2">
      <c r="A99" s="7"/>
      <c r="B99" s="8" t="s">
        <v>155</v>
      </c>
      <c r="C99" s="9"/>
      <c r="D99" s="9"/>
      <c r="E99" s="9"/>
      <c r="F99" s="9"/>
      <c r="G99" s="9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64"/>
      <c r="U99" s="64"/>
      <c r="V99" s="10"/>
      <c r="W99" s="10">
        <f>ROUND($W$101+$W$102+$W$103+$W$104+$W$105+$W$106+$W$107+$W$108+$W$111+$W$112+$W$113+$W$114+$W$115+$W$118+$W$120+$W$121+$W$122+$W$124+$W$125+$W$126+$W$127+$W$129+$W$130,2)</f>
        <v>0</v>
      </c>
      <c r="X99" s="10">
        <f>ROUND($X$101+$X$102+$X$103+$X$104+$X$105+$X$106+$X$107+$X$108+$X$111+$X$112+$X$113+$X$114+$X$115+$X$118+$X$120+$X$121+$X$122+$X$124+$X$125+$X$126+$X$127+$X$129+$X$130,2)</f>
        <v>0</v>
      </c>
      <c r="Y99" s="10">
        <f>ROUND($Y$101+$Y$102+$Y$103+$Y$104+$Y$105+$Y$106+$Y$107+$Y$108+$Y$111+$Y$112+$Y$113+$Y$114+$Y$115+$Y$118+$Y$120+$Y$121+$Y$122+$Y$124+$Y$125+$Y$126+$Y$127+$Y$129+$Y$130,2)</f>
        <v>0</v>
      </c>
      <c r="Z99" s="10"/>
      <c r="AA99" s="64"/>
    </row>
    <row r="100" spans="1:27" s="1" customFormat="1" ht="12" customHeight="1" outlineLevel="6" x14ac:dyDescent="0.2">
      <c r="A100" s="7"/>
      <c r="B100" s="8" t="s">
        <v>156</v>
      </c>
      <c r="C100" s="9"/>
      <c r="D100" s="9"/>
      <c r="E100" s="9"/>
      <c r="F100" s="9"/>
      <c r="G100" s="9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64"/>
      <c r="U100" s="64"/>
      <c r="V100" s="10"/>
      <c r="W100" s="10">
        <f>ROUND($W$101+$W$102+$W$103+$W$104+$W$105+$W$106+$W$107+$W$108,2)</f>
        <v>0</v>
      </c>
      <c r="X100" s="10">
        <f>ROUND($X$101+$X$102+$X$103+$X$104+$X$105+$X$106+$X$107+$X$108,2)</f>
        <v>0</v>
      </c>
      <c r="Y100" s="10">
        <f>ROUND($Y$101+$Y$102+$Y$103+$Y$104+$Y$105+$Y$106+$Y$107+$Y$108,2)</f>
        <v>0</v>
      </c>
      <c r="Z100" s="10"/>
      <c r="AA100" s="64"/>
    </row>
    <row r="101" spans="1:27" s="1" customFormat="1" ht="78" customHeight="1" outlineLevel="7" x14ac:dyDescent="0.2">
      <c r="A101" s="24"/>
      <c r="B101" s="25" t="s">
        <v>127</v>
      </c>
      <c r="C101" s="26" t="s">
        <v>66</v>
      </c>
      <c r="D101" s="26" t="s">
        <v>157</v>
      </c>
      <c r="E101" s="26"/>
      <c r="F101" s="26"/>
      <c r="G101" s="26"/>
      <c r="H101" s="27">
        <v>1</v>
      </c>
      <c r="I101" s="28"/>
      <c r="J101" s="28"/>
      <c r="K101" s="28"/>
      <c r="L101" s="28"/>
      <c r="M101" s="28"/>
      <c r="N101" s="28"/>
      <c r="O101" s="28"/>
      <c r="P101" s="28"/>
      <c r="Q101" s="27">
        <f>$H$101+$I$101+$J$101+$K$101+$L$101+$M$101+$N$101+$O$101+$P$101</f>
        <v>1</v>
      </c>
      <c r="R101" s="31">
        <v>1</v>
      </c>
      <c r="S101" s="28">
        <f>ROUND($Q$101*$R$101,3)</f>
        <v>1</v>
      </c>
      <c r="T101" s="66"/>
      <c r="U101" s="63"/>
      <c r="V101" s="58">
        <f>ROUND($U$101+$T$101,2)</f>
        <v>0</v>
      </c>
      <c r="W101" s="28">
        <f>ROUND($Q$101*$T$101,2)</f>
        <v>0</v>
      </c>
      <c r="X101" s="28">
        <f>ROUND($S$101*$U$101,2)</f>
        <v>0</v>
      </c>
      <c r="Y101" s="28">
        <f>ROUND($X$101+$W$101,2)</f>
        <v>0</v>
      </c>
      <c r="Z101" s="30" t="s">
        <v>158</v>
      </c>
      <c r="AA101" s="72"/>
    </row>
    <row r="102" spans="1:27" s="1" customFormat="1" ht="78" customHeight="1" outlineLevel="7" x14ac:dyDescent="0.2">
      <c r="A102" s="24"/>
      <c r="B102" s="25" t="s">
        <v>129</v>
      </c>
      <c r="C102" s="26" t="s">
        <v>66</v>
      </c>
      <c r="D102" s="26" t="s">
        <v>157</v>
      </c>
      <c r="E102" s="26"/>
      <c r="F102" s="26"/>
      <c r="G102" s="26"/>
      <c r="H102" s="27">
        <v>3</v>
      </c>
      <c r="I102" s="28"/>
      <c r="J102" s="27">
        <v>1</v>
      </c>
      <c r="K102" s="28"/>
      <c r="L102" s="27">
        <v>1</v>
      </c>
      <c r="M102" s="28"/>
      <c r="N102" s="27">
        <v>1</v>
      </c>
      <c r="O102" s="28"/>
      <c r="P102" s="27">
        <v>3</v>
      </c>
      <c r="Q102" s="27">
        <f>$H$102+$I$102+$J$102+$K$102+$L$102+$M$102+$N$102+$O$102+$P$102</f>
        <v>9</v>
      </c>
      <c r="R102" s="31">
        <v>1</v>
      </c>
      <c r="S102" s="28">
        <f>ROUND($Q$102*$R$102,3)</f>
        <v>9</v>
      </c>
      <c r="T102" s="66"/>
      <c r="U102" s="63"/>
      <c r="V102" s="58">
        <f>ROUND($U$102+$T$102,2)</f>
        <v>0</v>
      </c>
      <c r="W102" s="28">
        <f>ROUND($Q$102*$T$102,2)</f>
        <v>0</v>
      </c>
      <c r="X102" s="28">
        <f>ROUND($S$102*$U$102,2)</f>
        <v>0</v>
      </c>
      <c r="Y102" s="28">
        <f>ROUND($X$102+$W$102,2)</f>
        <v>0</v>
      </c>
      <c r="Z102" s="30" t="s">
        <v>158</v>
      </c>
      <c r="AA102" s="72"/>
    </row>
    <row r="103" spans="1:27" s="1" customFormat="1" ht="78" customHeight="1" outlineLevel="7" x14ac:dyDescent="0.2">
      <c r="A103" s="24"/>
      <c r="B103" s="25" t="s">
        <v>130</v>
      </c>
      <c r="C103" s="26" t="s">
        <v>66</v>
      </c>
      <c r="D103" s="26" t="s">
        <v>157</v>
      </c>
      <c r="E103" s="26"/>
      <c r="F103" s="26"/>
      <c r="G103" s="26"/>
      <c r="H103" s="27">
        <v>4</v>
      </c>
      <c r="I103" s="27">
        <v>1</v>
      </c>
      <c r="J103" s="27">
        <v>3</v>
      </c>
      <c r="K103" s="27">
        <v>1</v>
      </c>
      <c r="L103" s="27">
        <v>3</v>
      </c>
      <c r="M103" s="27">
        <v>1</v>
      </c>
      <c r="N103" s="27">
        <v>3</v>
      </c>
      <c r="O103" s="27">
        <v>1</v>
      </c>
      <c r="P103" s="27">
        <v>3</v>
      </c>
      <c r="Q103" s="27">
        <f>$H$103+$I$103+$J$103+$K$103+$L$103+$M$103+$N$103+$O$103+$P$103</f>
        <v>20</v>
      </c>
      <c r="R103" s="31">
        <v>1</v>
      </c>
      <c r="S103" s="28">
        <f>ROUND($Q$103*$R$103,3)</f>
        <v>20</v>
      </c>
      <c r="T103" s="66"/>
      <c r="U103" s="63"/>
      <c r="V103" s="58">
        <f>ROUND($U$103+$T$103,2)</f>
        <v>0</v>
      </c>
      <c r="W103" s="28">
        <f>ROUND($Q$103*$T$103,2)</f>
        <v>0</v>
      </c>
      <c r="X103" s="28">
        <f>ROUND($S$103*$U$103,2)</f>
        <v>0</v>
      </c>
      <c r="Y103" s="28">
        <f>ROUND($X$103+$W$103,2)</f>
        <v>0</v>
      </c>
      <c r="Z103" s="30" t="s">
        <v>158</v>
      </c>
      <c r="AA103" s="72"/>
    </row>
    <row r="104" spans="1:27" s="1" customFormat="1" ht="78" customHeight="1" outlineLevel="7" x14ac:dyDescent="0.2">
      <c r="A104" s="24"/>
      <c r="B104" s="25" t="s">
        <v>131</v>
      </c>
      <c r="C104" s="26" t="s">
        <v>66</v>
      </c>
      <c r="D104" s="26"/>
      <c r="E104" s="26"/>
      <c r="F104" s="26"/>
      <c r="G104" s="26"/>
      <c r="H104" s="28"/>
      <c r="I104" s="28"/>
      <c r="J104" s="28"/>
      <c r="K104" s="27">
        <v>3</v>
      </c>
      <c r="L104" s="28"/>
      <c r="M104" s="27">
        <v>3</v>
      </c>
      <c r="N104" s="28"/>
      <c r="O104" s="28"/>
      <c r="P104" s="28"/>
      <c r="Q104" s="27">
        <f>$H$104+$I$104+$J$104+$K$104+$L$104+$M$104+$N$104+$O$104+$P$104</f>
        <v>6</v>
      </c>
      <c r="R104" s="31">
        <v>1</v>
      </c>
      <c r="S104" s="28">
        <f>ROUND($Q$104*$R$104,3)</f>
        <v>6</v>
      </c>
      <c r="T104" s="66"/>
      <c r="U104" s="63"/>
      <c r="V104" s="58">
        <f>ROUND($U$104+$T$104,2)</f>
        <v>0</v>
      </c>
      <c r="W104" s="28">
        <f>ROUND($Q$104*$T$104,2)</f>
        <v>0</v>
      </c>
      <c r="X104" s="28">
        <f>ROUND($S$104*$U$104,2)</f>
        <v>0</v>
      </c>
      <c r="Y104" s="28">
        <f>ROUND($X$104+$W$104,2)</f>
        <v>0</v>
      </c>
      <c r="Z104" s="30" t="s">
        <v>158</v>
      </c>
      <c r="AA104" s="72"/>
    </row>
    <row r="105" spans="1:27" s="1" customFormat="1" ht="78" customHeight="1" outlineLevel="7" x14ac:dyDescent="0.2">
      <c r="A105" s="24"/>
      <c r="B105" s="25" t="s">
        <v>132</v>
      </c>
      <c r="C105" s="26" t="s">
        <v>66</v>
      </c>
      <c r="D105" s="26"/>
      <c r="E105" s="26"/>
      <c r="F105" s="26"/>
      <c r="G105" s="26"/>
      <c r="H105" s="28"/>
      <c r="I105" s="27">
        <v>3</v>
      </c>
      <c r="J105" s="28"/>
      <c r="K105" s="28"/>
      <c r="L105" s="28"/>
      <c r="M105" s="28"/>
      <c r="N105" s="28"/>
      <c r="O105" s="27">
        <v>3</v>
      </c>
      <c r="P105" s="28"/>
      <c r="Q105" s="27">
        <f>$H$105+$I$105+$J$105+$K$105+$L$105+$M$105+$N$105+$O$105+$P$105</f>
        <v>6</v>
      </c>
      <c r="R105" s="31">
        <v>1</v>
      </c>
      <c r="S105" s="28">
        <f>ROUND($Q$105*$R$105,3)</f>
        <v>6</v>
      </c>
      <c r="T105" s="66"/>
      <c r="U105" s="63"/>
      <c r="V105" s="58">
        <f>ROUND($U$105+$T$105,2)</f>
        <v>0</v>
      </c>
      <c r="W105" s="28">
        <f>ROUND($Q$105*$T$105,2)</f>
        <v>0</v>
      </c>
      <c r="X105" s="28">
        <f>ROUND($S$105*$U$105,2)</f>
        <v>0</v>
      </c>
      <c r="Y105" s="28">
        <f>ROUND($X$105+$W$105,2)</f>
        <v>0</v>
      </c>
      <c r="Z105" s="30" t="s">
        <v>158</v>
      </c>
      <c r="AA105" s="72"/>
    </row>
    <row r="106" spans="1:27" s="1" customFormat="1" ht="66.95" customHeight="1" outlineLevel="7" x14ac:dyDescent="0.2">
      <c r="A106" s="24"/>
      <c r="B106" s="25" t="s">
        <v>133</v>
      </c>
      <c r="C106" s="26" t="s">
        <v>66</v>
      </c>
      <c r="D106" s="26"/>
      <c r="E106" s="26"/>
      <c r="F106" s="26"/>
      <c r="G106" s="26"/>
      <c r="H106" s="27">
        <v>28</v>
      </c>
      <c r="I106" s="27">
        <v>23</v>
      </c>
      <c r="J106" s="27">
        <v>16</v>
      </c>
      <c r="K106" s="27">
        <v>20</v>
      </c>
      <c r="L106" s="27">
        <v>16</v>
      </c>
      <c r="M106" s="27">
        <v>20</v>
      </c>
      <c r="N106" s="27">
        <v>16</v>
      </c>
      <c r="O106" s="27">
        <v>23</v>
      </c>
      <c r="P106" s="27">
        <v>26</v>
      </c>
      <c r="Q106" s="27">
        <f>$H$106+$I$106+$J$106+$K$106+$L$106+$M$106+$N$106+$O$106+$P$106</f>
        <v>188</v>
      </c>
      <c r="R106" s="31">
        <v>1</v>
      </c>
      <c r="S106" s="28">
        <f>ROUND($Q$106*$R$106,3)</f>
        <v>188</v>
      </c>
      <c r="T106" s="65"/>
      <c r="U106" s="63"/>
      <c r="V106" s="29">
        <f>ROUND($U$106+$T$106,2)</f>
        <v>0</v>
      </c>
      <c r="W106" s="28">
        <f>ROUND($Q$106*$T$106,2)</f>
        <v>0</v>
      </c>
      <c r="X106" s="28">
        <f>ROUND($S$106*$U$106,2)</f>
        <v>0</v>
      </c>
      <c r="Y106" s="28">
        <f>ROUND($X$106+$W$106,2)</f>
        <v>0</v>
      </c>
      <c r="Z106" s="30" t="s">
        <v>134</v>
      </c>
      <c r="AA106" s="72"/>
    </row>
    <row r="107" spans="1:27" s="1" customFormat="1" ht="44.1" customHeight="1" outlineLevel="7" x14ac:dyDescent="0.2">
      <c r="A107" s="24"/>
      <c r="B107" s="25" t="s">
        <v>135</v>
      </c>
      <c r="C107" s="26" t="s">
        <v>66</v>
      </c>
      <c r="D107" s="26"/>
      <c r="E107" s="26"/>
      <c r="F107" s="26"/>
      <c r="G107" s="26"/>
      <c r="H107" s="27">
        <v>8</v>
      </c>
      <c r="I107" s="27">
        <v>4</v>
      </c>
      <c r="J107" s="27">
        <v>4</v>
      </c>
      <c r="K107" s="27">
        <v>4</v>
      </c>
      <c r="L107" s="27">
        <v>4</v>
      </c>
      <c r="M107" s="27">
        <v>4</v>
      </c>
      <c r="N107" s="27">
        <v>4</v>
      </c>
      <c r="O107" s="27">
        <v>4</v>
      </c>
      <c r="P107" s="27">
        <v>6</v>
      </c>
      <c r="Q107" s="27">
        <f>$H$107+$I$107+$J$107+$K$107+$L$107+$M$107+$N$107+$O$107+$P$107</f>
        <v>42</v>
      </c>
      <c r="R107" s="31">
        <v>1</v>
      </c>
      <c r="S107" s="28">
        <f>ROUND($Q$107*$R$107,3)</f>
        <v>42</v>
      </c>
      <c r="T107" s="66"/>
      <c r="U107" s="63"/>
      <c r="V107" s="58">
        <f>ROUND($U$107+$T$107,2)</f>
        <v>0</v>
      </c>
      <c r="W107" s="28">
        <f>ROUND($Q$107*$T$107,2)</f>
        <v>0</v>
      </c>
      <c r="X107" s="28">
        <f>ROUND($S$107*$U$107,2)</f>
        <v>0</v>
      </c>
      <c r="Y107" s="28">
        <f>ROUND($X$107+$W$107,2)</f>
        <v>0</v>
      </c>
      <c r="Z107" s="30" t="s">
        <v>91</v>
      </c>
      <c r="AA107" s="72"/>
    </row>
    <row r="108" spans="1:27" s="1" customFormat="1" ht="44.1" customHeight="1" outlineLevel="7" x14ac:dyDescent="0.2">
      <c r="A108" s="24"/>
      <c r="B108" s="25" t="s">
        <v>136</v>
      </c>
      <c r="C108" s="26" t="s">
        <v>66</v>
      </c>
      <c r="D108" s="26"/>
      <c r="E108" s="26"/>
      <c r="F108" s="26"/>
      <c r="G108" s="26"/>
      <c r="H108" s="27">
        <v>1</v>
      </c>
      <c r="I108" s="27">
        <v>1</v>
      </c>
      <c r="J108" s="27">
        <v>1</v>
      </c>
      <c r="K108" s="27">
        <v>1</v>
      </c>
      <c r="L108" s="27">
        <v>1</v>
      </c>
      <c r="M108" s="27">
        <v>1</v>
      </c>
      <c r="N108" s="27">
        <v>1</v>
      </c>
      <c r="O108" s="27">
        <v>1</v>
      </c>
      <c r="P108" s="27">
        <v>5</v>
      </c>
      <c r="Q108" s="27">
        <f>$H$108+$I$108+$J$108+$K$108+$L$108+$M$108+$N$108+$O$108+$P$108</f>
        <v>13</v>
      </c>
      <c r="R108" s="31">
        <v>1</v>
      </c>
      <c r="S108" s="28">
        <f>ROUND($Q$108*$R$108,3)</f>
        <v>13</v>
      </c>
      <c r="T108" s="66"/>
      <c r="U108" s="63"/>
      <c r="V108" s="58">
        <f>ROUND($U$108+$T$108,2)</f>
        <v>0</v>
      </c>
      <c r="W108" s="28">
        <f>ROUND($Q$108*$T$108,2)</f>
        <v>0</v>
      </c>
      <c r="X108" s="28">
        <f>ROUND($S$108*$U$108,2)</f>
        <v>0</v>
      </c>
      <c r="Y108" s="28">
        <f>ROUND($X$108+$W$108,2)</f>
        <v>0</v>
      </c>
      <c r="Z108" s="30" t="s">
        <v>91</v>
      </c>
      <c r="AA108" s="72"/>
    </row>
    <row r="109" spans="1:27" s="1" customFormat="1" ht="12" customHeight="1" outlineLevel="6" x14ac:dyDescent="0.2">
      <c r="A109" s="7"/>
      <c r="B109" s="8" t="s">
        <v>159</v>
      </c>
      <c r="C109" s="9"/>
      <c r="D109" s="9"/>
      <c r="E109" s="9"/>
      <c r="F109" s="9"/>
      <c r="G109" s="9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64"/>
      <c r="U109" s="64"/>
      <c r="V109" s="10"/>
      <c r="W109" s="10">
        <f>ROUND($W$111+$W$112+$W$113+$W$114+$W$115,2)</f>
        <v>0</v>
      </c>
      <c r="X109" s="10">
        <f>ROUND($X$111+$X$112+$X$113+$X$114+$X$115,2)</f>
        <v>0</v>
      </c>
      <c r="Y109" s="10">
        <f>ROUND($Y$111+$Y$112+$Y$113+$Y$114+$Y$115,2)</f>
        <v>0</v>
      </c>
      <c r="Z109" s="10"/>
      <c r="AA109" s="64"/>
    </row>
    <row r="110" spans="1:27" s="1" customFormat="1" ht="12" customHeight="1" outlineLevel="7" x14ac:dyDescent="0.2">
      <c r="A110" s="7"/>
      <c r="B110" s="8" t="s">
        <v>108</v>
      </c>
      <c r="C110" s="9"/>
      <c r="D110" s="9"/>
      <c r="E110" s="9"/>
      <c r="F110" s="9"/>
      <c r="G110" s="9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64"/>
      <c r="U110" s="64"/>
      <c r="V110" s="10"/>
      <c r="W110" s="10">
        <f>ROUND($W$111+$W$112+$W$113+$W$114+$W$115,2)</f>
        <v>0</v>
      </c>
      <c r="X110" s="10">
        <f>ROUND($X$111+$X$112+$X$113+$X$114+$X$115,2)</f>
        <v>0</v>
      </c>
      <c r="Y110" s="10">
        <f>ROUND($Y$111+$Y$112+$Y$113+$Y$114+$Y$115,2)</f>
        <v>0</v>
      </c>
      <c r="Z110" s="10"/>
      <c r="AA110" s="64"/>
    </row>
    <row r="111" spans="1:27" s="1" customFormat="1" ht="44.1" customHeight="1" outlineLevel="7" x14ac:dyDescent="0.2">
      <c r="A111" s="24"/>
      <c r="B111" s="25" t="s">
        <v>148</v>
      </c>
      <c r="C111" s="26" t="s">
        <v>74</v>
      </c>
      <c r="D111" s="26"/>
      <c r="E111" s="26"/>
      <c r="F111" s="26"/>
      <c r="G111" s="26"/>
      <c r="H111" s="27">
        <v>101.6</v>
      </c>
      <c r="I111" s="27">
        <v>72</v>
      </c>
      <c r="J111" s="28"/>
      <c r="K111" s="27">
        <v>0.9</v>
      </c>
      <c r="L111" s="28"/>
      <c r="M111" s="27">
        <v>1.8</v>
      </c>
      <c r="N111" s="28"/>
      <c r="O111" s="27">
        <v>72</v>
      </c>
      <c r="P111" s="27">
        <v>101.3</v>
      </c>
      <c r="Q111" s="27">
        <f>$H$111+$I$111+$J$111+$K$111+$L$111+$M$111+$N$111+$O$111+$P$111</f>
        <v>349.6</v>
      </c>
      <c r="R111" s="31">
        <v>1</v>
      </c>
      <c r="S111" s="28">
        <f>ROUND($Q$111*$R$111,3)</f>
        <v>349.6</v>
      </c>
      <c r="T111" s="65"/>
      <c r="U111" s="63"/>
      <c r="V111" s="29">
        <f>ROUND($U$111+$T$111,2)</f>
        <v>0</v>
      </c>
      <c r="W111" s="28">
        <f>ROUND($Q$111*$T$111,2)</f>
        <v>0</v>
      </c>
      <c r="X111" s="28">
        <f>ROUND($S$111*$U$111,2)</f>
        <v>0</v>
      </c>
      <c r="Y111" s="28">
        <f>ROUND($X$111+$W$111,2)</f>
        <v>0</v>
      </c>
      <c r="Z111" s="30" t="s">
        <v>110</v>
      </c>
      <c r="AA111" s="72"/>
    </row>
    <row r="112" spans="1:27" s="1" customFormat="1" ht="44.1" customHeight="1" outlineLevel="7" x14ac:dyDescent="0.2">
      <c r="A112" s="24"/>
      <c r="B112" s="25" t="s">
        <v>149</v>
      </c>
      <c r="C112" s="26" t="s">
        <v>74</v>
      </c>
      <c r="D112" s="26"/>
      <c r="E112" s="26"/>
      <c r="F112" s="26"/>
      <c r="G112" s="26"/>
      <c r="H112" s="27">
        <v>467.6</v>
      </c>
      <c r="I112" s="27">
        <v>364.75</v>
      </c>
      <c r="J112" s="27">
        <v>262.2</v>
      </c>
      <c r="K112" s="27">
        <v>410.3</v>
      </c>
      <c r="L112" s="27">
        <v>262.2</v>
      </c>
      <c r="M112" s="27">
        <v>416.1</v>
      </c>
      <c r="N112" s="27">
        <v>262.2</v>
      </c>
      <c r="O112" s="27">
        <v>364.75</v>
      </c>
      <c r="P112" s="27">
        <v>353</v>
      </c>
      <c r="Q112" s="27">
        <f>$H$112+$I$112+$J$112+$K$112+$L$112+$M$112+$N$112+$O$112+$P$112</f>
        <v>3163.1</v>
      </c>
      <c r="R112" s="31">
        <v>1</v>
      </c>
      <c r="S112" s="28">
        <f>ROUND($Q$112*$R$112,3)</f>
        <v>3163.1</v>
      </c>
      <c r="T112" s="65"/>
      <c r="U112" s="63"/>
      <c r="V112" s="29">
        <f>ROUND($U$112+$T$112,2)</f>
        <v>0</v>
      </c>
      <c r="W112" s="28">
        <f>ROUND($Q$112*$T$112,2)</f>
        <v>0</v>
      </c>
      <c r="X112" s="28">
        <f>ROUND($S$112*$U$112,2)</f>
        <v>0</v>
      </c>
      <c r="Y112" s="28">
        <f>ROUND($X$112+$W$112,2)</f>
        <v>0</v>
      </c>
      <c r="Z112" s="30" t="s">
        <v>110</v>
      </c>
      <c r="AA112" s="72"/>
    </row>
    <row r="113" spans="1:27" s="1" customFormat="1" ht="44.1" customHeight="1" outlineLevel="7" x14ac:dyDescent="0.2">
      <c r="A113" s="24"/>
      <c r="B113" s="25" t="s">
        <v>150</v>
      </c>
      <c r="C113" s="26" t="s">
        <v>74</v>
      </c>
      <c r="D113" s="26"/>
      <c r="E113" s="26"/>
      <c r="F113" s="26"/>
      <c r="G113" s="26"/>
      <c r="H113" s="27">
        <v>0.1</v>
      </c>
      <c r="I113" s="28"/>
      <c r="J113" s="27">
        <v>0.433</v>
      </c>
      <c r="K113" s="28"/>
      <c r="L113" s="27">
        <v>0.433</v>
      </c>
      <c r="M113" s="28"/>
      <c r="N113" s="27">
        <v>0.433</v>
      </c>
      <c r="O113" s="28"/>
      <c r="P113" s="28"/>
      <c r="Q113" s="27">
        <f>$H$113+$I$113+$J$113+$K$113+$L$113+$M$113+$N$113+$O$113+$P$113</f>
        <v>1.399</v>
      </c>
      <c r="R113" s="31">
        <v>1</v>
      </c>
      <c r="S113" s="28">
        <f>ROUND($Q$113*$R$113,3)</f>
        <v>1.399</v>
      </c>
      <c r="T113" s="65"/>
      <c r="U113" s="63"/>
      <c r="V113" s="29">
        <f>ROUND($U$113+$T$113,2)</f>
        <v>0</v>
      </c>
      <c r="W113" s="28">
        <f>ROUND($Q$113*$T$113,2)</f>
        <v>0</v>
      </c>
      <c r="X113" s="28">
        <f>ROUND($S$113*$U$113,2)</f>
        <v>0</v>
      </c>
      <c r="Y113" s="28">
        <f>ROUND($X$113+$W$113,2)</f>
        <v>0</v>
      </c>
      <c r="Z113" s="30" t="s">
        <v>110</v>
      </c>
      <c r="AA113" s="72"/>
    </row>
    <row r="114" spans="1:27" s="1" customFormat="1" ht="44.1" customHeight="1" outlineLevel="7" x14ac:dyDescent="0.2">
      <c r="A114" s="24"/>
      <c r="B114" s="25" t="s">
        <v>160</v>
      </c>
      <c r="C114" s="26" t="s">
        <v>74</v>
      </c>
      <c r="D114" s="26"/>
      <c r="E114" s="26"/>
      <c r="F114" s="26"/>
      <c r="G114" s="26"/>
      <c r="H114" s="27">
        <v>18.399999999999999</v>
      </c>
      <c r="I114" s="27">
        <v>5.6</v>
      </c>
      <c r="J114" s="27">
        <v>5.5</v>
      </c>
      <c r="K114" s="27">
        <v>7.4</v>
      </c>
      <c r="L114" s="27">
        <v>5.5</v>
      </c>
      <c r="M114" s="27">
        <v>7.4</v>
      </c>
      <c r="N114" s="27">
        <v>5.5</v>
      </c>
      <c r="O114" s="27">
        <v>5.6</v>
      </c>
      <c r="P114" s="27">
        <v>22.1</v>
      </c>
      <c r="Q114" s="27">
        <f>$H$114+$I$114+$J$114+$K$114+$L$114+$M$114+$N$114+$O$114+$P$114</f>
        <v>83</v>
      </c>
      <c r="R114" s="31">
        <v>1</v>
      </c>
      <c r="S114" s="28">
        <f>ROUND($Q$114*$R$114,3)</f>
        <v>83</v>
      </c>
      <c r="T114" s="65"/>
      <c r="U114" s="63"/>
      <c r="V114" s="29">
        <f>ROUND($U$114+$T$114,2)</f>
        <v>0</v>
      </c>
      <c r="W114" s="28">
        <f>ROUND($Q$114*$T$114,2)</f>
        <v>0</v>
      </c>
      <c r="X114" s="28">
        <f>ROUND($S$114*$U$114,2)</f>
        <v>0</v>
      </c>
      <c r="Y114" s="28">
        <f>ROUND($X$114+$W$114,2)</f>
        <v>0</v>
      </c>
      <c r="Z114" s="30" t="s">
        <v>110</v>
      </c>
      <c r="AA114" s="72"/>
    </row>
    <row r="115" spans="1:27" s="1" customFormat="1" ht="44.1" customHeight="1" outlineLevel="7" x14ac:dyDescent="0.2">
      <c r="A115" s="24"/>
      <c r="B115" s="25" t="s">
        <v>161</v>
      </c>
      <c r="C115" s="26" t="s">
        <v>74</v>
      </c>
      <c r="D115" s="26"/>
      <c r="E115" s="26"/>
      <c r="F115" s="26"/>
      <c r="G115" s="26"/>
      <c r="H115" s="27">
        <v>7.8</v>
      </c>
      <c r="I115" s="27">
        <v>8.85</v>
      </c>
      <c r="J115" s="27">
        <v>8.6329999999999991</v>
      </c>
      <c r="K115" s="27">
        <v>5.4</v>
      </c>
      <c r="L115" s="27">
        <v>8.6329999999999991</v>
      </c>
      <c r="M115" s="27">
        <v>5.4</v>
      </c>
      <c r="N115" s="27">
        <v>8.6329999999999991</v>
      </c>
      <c r="O115" s="27">
        <v>8.85</v>
      </c>
      <c r="P115" s="27">
        <v>7.3</v>
      </c>
      <c r="Q115" s="27">
        <f>$H$115+$I$115+$J$115+$K$115+$L$115+$M$115+$N$115+$O$115+$P$115</f>
        <v>69.499000000000009</v>
      </c>
      <c r="R115" s="31">
        <v>1</v>
      </c>
      <c r="S115" s="28">
        <f>ROUND($Q$115*$R$115,3)</f>
        <v>69.498999999999995</v>
      </c>
      <c r="T115" s="65"/>
      <c r="U115" s="63"/>
      <c r="V115" s="29">
        <f>ROUND($U$115+$T$115,2)</f>
        <v>0</v>
      </c>
      <c r="W115" s="28">
        <f>ROUND($Q$115*$T$115,2)</f>
        <v>0</v>
      </c>
      <c r="X115" s="28">
        <f>ROUND($S$115*$U$115,2)</f>
        <v>0</v>
      </c>
      <c r="Y115" s="28">
        <f>ROUND($X$115+$W$115,2)</f>
        <v>0</v>
      </c>
      <c r="Z115" s="30" t="s">
        <v>110</v>
      </c>
      <c r="AA115" s="72"/>
    </row>
    <row r="116" spans="1:27" s="1" customFormat="1" ht="12" customHeight="1" outlineLevel="6" x14ac:dyDescent="0.2">
      <c r="A116" s="7"/>
      <c r="B116" s="8" t="s">
        <v>162</v>
      </c>
      <c r="C116" s="9"/>
      <c r="D116" s="9"/>
      <c r="E116" s="9"/>
      <c r="F116" s="9"/>
      <c r="G116" s="9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64"/>
      <c r="U116" s="64"/>
      <c r="V116" s="10"/>
      <c r="W116" s="10">
        <f>ROUND($W$118+$W$120+$W$121+$W$122+$W$124+$W$125+$W$126+$W$127+$W$129+$W$130,2)</f>
        <v>0</v>
      </c>
      <c r="X116" s="10">
        <f>ROUND($X$118+$X$120+$X$121+$X$122+$X$124+$X$125+$X$126+$X$127+$X$129+$X$130,2)</f>
        <v>0</v>
      </c>
      <c r="Y116" s="10">
        <f>ROUND($Y$118+$Y$120+$Y$121+$Y$122+$Y$124+$Y$125+$Y$126+$Y$127+$Y$129+$Y$130,2)</f>
        <v>0</v>
      </c>
      <c r="Z116" s="10"/>
      <c r="AA116" s="64"/>
    </row>
    <row r="117" spans="1:27" s="1" customFormat="1" ht="12" customHeight="1" outlineLevel="7" x14ac:dyDescent="0.2">
      <c r="A117" s="7"/>
      <c r="B117" s="8" t="s">
        <v>163</v>
      </c>
      <c r="C117" s="9"/>
      <c r="D117" s="9"/>
      <c r="E117" s="9"/>
      <c r="F117" s="9"/>
      <c r="G117" s="9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64"/>
      <c r="U117" s="64"/>
      <c r="V117" s="10"/>
      <c r="W117" s="10">
        <f>ROUND($W$118,2)</f>
        <v>0</v>
      </c>
      <c r="X117" s="10">
        <f>ROUND($X$118,2)</f>
        <v>0</v>
      </c>
      <c r="Y117" s="10">
        <f>ROUND($Y$118,2)</f>
        <v>0</v>
      </c>
      <c r="Z117" s="10"/>
      <c r="AA117" s="64"/>
    </row>
    <row r="118" spans="1:27" s="1" customFormat="1" ht="44.1" customHeight="1" outlineLevel="7" x14ac:dyDescent="0.2">
      <c r="A118" s="24"/>
      <c r="B118" s="25" t="s">
        <v>123</v>
      </c>
      <c r="C118" s="26" t="s">
        <v>66</v>
      </c>
      <c r="D118" s="26"/>
      <c r="E118" s="26"/>
      <c r="F118" s="26"/>
      <c r="G118" s="26"/>
      <c r="H118" s="27">
        <v>27</v>
      </c>
      <c r="I118" s="27">
        <v>22</v>
      </c>
      <c r="J118" s="27">
        <v>15</v>
      </c>
      <c r="K118" s="27">
        <v>19</v>
      </c>
      <c r="L118" s="27">
        <v>15</v>
      </c>
      <c r="M118" s="27">
        <v>19</v>
      </c>
      <c r="N118" s="27">
        <v>15</v>
      </c>
      <c r="O118" s="27">
        <v>22</v>
      </c>
      <c r="P118" s="27">
        <v>21</v>
      </c>
      <c r="Q118" s="27">
        <f>$H$118+$I$118+$J$118+$K$118+$L$118+$M$118+$N$118+$O$118+$P$118</f>
        <v>175</v>
      </c>
      <c r="R118" s="31">
        <v>1</v>
      </c>
      <c r="S118" s="28">
        <f>ROUND($Q$118*$R$118,3)</f>
        <v>175</v>
      </c>
      <c r="T118" s="65"/>
      <c r="U118" s="63"/>
      <c r="V118" s="29">
        <f>ROUND($U$118+$T$118,2)</f>
        <v>0</v>
      </c>
      <c r="W118" s="28">
        <f>ROUND($Q$118*$T$118,2)</f>
        <v>0</v>
      </c>
      <c r="X118" s="28">
        <f>ROUND($S$118*$U$118,2)</f>
        <v>0</v>
      </c>
      <c r="Y118" s="28">
        <f>ROUND($X$118+$W$118,2)</f>
        <v>0</v>
      </c>
      <c r="Z118" s="30" t="s">
        <v>91</v>
      </c>
      <c r="AA118" s="72"/>
    </row>
    <row r="119" spans="1:27" s="1" customFormat="1" ht="12" customHeight="1" outlineLevel="7" x14ac:dyDescent="0.2">
      <c r="A119" s="7"/>
      <c r="B119" s="8" t="s">
        <v>164</v>
      </c>
      <c r="C119" s="9"/>
      <c r="D119" s="9"/>
      <c r="E119" s="9"/>
      <c r="F119" s="9"/>
      <c r="G119" s="9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64"/>
      <c r="U119" s="64"/>
      <c r="V119" s="10"/>
      <c r="W119" s="10">
        <f>ROUND($W$120+$W$121+$W$122,2)</f>
        <v>0</v>
      </c>
      <c r="X119" s="10">
        <f>ROUND($X$120+$X$121+$X$122,2)</f>
        <v>0</v>
      </c>
      <c r="Y119" s="10">
        <f>ROUND($Y$120+$Y$121+$Y$122,2)</f>
        <v>0</v>
      </c>
      <c r="Z119" s="10"/>
      <c r="AA119" s="64"/>
    </row>
    <row r="120" spans="1:27" s="1" customFormat="1" ht="44.1" customHeight="1" outlineLevel="7" x14ac:dyDescent="0.2">
      <c r="A120" s="24"/>
      <c r="B120" s="25" t="s">
        <v>118</v>
      </c>
      <c r="C120" s="26" t="s">
        <v>66</v>
      </c>
      <c r="D120" s="26"/>
      <c r="E120" s="26"/>
      <c r="F120" s="26"/>
      <c r="G120" s="26"/>
      <c r="H120" s="27">
        <v>9</v>
      </c>
      <c r="I120" s="27">
        <v>4</v>
      </c>
      <c r="J120" s="27">
        <v>4</v>
      </c>
      <c r="K120" s="27">
        <v>4</v>
      </c>
      <c r="L120" s="27">
        <v>4</v>
      </c>
      <c r="M120" s="27">
        <v>4</v>
      </c>
      <c r="N120" s="27">
        <v>4</v>
      </c>
      <c r="O120" s="27">
        <v>4</v>
      </c>
      <c r="P120" s="27">
        <v>6</v>
      </c>
      <c r="Q120" s="27">
        <f>$H$120+$I$120+$J$120+$K$120+$L$120+$M$120+$N$120+$O$120+$P$120</f>
        <v>43</v>
      </c>
      <c r="R120" s="31">
        <v>1</v>
      </c>
      <c r="S120" s="28">
        <f>ROUND($Q$120*$R$120,3)</f>
        <v>43</v>
      </c>
      <c r="T120" s="65"/>
      <c r="U120" s="63"/>
      <c r="V120" s="29">
        <f>ROUND($U$120+$T$120,2)</f>
        <v>0</v>
      </c>
      <c r="W120" s="28">
        <f>ROUND($Q$120*$T$120,2)</f>
        <v>0</v>
      </c>
      <c r="X120" s="28">
        <f>ROUND($S$120*$U$120,2)</f>
        <v>0</v>
      </c>
      <c r="Y120" s="28">
        <f>ROUND($X$120+$W$120,2)</f>
        <v>0</v>
      </c>
      <c r="Z120" s="30" t="s">
        <v>91</v>
      </c>
      <c r="AA120" s="72"/>
    </row>
    <row r="121" spans="1:27" s="1" customFormat="1" ht="44.1" customHeight="1" outlineLevel="7" x14ac:dyDescent="0.2">
      <c r="A121" s="24"/>
      <c r="B121" s="25" t="s">
        <v>120</v>
      </c>
      <c r="C121" s="26" t="s">
        <v>66</v>
      </c>
      <c r="D121" s="26"/>
      <c r="E121" s="26"/>
      <c r="F121" s="26"/>
      <c r="G121" s="26"/>
      <c r="H121" s="27">
        <v>82</v>
      </c>
      <c r="I121" s="27">
        <v>66</v>
      </c>
      <c r="J121" s="27">
        <v>47</v>
      </c>
      <c r="K121" s="27">
        <v>64</v>
      </c>
      <c r="L121" s="27">
        <v>47</v>
      </c>
      <c r="M121" s="27">
        <v>64</v>
      </c>
      <c r="N121" s="27">
        <v>47</v>
      </c>
      <c r="O121" s="27">
        <v>66</v>
      </c>
      <c r="P121" s="27">
        <v>64</v>
      </c>
      <c r="Q121" s="27">
        <f>$H$121+$I$121+$J$121+$K$121+$L$121+$M$121+$N$121+$O$121+$P$121</f>
        <v>547</v>
      </c>
      <c r="R121" s="31">
        <v>1</v>
      </c>
      <c r="S121" s="28">
        <f>ROUND($Q$121*$R$121,3)</f>
        <v>547</v>
      </c>
      <c r="T121" s="65"/>
      <c r="U121" s="63"/>
      <c r="V121" s="29">
        <f>ROUND($U$121+$T$121,2)</f>
        <v>0</v>
      </c>
      <c r="W121" s="28">
        <f>ROUND($Q$121*$T$121,2)</f>
        <v>0</v>
      </c>
      <c r="X121" s="28">
        <f>ROUND($S$121*$U$121,2)</f>
        <v>0</v>
      </c>
      <c r="Y121" s="28">
        <f>ROUND($X$121+$W$121,2)</f>
        <v>0</v>
      </c>
      <c r="Z121" s="30" t="s">
        <v>91</v>
      </c>
      <c r="AA121" s="72"/>
    </row>
    <row r="122" spans="1:27" s="1" customFormat="1" ht="44.1" customHeight="1" outlineLevel="7" x14ac:dyDescent="0.2">
      <c r="A122" s="24"/>
      <c r="B122" s="25" t="s">
        <v>122</v>
      </c>
      <c r="C122" s="26" t="s">
        <v>66</v>
      </c>
      <c r="D122" s="26"/>
      <c r="E122" s="26"/>
      <c r="F122" s="26"/>
      <c r="G122" s="26"/>
      <c r="H122" s="27">
        <v>33</v>
      </c>
      <c r="I122" s="27">
        <v>2</v>
      </c>
      <c r="J122" s="27">
        <v>2</v>
      </c>
      <c r="K122" s="27">
        <v>9</v>
      </c>
      <c r="L122" s="27">
        <v>2</v>
      </c>
      <c r="M122" s="27">
        <v>9</v>
      </c>
      <c r="N122" s="27">
        <v>2</v>
      </c>
      <c r="O122" s="27">
        <v>2</v>
      </c>
      <c r="P122" s="27">
        <v>29</v>
      </c>
      <c r="Q122" s="27">
        <f>$H$122+$I$122+$J$122+$K$122+$L$122+$M$122+$N$122+$O$122+$P$122</f>
        <v>90</v>
      </c>
      <c r="R122" s="31">
        <v>1</v>
      </c>
      <c r="S122" s="28">
        <f>ROUND($Q$122*$R$122,3)</f>
        <v>90</v>
      </c>
      <c r="T122" s="65"/>
      <c r="U122" s="63"/>
      <c r="V122" s="29">
        <f>ROUND($U$122+$T$122,2)</f>
        <v>0</v>
      </c>
      <c r="W122" s="28">
        <f>ROUND($Q$122*$T$122,2)</f>
        <v>0</v>
      </c>
      <c r="X122" s="28">
        <f>ROUND($S$122*$U$122,2)</f>
        <v>0</v>
      </c>
      <c r="Y122" s="28">
        <f>ROUND($X$122+$W$122,2)</f>
        <v>0</v>
      </c>
      <c r="Z122" s="30" t="s">
        <v>91</v>
      </c>
      <c r="AA122" s="72"/>
    </row>
    <row r="123" spans="1:27" s="1" customFormat="1" ht="12" customHeight="1" outlineLevel="7" x14ac:dyDescent="0.2">
      <c r="A123" s="7"/>
      <c r="B123" s="8" t="s">
        <v>165</v>
      </c>
      <c r="C123" s="9"/>
      <c r="D123" s="9"/>
      <c r="E123" s="9"/>
      <c r="F123" s="9"/>
      <c r="G123" s="9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64"/>
      <c r="U123" s="64"/>
      <c r="V123" s="10"/>
      <c r="W123" s="10">
        <f>ROUND($W$124+$W$125+$W$126+$W$127,2)</f>
        <v>0</v>
      </c>
      <c r="X123" s="10">
        <f>ROUND($X$124+$X$125+$X$126+$X$127,2)</f>
        <v>0</v>
      </c>
      <c r="Y123" s="10">
        <f>ROUND($Y$124+$Y$125+$Y$126+$Y$127,2)</f>
        <v>0</v>
      </c>
      <c r="Z123" s="10"/>
      <c r="AA123" s="64"/>
    </row>
    <row r="124" spans="1:27" s="1" customFormat="1" ht="89.1" customHeight="1" outlineLevel="7" x14ac:dyDescent="0.2">
      <c r="A124" s="24"/>
      <c r="B124" s="25" t="s">
        <v>140</v>
      </c>
      <c r="C124" s="26" t="s">
        <v>74</v>
      </c>
      <c r="D124" s="26"/>
      <c r="E124" s="26"/>
      <c r="F124" s="26"/>
      <c r="G124" s="26"/>
      <c r="H124" s="27">
        <v>147.6</v>
      </c>
      <c r="I124" s="27">
        <v>126.2</v>
      </c>
      <c r="J124" s="27">
        <v>99.933000000000007</v>
      </c>
      <c r="K124" s="27">
        <v>145.6</v>
      </c>
      <c r="L124" s="27">
        <v>99.933000000000007</v>
      </c>
      <c r="M124" s="27">
        <v>145.6</v>
      </c>
      <c r="N124" s="27">
        <v>99.933000000000007</v>
      </c>
      <c r="O124" s="27">
        <v>126.2</v>
      </c>
      <c r="P124" s="27">
        <v>116.8</v>
      </c>
      <c r="Q124" s="27">
        <f>$H$124+$I$124+$J$124+$K$124+$L$124+$M$124+$N$124+$O$124+$P$124</f>
        <v>1107.799</v>
      </c>
      <c r="R124" s="31">
        <v>1</v>
      </c>
      <c r="S124" s="28">
        <f>ROUND($Q$124*$R$124,3)</f>
        <v>1107.799</v>
      </c>
      <c r="T124" s="65"/>
      <c r="U124" s="63"/>
      <c r="V124" s="29">
        <f>ROUND($U$124+$T$124,2)</f>
        <v>0</v>
      </c>
      <c r="W124" s="28">
        <f>ROUND($Q$124*$T$124,2)</f>
        <v>0</v>
      </c>
      <c r="X124" s="28">
        <f>ROUND($S$124*$U$124,2)</f>
        <v>0</v>
      </c>
      <c r="Y124" s="28">
        <f>ROUND($X$124+$W$124,2)</f>
        <v>0</v>
      </c>
      <c r="Z124" s="30" t="s">
        <v>166</v>
      </c>
      <c r="AA124" s="72"/>
    </row>
    <row r="125" spans="1:27" s="1" customFormat="1" ht="89.1" customHeight="1" outlineLevel="7" x14ac:dyDescent="0.2">
      <c r="A125" s="24"/>
      <c r="B125" s="25" t="s">
        <v>138</v>
      </c>
      <c r="C125" s="26" t="s">
        <v>74</v>
      </c>
      <c r="D125" s="26"/>
      <c r="E125" s="26"/>
      <c r="F125" s="26"/>
      <c r="G125" s="26"/>
      <c r="H125" s="27">
        <v>0.1</v>
      </c>
      <c r="I125" s="28"/>
      <c r="J125" s="27">
        <v>0.433</v>
      </c>
      <c r="K125" s="28"/>
      <c r="L125" s="27">
        <v>0.433</v>
      </c>
      <c r="M125" s="28"/>
      <c r="N125" s="27">
        <v>0.433</v>
      </c>
      <c r="O125" s="28"/>
      <c r="P125" s="28"/>
      <c r="Q125" s="27">
        <f>$H$125+$I$125+$J$125+$K$125+$L$125+$M$125+$N$125+$O$125+$P$125</f>
        <v>1.399</v>
      </c>
      <c r="R125" s="31">
        <v>1</v>
      </c>
      <c r="S125" s="28">
        <f>ROUND($Q$125*$R$125,3)</f>
        <v>1.399</v>
      </c>
      <c r="T125" s="65"/>
      <c r="U125" s="63"/>
      <c r="V125" s="29">
        <f>ROUND($U$125+$T$125,2)</f>
        <v>0</v>
      </c>
      <c r="W125" s="28">
        <f>ROUND($Q$125*$T$125,2)</f>
        <v>0</v>
      </c>
      <c r="X125" s="28">
        <f>ROUND($S$125*$U$125,2)</f>
        <v>0</v>
      </c>
      <c r="Y125" s="28">
        <f>ROUND($X$125+$W$125,2)</f>
        <v>0</v>
      </c>
      <c r="Z125" s="30" t="s">
        <v>166</v>
      </c>
      <c r="AA125" s="72"/>
    </row>
    <row r="126" spans="1:27" s="1" customFormat="1" ht="89.1" customHeight="1" outlineLevel="7" x14ac:dyDescent="0.2">
      <c r="A126" s="24"/>
      <c r="B126" s="25" t="s">
        <v>142</v>
      </c>
      <c r="C126" s="26" t="s">
        <v>74</v>
      </c>
      <c r="D126" s="26"/>
      <c r="E126" s="26"/>
      <c r="F126" s="26"/>
      <c r="G126" s="26"/>
      <c r="H126" s="27">
        <v>18.399999999999999</v>
      </c>
      <c r="I126" s="27">
        <v>5.6</v>
      </c>
      <c r="J126" s="27">
        <v>5.5</v>
      </c>
      <c r="K126" s="27">
        <v>7.4</v>
      </c>
      <c r="L126" s="27">
        <v>5.5</v>
      </c>
      <c r="M126" s="27">
        <v>7.4</v>
      </c>
      <c r="N126" s="27">
        <v>5.5</v>
      </c>
      <c r="O126" s="27">
        <v>5.6</v>
      </c>
      <c r="P126" s="27">
        <v>22.1</v>
      </c>
      <c r="Q126" s="27">
        <f>$H$126+$I$126+$J$126+$K$126+$L$126+$M$126+$N$126+$O$126+$P$126</f>
        <v>83</v>
      </c>
      <c r="R126" s="31">
        <v>1</v>
      </c>
      <c r="S126" s="28">
        <f>ROUND($Q$126*$R$126,3)</f>
        <v>83</v>
      </c>
      <c r="T126" s="65"/>
      <c r="U126" s="63"/>
      <c r="V126" s="29">
        <f>ROUND($U$126+$T$126,2)</f>
        <v>0</v>
      </c>
      <c r="W126" s="28">
        <f>ROUND($Q$126*$T$126,2)</f>
        <v>0</v>
      </c>
      <c r="X126" s="28">
        <f>ROUND($S$126*$U$126,2)</f>
        <v>0</v>
      </c>
      <c r="Y126" s="28">
        <f>ROUND($X$126+$W$126,2)</f>
        <v>0</v>
      </c>
      <c r="Z126" s="30" t="s">
        <v>166</v>
      </c>
      <c r="AA126" s="72"/>
    </row>
    <row r="127" spans="1:27" s="1" customFormat="1" ht="89.1" customHeight="1" outlineLevel="7" x14ac:dyDescent="0.2">
      <c r="A127" s="24"/>
      <c r="B127" s="25" t="s">
        <v>143</v>
      </c>
      <c r="C127" s="26" t="s">
        <v>74</v>
      </c>
      <c r="D127" s="26"/>
      <c r="E127" s="26"/>
      <c r="F127" s="26"/>
      <c r="G127" s="26"/>
      <c r="H127" s="27">
        <v>7.8</v>
      </c>
      <c r="I127" s="27">
        <v>8.85</v>
      </c>
      <c r="J127" s="27">
        <v>8.6329999999999991</v>
      </c>
      <c r="K127" s="27">
        <v>5.4</v>
      </c>
      <c r="L127" s="27">
        <v>8.6329999999999991</v>
      </c>
      <c r="M127" s="27">
        <v>5.4</v>
      </c>
      <c r="N127" s="27">
        <v>8.6329999999999991</v>
      </c>
      <c r="O127" s="27">
        <v>8.85</v>
      </c>
      <c r="P127" s="27">
        <v>7.3</v>
      </c>
      <c r="Q127" s="27">
        <f>$H$127+$I$127+$J$127+$K$127+$L$127+$M$127+$N$127+$O$127+$P$127</f>
        <v>69.499000000000009</v>
      </c>
      <c r="R127" s="31">
        <v>1</v>
      </c>
      <c r="S127" s="28">
        <f>ROUND($Q$127*$R$127,3)</f>
        <v>69.498999999999995</v>
      </c>
      <c r="T127" s="65"/>
      <c r="U127" s="63"/>
      <c r="V127" s="29">
        <f>ROUND($U$127+$T$127,2)</f>
        <v>0</v>
      </c>
      <c r="W127" s="28">
        <f>ROUND($Q$127*$T$127,2)</f>
        <v>0</v>
      </c>
      <c r="X127" s="28">
        <f>ROUND($S$127*$U$127,2)</f>
        <v>0</v>
      </c>
      <c r="Y127" s="28">
        <f>ROUND($X$127+$W$127,2)</f>
        <v>0</v>
      </c>
      <c r="Z127" s="30" t="s">
        <v>166</v>
      </c>
      <c r="AA127" s="72"/>
    </row>
    <row r="128" spans="1:27" s="1" customFormat="1" ht="12" customHeight="1" outlineLevel="7" x14ac:dyDescent="0.2">
      <c r="A128" s="7"/>
      <c r="B128" s="8" t="s">
        <v>167</v>
      </c>
      <c r="C128" s="9"/>
      <c r="D128" s="9"/>
      <c r="E128" s="9"/>
      <c r="F128" s="9"/>
      <c r="G128" s="9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64"/>
      <c r="U128" s="64"/>
      <c r="V128" s="10"/>
      <c r="W128" s="10">
        <f>ROUND($W$129+$W$130,2)</f>
        <v>0</v>
      </c>
      <c r="X128" s="10">
        <f>ROUND($X$129+$X$130,2)</f>
        <v>0</v>
      </c>
      <c r="Y128" s="10">
        <f>ROUND($Y$129+$Y$130,2)</f>
        <v>0</v>
      </c>
      <c r="Z128" s="10"/>
      <c r="AA128" s="64"/>
    </row>
    <row r="129" spans="1:27" s="1" customFormat="1" ht="89.1" customHeight="1" outlineLevel="7" x14ac:dyDescent="0.2">
      <c r="A129" s="24"/>
      <c r="B129" s="25" t="s">
        <v>145</v>
      </c>
      <c r="C129" s="26" t="s">
        <v>74</v>
      </c>
      <c r="D129" s="26"/>
      <c r="E129" s="26"/>
      <c r="F129" s="26"/>
      <c r="G129" s="26"/>
      <c r="H129" s="27">
        <v>101.6</v>
      </c>
      <c r="I129" s="27">
        <v>75.400000000000006</v>
      </c>
      <c r="J129" s="28"/>
      <c r="K129" s="27">
        <v>2.2000000000000002</v>
      </c>
      <c r="L129" s="28"/>
      <c r="M129" s="27">
        <v>2.2000000000000002</v>
      </c>
      <c r="N129" s="28"/>
      <c r="O129" s="27">
        <v>75.400000000000006</v>
      </c>
      <c r="P129" s="27">
        <v>101.3</v>
      </c>
      <c r="Q129" s="27">
        <f>$H$129+$I$129+$J$129+$K$129+$L$129+$M$129+$N$129+$O$129+$P$129</f>
        <v>358.09999999999997</v>
      </c>
      <c r="R129" s="31">
        <v>1</v>
      </c>
      <c r="S129" s="28">
        <f>ROUND($Q$129*$R$129,3)</f>
        <v>358.1</v>
      </c>
      <c r="T129" s="65"/>
      <c r="U129" s="63"/>
      <c r="V129" s="29">
        <f>ROUND($U$129+$T$129,2)</f>
        <v>0</v>
      </c>
      <c r="W129" s="28">
        <f>ROUND($Q$129*$T$129,2)</f>
        <v>0</v>
      </c>
      <c r="X129" s="28">
        <f>ROUND($S$129*$U$129,2)</f>
        <v>0</v>
      </c>
      <c r="Y129" s="28">
        <f>ROUND($X$129+$W$129,2)</f>
        <v>0</v>
      </c>
      <c r="Z129" s="30" t="s">
        <v>168</v>
      </c>
      <c r="AA129" s="72"/>
    </row>
    <row r="130" spans="1:27" s="1" customFormat="1" ht="89.1" customHeight="1" outlineLevel="7" x14ac:dyDescent="0.2">
      <c r="A130" s="24"/>
      <c r="B130" s="25" t="s">
        <v>146</v>
      </c>
      <c r="C130" s="26" t="s">
        <v>74</v>
      </c>
      <c r="D130" s="26"/>
      <c r="E130" s="26"/>
      <c r="F130" s="26"/>
      <c r="G130" s="26"/>
      <c r="H130" s="27">
        <v>320</v>
      </c>
      <c r="I130" s="27">
        <v>253.65</v>
      </c>
      <c r="J130" s="27">
        <v>162.267</v>
      </c>
      <c r="K130" s="27">
        <v>287.3</v>
      </c>
      <c r="L130" s="27">
        <v>162.267</v>
      </c>
      <c r="M130" s="27">
        <v>285.8</v>
      </c>
      <c r="N130" s="27">
        <v>162.267</v>
      </c>
      <c r="O130" s="27">
        <v>253.65</v>
      </c>
      <c r="P130" s="27">
        <v>236.2</v>
      </c>
      <c r="Q130" s="27">
        <f>$H$130+$I$130+$J$130+$K$130+$L$130+$M$130+$N$130+$O$130+$P$130</f>
        <v>2123.4009999999998</v>
      </c>
      <c r="R130" s="31">
        <v>1</v>
      </c>
      <c r="S130" s="28">
        <f>ROUND($Q$130*$R$130,3)</f>
        <v>2123.4009999999998</v>
      </c>
      <c r="T130" s="65"/>
      <c r="U130" s="63"/>
      <c r="V130" s="29">
        <f>ROUND($U$130+$T$130,2)</f>
        <v>0</v>
      </c>
      <c r="W130" s="28">
        <f>ROUND($Q$130*$T$130,2)</f>
        <v>0</v>
      </c>
      <c r="X130" s="28">
        <f>ROUND($S$130*$U$130,2)</f>
        <v>0</v>
      </c>
      <c r="Y130" s="28">
        <f>ROUND($X$130+$W$130,2)</f>
        <v>0</v>
      </c>
      <c r="Z130" s="30" t="s">
        <v>168</v>
      </c>
      <c r="AA130" s="72"/>
    </row>
    <row r="131" spans="1:27" s="1" customFormat="1" ht="12" customHeight="1" outlineLevel="4" x14ac:dyDescent="0.2">
      <c r="A131" s="7"/>
      <c r="B131" s="8" t="s">
        <v>169</v>
      </c>
      <c r="C131" s="9"/>
      <c r="D131" s="9"/>
      <c r="E131" s="9"/>
      <c r="F131" s="9"/>
      <c r="G131" s="9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64"/>
      <c r="U131" s="64"/>
      <c r="V131" s="10"/>
      <c r="W131" s="10">
        <f>ROUND($W$133+$W$134+$W$135+$W$136+$W$137+$W$138+$W$139+$W$140+$W$141+$W$142+$W$143+$W$144+$W$145+$W$146+$W$147+$W$148,2)</f>
        <v>0</v>
      </c>
      <c r="X131" s="10">
        <f>ROUND($X$133+$X$134+$X$135+$X$136+$X$137+$X$138+$X$139+$X$140+$X$141+$X$142+$X$143+$X$144+$X$145+$X$146+$X$147+$X$148,2)</f>
        <v>0</v>
      </c>
      <c r="Y131" s="10">
        <f>ROUND($Y$133+$Y$134+$Y$135+$Y$136+$Y$137+$Y$138+$Y$139+$Y$140+$Y$141+$Y$142+$Y$143+$Y$144+$Y$145+$Y$146+$Y$147+$Y$148,2)</f>
        <v>0</v>
      </c>
      <c r="Z131" s="10"/>
      <c r="AA131" s="64"/>
    </row>
    <row r="132" spans="1:27" s="1" customFormat="1" ht="12" customHeight="1" outlineLevel="5" x14ac:dyDescent="0.2">
      <c r="A132" s="7"/>
      <c r="B132" s="8" t="s">
        <v>170</v>
      </c>
      <c r="C132" s="9"/>
      <c r="D132" s="9"/>
      <c r="E132" s="9"/>
      <c r="F132" s="9"/>
      <c r="G132" s="9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64"/>
      <c r="U132" s="64"/>
      <c r="V132" s="10"/>
      <c r="W132" s="10">
        <f>ROUND($W$133+$W$134+$W$135+$W$136+$W$137+$W$138+$W$139+$W$140+$W$141+$W$142+$W$143+$W$144+$W$145+$W$146+$W$147+$W$148,2)</f>
        <v>0</v>
      </c>
      <c r="X132" s="10">
        <f>ROUND($X$133+$X$134+$X$135+$X$136+$X$137+$X$138+$X$139+$X$140+$X$141+$X$142+$X$143+$X$144+$X$145+$X$146+$X$147+$X$148,2)</f>
        <v>0</v>
      </c>
      <c r="Y132" s="10">
        <f>ROUND($Y$133+$Y$134+$Y$135+$Y$136+$Y$137+$Y$138+$Y$139+$Y$140+$Y$141+$Y$142+$Y$143+$Y$144+$Y$145+$Y$146+$Y$147+$Y$148,2)</f>
        <v>0</v>
      </c>
      <c r="Z132" s="10"/>
      <c r="AA132" s="64"/>
    </row>
    <row r="133" spans="1:27" s="1" customFormat="1" ht="44.1" customHeight="1" outlineLevel="6" x14ac:dyDescent="0.2">
      <c r="A133" s="24"/>
      <c r="B133" s="25" t="s">
        <v>171</v>
      </c>
      <c r="C133" s="26" t="s">
        <v>66</v>
      </c>
      <c r="D133" s="26" t="s">
        <v>172</v>
      </c>
      <c r="E133" s="26"/>
      <c r="F133" s="26"/>
      <c r="G133" s="26"/>
      <c r="H133" s="27">
        <v>27</v>
      </c>
      <c r="I133" s="27">
        <v>22</v>
      </c>
      <c r="J133" s="27">
        <v>15</v>
      </c>
      <c r="K133" s="27">
        <v>22</v>
      </c>
      <c r="L133" s="27">
        <v>15</v>
      </c>
      <c r="M133" s="27">
        <v>22</v>
      </c>
      <c r="N133" s="27">
        <v>15</v>
      </c>
      <c r="O133" s="27">
        <v>22</v>
      </c>
      <c r="P133" s="27">
        <v>21</v>
      </c>
      <c r="Q133" s="27">
        <f>$H$133+$I$133+$J$133+$K$133+$L$133+$M$133+$N$133+$O$133+$P$133</f>
        <v>181</v>
      </c>
      <c r="R133" s="31">
        <v>1</v>
      </c>
      <c r="S133" s="28">
        <f>ROUND($Q$133*$R$133,3)</f>
        <v>181</v>
      </c>
      <c r="T133" s="66"/>
      <c r="U133" s="63"/>
      <c r="V133" s="58">
        <f>ROUND($U$133+$T$133,2)</f>
        <v>0</v>
      </c>
      <c r="W133" s="28">
        <f>ROUND($Q$133*$T$133,2)</f>
        <v>0</v>
      </c>
      <c r="X133" s="28">
        <f>ROUND($S$133*$U$133,2)</f>
        <v>0</v>
      </c>
      <c r="Y133" s="28">
        <f>ROUND($X$133+$W$133,2)</f>
        <v>0</v>
      </c>
      <c r="Z133" s="30" t="s">
        <v>173</v>
      </c>
      <c r="AA133" s="72"/>
    </row>
    <row r="134" spans="1:27" s="1" customFormat="1" ht="44.1" customHeight="1" outlineLevel="6" x14ac:dyDescent="0.2">
      <c r="A134" s="24"/>
      <c r="B134" s="25" t="s">
        <v>174</v>
      </c>
      <c r="C134" s="26" t="s">
        <v>66</v>
      </c>
      <c r="D134" s="26"/>
      <c r="E134" s="26"/>
      <c r="F134" s="26"/>
      <c r="G134" s="26"/>
      <c r="H134" s="27">
        <v>1</v>
      </c>
      <c r="I134" s="27">
        <v>1</v>
      </c>
      <c r="J134" s="28"/>
      <c r="K134" s="27">
        <v>1</v>
      </c>
      <c r="L134" s="28"/>
      <c r="M134" s="27">
        <v>1</v>
      </c>
      <c r="N134" s="28"/>
      <c r="O134" s="27">
        <v>1</v>
      </c>
      <c r="P134" s="27">
        <v>1</v>
      </c>
      <c r="Q134" s="27">
        <f>$H$134+$I$134+$J$134+$K$134+$L$134+$M$134+$N$134+$O$134+$P$134</f>
        <v>6</v>
      </c>
      <c r="R134" s="31">
        <v>1</v>
      </c>
      <c r="S134" s="28">
        <f>ROUND($Q$134*$R$134,3)</f>
        <v>6</v>
      </c>
      <c r="T134" s="66"/>
      <c r="U134" s="63"/>
      <c r="V134" s="58">
        <f>ROUND($U$134+$T$134,2)</f>
        <v>0</v>
      </c>
      <c r="W134" s="28">
        <f>ROUND($Q$134*$T$134,2)</f>
        <v>0</v>
      </c>
      <c r="X134" s="28">
        <f>ROUND($S$134*$U$134,2)</f>
        <v>0</v>
      </c>
      <c r="Y134" s="28">
        <f>ROUND($X$134+$W$134,2)</f>
        <v>0</v>
      </c>
      <c r="Z134" s="30" t="s">
        <v>173</v>
      </c>
      <c r="AA134" s="72"/>
    </row>
    <row r="135" spans="1:27" s="1" customFormat="1" ht="44.1" customHeight="1" outlineLevel="6" x14ac:dyDescent="0.2">
      <c r="A135" s="24"/>
      <c r="B135" s="25" t="s">
        <v>175</v>
      </c>
      <c r="C135" s="26" t="s">
        <v>66</v>
      </c>
      <c r="D135" s="26"/>
      <c r="E135" s="26"/>
      <c r="F135" s="26"/>
      <c r="G135" s="26"/>
      <c r="H135" s="28"/>
      <c r="I135" s="28"/>
      <c r="J135" s="27">
        <v>1</v>
      </c>
      <c r="K135" s="28"/>
      <c r="L135" s="27">
        <v>1</v>
      </c>
      <c r="M135" s="28"/>
      <c r="N135" s="27">
        <v>1</v>
      </c>
      <c r="O135" s="28"/>
      <c r="P135" s="28"/>
      <c r="Q135" s="27">
        <f>$H$135+$I$135+$J$135+$K$135+$L$135+$M$135+$N$135+$O$135+$P$135</f>
        <v>3</v>
      </c>
      <c r="R135" s="31">
        <v>1</v>
      </c>
      <c r="S135" s="28">
        <f>ROUND($Q$135*$R$135,3)</f>
        <v>3</v>
      </c>
      <c r="T135" s="66"/>
      <c r="U135" s="63"/>
      <c r="V135" s="58">
        <f>ROUND($U$135+$T$135,2)</f>
        <v>0</v>
      </c>
      <c r="W135" s="28">
        <f>ROUND($Q$135*$T$135,2)</f>
        <v>0</v>
      </c>
      <c r="X135" s="28">
        <f>ROUND($S$135*$U$135,2)</f>
        <v>0</v>
      </c>
      <c r="Y135" s="28">
        <f>ROUND($X$135+$W$135,2)</f>
        <v>0</v>
      </c>
      <c r="Z135" s="30" t="s">
        <v>173</v>
      </c>
      <c r="AA135" s="72"/>
    </row>
    <row r="136" spans="1:27" s="1" customFormat="1" ht="11.1" customHeight="1" outlineLevel="6" x14ac:dyDescent="0.2">
      <c r="A136" s="24"/>
      <c r="B136" s="25" t="s">
        <v>176</v>
      </c>
      <c r="C136" s="26" t="s">
        <v>66</v>
      </c>
      <c r="D136" s="26" t="s">
        <v>172</v>
      </c>
      <c r="E136" s="26"/>
      <c r="F136" s="26"/>
      <c r="G136" s="26"/>
      <c r="H136" s="27">
        <v>30</v>
      </c>
      <c r="I136" s="27">
        <v>22</v>
      </c>
      <c r="J136" s="27">
        <v>15</v>
      </c>
      <c r="K136" s="27">
        <v>26</v>
      </c>
      <c r="L136" s="27">
        <v>15</v>
      </c>
      <c r="M136" s="27">
        <v>26</v>
      </c>
      <c r="N136" s="27">
        <v>15</v>
      </c>
      <c r="O136" s="27">
        <v>22</v>
      </c>
      <c r="P136" s="27">
        <v>24</v>
      </c>
      <c r="Q136" s="27">
        <f>$H$136+$I$136+$J$136+$K$136+$L$136+$M$136+$N$136+$O$136+$P$136</f>
        <v>195</v>
      </c>
      <c r="R136" s="31">
        <v>1</v>
      </c>
      <c r="S136" s="28">
        <f>ROUND($Q$136*$R$136,3)</f>
        <v>195</v>
      </c>
      <c r="T136" s="66"/>
      <c r="U136" s="63"/>
      <c r="V136" s="58">
        <f>ROUND($U$136+$T$136,2)</f>
        <v>0</v>
      </c>
      <c r="W136" s="28">
        <f>ROUND($Q$136*$T$136,2)</f>
        <v>0</v>
      </c>
      <c r="X136" s="28">
        <f>ROUND($S$136*$U$136,2)</f>
        <v>0</v>
      </c>
      <c r="Y136" s="28">
        <f>ROUND($X$136+$W$136,2)</f>
        <v>0</v>
      </c>
      <c r="Z136" s="30" t="s">
        <v>177</v>
      </c>
      <c r="AA136" s="72"/>
    </row>
    <row r="137" spans="1:27" s="1" customFormat="1" ht="56.1" customHeight="1" outlineLevel="6" x14ac:dyDescent="0.2">
      <c r="A137" s="24"/>
      <c r="B137" s="25" t="s">
        <v>178</v>
      </c>
      <c r="C137" s="26" t="s">
        <v>179</v>
      </c>
      <c r="D137" s="26"/>
      <c r="E137" s="26"/>
      <c r="F137" s="26"/>
      <c r="G137" s="26"/>
      <c r="H137" s="27">
        <v>27</v>
      </c>
      <c r="I137" s="27">
        <v>22</v>
      </c>
      <c r="J137" s="27">
        <v>15</v>
      </c>
      <c r="K137" s="27">
        <v>19</v>
      </c>
      <c r="L137" s="27">
        <v>15</v>
      </c>
      <c r="M137" s="27">
        <v>20</v>
      </c>
      <c r="N137" s="27">
        <v>15</v>
      </c>
      <c r="O137" s="27">
        <v>22</v>
      </c>
      <c r="P137" s="27">
        <v>21</v>
      </c>
      <c r="Q137" s="27">
        <f>$H$137+$I$137+$J$137+$K$137+$L$137+$M$137+$N$137+$O$137+$P$137</f>
        <v>176</v>
      </c>
      <c r="R137" s="31">
        <v>1</v>
      </c>
      <c r="S137" s="28">
        <f>ROUND($Q$137*$R$137,3)</f>
        <v>176</v>
      </c>
      <c r="T137" s="66"/>
      <c r="U137" s="63"/>
      <c r="V137" s="58">
        <f>ROUND($U$137+$T$137,2)</f>
        <v>0</v>
      </c>
      <c r="W137" s="28">
        <f>ROUND($Q$137*$T$137,2)</f>
        <v>0</v>
      </c>
      <c r="X137" s="28">
        <f>ROUND($S$137*$U$137,2)</f>
        <v>0</v>
      </c>
      <c r="Y137" s="28">
        <f>ROUND($X$137+$W$137,2)</f>
        <v>0</v>
      </c>
      <c r="Z137" s="30" t="s">
        <v>180</v>
      </c>
      <c r="AA137" s="72"/>
    </row>
    <row r="138" spans="1:27" s="1" customFormat="1" ht="44.1" customHeight="1" outlineLevel="6" x14ac:dyDescent="0.2">
      <c r="A138" s="24"/>
      <c r="B138" s="25" t="s">
        <v>181</v>
      </c>
      <c r="C138" s="26" t="s">
        <v>179</v>
      </c>
      <c r="D138" s="26"/>
      <c r="E138" s="26"/>
      <c r="F138" s="26"/>
      <c r="G138" s="26"/>
      <c r="H138" s="28"/>
      <c r="I138" s="28"/>
      <c r="J138" s="28"/>
      <c r="K138" s="27">
        <v>3</v>
      </c>
      <c r="L138" s="28"/>
      <c r="M138" s="27">
        <v>3</v>
      </c>
      <c r="N138" s="28"/>
      <c r="O138" s="28"/>
      <c r="P138" s="28"/>
      <c r="Q138" s="27">
        <f>$H$138+$I$138+$J$138+$K$138+$L$138+$M$138+$N$138+$O$138+$P$138</f>
        <v>6</v>
      </c>
      <c r="R138" s="31">
        <v>1</v>
      </c>
      <c r="S138" s="28">
        <f>ROUND($Q$138*$R$138,3)</f>
        <v>6</v>
      </c>
      <c r="T138" s="66"/>
      <c r="U138" s="63"/>
      <c r="V138" s="58">
        <f>ROUND($U$138+$T$138,2)</f>
        <v>0</v>
      </c>
      <c r="W138" s="28">
        <f>ROUND($Q$138*$T$138,2)</f>
        <v>0</v>
      </c>
      <c r="X138" s="28">
        <f>ROUND($S$138*$U$138,2)</f>
        <v>0</v>
      </c>
      <c r="Y138" s="28">
        <f>ROUND($X$138+$W$138,2)</f>
        <v>0</v>
      </c>
      <c r="Z138" s="30" t="s">
        <v>173</v>
      </c>
      <c r="AA138" s="72"/>
    </row>
    <row r="139" spans="1:27" s="1" customFormat="1" ht="44.1" customHeight="1" outlineLevel="6" x14ac:dyDescent="0.2">
      <c r="A139" s="24"/>
      <c r="B139" s="25" t="s">
        <v>182</v>
      </c>
      <c r="C139" s="26" t="s">
        <v>179</v>
      </c>
      <c r="D139" s="26"/>
      <c r="E139" s="26"/>
      <c r="F139" s="26"/>
      <c r="G139" s="26"/>
      <c r="H139" s="27">
        <v>27</v>
      </c>
      <c r="I139" s="27">
        <v>29</v>
      </c>
      <c r="J139" s="27">
        <v>16</v>
      </c>
      <c r="K139" s="27">
        <v>23</v>
      </c>
      <c r="L139" s="27">
        <v>16</v>
      </c>
      <c r="M139" s="27">
        <v>23</v>
      </c>
      <c r="N139" s="27">
        <v>16</v>
      </c>
      <c r="O139" s="27">
        <v>29</v>
      </c>
      <c r="P139" s="27">
        <v>21</v>
      </c>
      <c r="Q139" s="27">
        <f>$H$139+$I$139+$J$139+$K$139+$L$139+$M$139+$N$139+$O$139+$P$139</f>
        <v>200</v>
      </c>
      <c r="R139" s="31">
        <v>1</v>
      </c>
      <c r="S139" s="28">
        <f>ROUND($Q$139*$R$139,3)</f>
        <v>200</v>
      </c>
      <c r="T139" s="66"/>
      <c r="U139" s="63"/>
      <c r="V139" s="58">
        <f>ROUND($U$139+$T$139,2)</f>
        <v>0</v>
      </c>
      <c r="W139" s="28">
        <f>ROUND($Q$139*$T$139,2)</f>
        <v>0</v>
      </c>
      <c r="X139" s="28">
        <f>ROUND($S$139*$U$139,2)</f>
        <v>0</v>
      </c>
      <c r="Y139" s="28">
        <f>ROUND($X$139+$W$139,2)</f>
        <v>0</v>
      </c>
      <c r="Z139" s="30" t="s">
        <v>173</v>
      </c>
      <c r="AA139" s="72"/>
    </row>
    <row r="140" spans="1:27" s="1" customFormat="1" ht="44.1" customHeight="1" outlineLevel="6" x14ac:dyDescent="0.2">
      <c r="A140" s="24"/>
      <c r="B140" s="25" t="s">
        <v>183</v>
      </c>
      <c r="C140" s="26" t="s">
        <v>66</v>
      </c>
      <c r="D140" s="26"/>
      <c r="E140" s="26"/>
      <c r="F140" s="26"/>
      <c r="G140" s="26"/>
      <c r="H140" s="27">
        <v>27</v>
      </c>
      <c r="I140" s="27">
        <v>22</v>
      </c>
      <c r="J140" s="27">
        <v>15</v>
      </c>
      <c r="K140" s="27">
        <v>19</v>
      </c>
      <c r="L140" s="27">
        <v>15</v>
      </c>
      <c r="M140" s="27">
        <v>20</v>
      </c>
      <c r="N140" s="27">
        <v>15</v>
      </c>
      <c r="O140" s="27">
        <v>22</v>
      </c>
      <c r="P140" s="27">
        <v>21</v>
      </c>
      <c r="Q140" s="27">
        <f>$H$140+$I$140+$J$140+$K$140+$L$140+$M$140+$N$140+$O$140+$P$140</f>
        <v>176</v>
      </c>
      <c r="R140" s="31">
        <v>1</v>
      </c>
      <c r="S140" s="28">
        <f>ROUND($Q$140*$R$140,3)</f>
        <v>176</v>
      </c>
      <c r="T140" s="65"/>
      <c r="U140" s="63"/>
      <c r="V140" s="29">
        <f>ROUND($U$140+$T$140,2)</f>
        <v>0</v>
      </c>
      <c r="W140" s="28">
        <f>ROUND($Q$140*$T$140,2)</f>
        <v>0</v>
      </c>
      <c r="X140" s="28">
        <f>ROUND($S$140*$U$140,2)</f>
        <v>0</v>
      </c>
      <c r="Y140" s="28">
        <f>ROUND($X$140+$W$140,2)</f>
        <v>0</v>
      </c>
      <c r="Z140" s="30" t="s">
        <v>184</v>
      </c>
      <c r="AA140" s="72"/>
    </row>
    <row r="141" spans="1:27" s="1" customFormat="1" ht="56.1" customHeight="1" outlineLevel="6" x14ac:dyDescent="0.2">
      <c r="A141" s="24"/>
      <c r="B141" s="25" t="s">
        <v>185</v>
      </c>
      <c r="C141" s="26" t="s">
        <v>66</v>
      </c>
      <c r="D141" s="26"/>
      <c r="E141" s="26"/>
      <c r="F141" s="26"/>
      <c r="G141" s="26"/>
      <c r="H141" s="27">
        <v>27</v>
      </c>
      <c r="I141" s="27">
        <v>29</v>
      </c>
      <c r="J141" s="27">
        <v>16</v>
      </c>
      <c r="K141" s="27">
        <v>26</v>
      </c>
      <c r="L141" s="27">
        <v>16</v>
      </c>
      <c r="M141" s="27">
        <v>26</v>
      </c>
      <c r="N141" s="27">
        <v>16</v>
      </c>
      <c r="O141" s="27">
        <v>29</v>
      </c>
      <c r="P141" s="27">
        <v>21</v>
      </c>
      <c r="Q141" s="27">
        <f>$H$141+$I$141+$J$141+$K$141+$L$141+$M$141+$N$141+$O$141+$P$141</f>
        <v>206</v>
      </c>
      <c r="R141" s="31">
        <v>1</v>
      </c>
      <c r="S141" s="28">
        <f>ROUND($Q$141*$R$141,3)</f>
        <v>206</v>
      </c>
      <c r="T141" s="65"/>
      <c r="U141" s="63"/>
      <c r="V141" s="29">
        <f>ROUND($U$141+$T$141,2)</f>
        <v>0</v>
      </c>
      <c r="W141" s="28">
        <f>ROUND($Q$141*$T$141,2)</f>
        <v>0</v>
      </c>
      <c r="X141" s="28">
        <f>ROUND($S$141*$U$141,2)</f>
        <v>0</v>
      </c>
      <c r="Y141" s="28">
        <f>ROUND($X$141+$W$141,2)</f>
        <v>0</v>
      </c>
      <c r="Z141" s="30" t="s">
        <v>186</v>
      </c>
      <c r="AA141" s="72"/>
    </row>
    <row r="142" spans="1:27" s="1" customFormat="1" ht="33" customHeight="1" outlineLevel="6" x14ac:dyDescent="0.2">
      <c r="A142" s="24"/>
      <c r="B142" s="25" t="s">
        <v>187</v>
      </c>
      <c r="C142" s="26" t="s">
        <v>66</v>
      </c>
      <c r="D142" s="26"/>
      <c r="E142" s="26"/>
      <c r="F142" s="26"/>
      <c r="G142" s="26"/>
      <c r="H142" s="27">
        <v>1</v>
      </c>
      <c r="I142" s="27">
        <v>1</v>
      </c>
      <c r="J142" s="27">
        <v>1</v>
      </c>
      <c r="K142" s="27">
        <v>1</v>
      </c>
      <c r="L142" s="27">
        <v>1</v>
      </c>
      <c r="M142" s="27">
        <v>1</v>
      </c>
      <c r="N142" s="27">
        <v>1</v>
      </c>
      <c r="O142" s="27">
        <v>1</v>
      </c>
      <c r="P142" s="27">
        <v>1</v>
      </c>
      <c r="Q142" s="27">
        <f>$H$142+$I$142+$J$142+$K$142+$L$142+$M$142+$N$142+$O$142+$P$142</f>
        <v>9</v>
      </c>
      <c r="R142" s="31">
        <v>1</v>
      </c>
      <c r="S142" s="28">
        <f>ROUND($Q$142*$R$142,3)</f>
        <v>9</v>
      </c>
      <c r="T142" s="65"/>
      <c r="U142" s="63"/>
      <c r="V142" s="29">
        <f>ROUND($U$142+$T$142,2)</f>
        <v>0</v>
      </c>
      <c r="W142" s="28">
        <f>ROUND($Q$142*$T$142,2)</f>
        <v>0</v>
      </c>
      <c r="X142" s="28">
        <f>ROUND($S$142*$U$142,2)</f>
        <v>0</v>
      </c>
      <c r="Y142" s="28">
        <f>ROUND($X$142+$W$142,2)</f>
        <v>0</v>
      </c>
      <c r="Z142" s="30" t="s">
        <v>85</v>
      </c>
      <c r="AA142" s="72"/>
    </row>
    <row r="143" spans="1:27" s="1" customFormat="1" ht="78" customHeight="1" outlineLevel="6" x14ac:dyDescent="0.2">
      <c r="A143" s="24"/>
      <c r="B143" s="25" t="s">
        <v>188</v>
      </c>
      <c r="C143" s="26" t="s">
        <v>66</v>
      </c>
      <c r="D143" s="26" t="s">
        <v>189</v>
      </c>
      <c r="E143" s="26"/>
      <c r="F143" s="26"/>
      <c r="G143" s="26"/>
      <c r="H143" s="27">
        <v>28</v>
      </c>
      <c r="I143" s="27">
        <v>23</v>
      </c>
      <c r="J143" s="27">
        <v>16</v>
      </c>
      <c r="K143" s="27">
        <v>23</v>
      </c>
      <c r="L143" s="27">
        <v>16</v>
      </c>
      <c r="M143" s="27">
        <v>23</v>
      </c>
      <c r="N143" s="27">
        <v>16</v>
      </c>
      <c r="O143" s="27">
        <v>23</v>
      </c>
      <c r="P143" s="27">
        <v>22</v>
      </c>
      <c r="Q143" s="27">
        <f>$H$143+$I$143+$J$143+$K$143+$L$143+$M$143+$N$143+$O$143+$P$143</f>
        <v>190</v>
      </c>
      <c r="R143" s="31">
        <v>1</v>
      </c>
      <c r="S143" s="28">
        <f>ROUND($Q$143*$R$143,3)</f>
        <v>190</v>
      </c>
      <c r="T143" s="65"/>
      <c r="U143" s="63"/>
      <c r="V143" s="29">
        <f>ROUND($U$143+$T$143,2)</f>
        <v>0</v>
      </c>
      <c r="W143" s="28">
        <f>ROUND($Q$143*$T$143,2)</f>
        <v>0</v>
      </c>
      <c r="X143" s="28">
        <f>ROUND($S$143*$U$143,2)</f>
        <v>0</v>
      </c>
      <c r="Y143" s="28">
        <f>ROUND($X$143+$W$143,2)</f>
        <v>0</v>
      </c>
      <c r="Z143" s="30" t="s">
        <v>190</v>
      </c>
      <c r="AA143" s="72"/>
    </row>
    <row r="144" spans="1:27" s="1" customFormat="1" ht="78" customHeight="1" outlineLevel="6" x14ac:dyDescent="0.2">
      <c r="A144" s="24"/>
      <c r="B144" s="25" t="s">
        <v>191</v>
      </c>
      <c r="C144" s="26" t="s">
        <v>66</v>
      </c>
      <c r="D144" s="26" t="s">
        <v>189</v>
      </c>
      <c r="E144" s="26"/>
      <c r="F144" s="26"/>
      <c r="G144" s="26"/>
      <c r="H144" s="27">
        <v>27</v>
      </c>
      <c r="I144" s="27">
        <v>22</v>
      </c>
      <c r="J144" s="27">
        <v>15</v>
      </c>
      <c r="K144" s="27">
        <v>19</v>
      </c>
      <c r="L144" s="27">
        <v>15</v>
      </c>
      <c r="M144" s="27">
        <v>20</v>
      </c>
      <c r="N144" s="27">
        <v>15</v>
      </c>
      <c r="O144" s="27">
        <v>22</v>
      </c>
      <c r="P144" s="27">
        <v>21</v>
      </c>
      <c r="Q144" s="27">
        <f>$H$144+$I$144+$J$144+$K$144+$L$144+$M$144+$N$144+$O$144+$P$144</f>
        <v>176</v>
      </c>
      <c r="R144" s="31">
        <v>1</v>
      </c>
      <c r="S144" s="28">
        <f>ROUND($Q$144*$R$144,3)</f>
        <v>176</v>
      </c>
      <c r="T144" s="65"/>
      <c r="U144" s="63"/>
      <c r="V144" s="29">
        <f>ROUND($U$144+$T$144,2)</f>
        <v>0</v>
      </c>
      <c r="W144" s="28">
        <f>ROUND($Q$144*$T$144,2)</f>
        <v>0</v>
      </c>
      <c r="X144" s="28">
        <f>ROUND($S$144*$U$144,2)</f>
        <v>0</v>
      </c>
      <c r="Y144" s="28">
        <f>ROUND($X$144+$W$144,2)</f>
        <v>0</v>
      </c>
      <c r="Z144" s="30" t="s">
        <v>192</v>
      </c>
      <c r="AA144" s="72"/>
    </row>
    <row r="145" spans="1:27" s="1" customFormat="1" ht="78" customHeight="1" outlineLevel="6" x14ac:dyDescent="0.2">
      <c r="A145" s="24"/>
      <c r="B145" s="25" t="s">
        <v>193</v>
      </c>
      <c r="C145" s="26" t="s">
        <v>66</v>
      </c>
      <c r="D145" s="26" t="s">
        <v>189</v>
      </c>
      <c r="E145" s="26"/>
      <c r="F145" s="26"/>
      <c r="G145" s="26"/>
      <c r="H145" s="27">
        <v>27</v>
      </c>
      <c r="I145" s="27">
        <v>29</v>
      </c>
      <c r="J145" s="27">
        <v>16</v>
      </c>
      <c r="K145" s="27">
        <v>26</v>
      </c>
      <c r="L145" s="27">
        <v>16</v>
      </c>
      <c r="M145" s="27">
        <v>26</v>
      </c>
      <c r="N145" s="27">
        <v>16</v>
      </c>
      <c r="O145" s="27">
        <v>29</v>
      </c>
      <c r="P145" s="27">
        <v>21</v>
      </c>
      <c r="Q145" s="27">
        <f>$H$145+$I$145+$J$145+$K$145+$L$145+$M$145+$N$145+$O$145+$P$145</f>
        <v>206</v>
      </c>
      <c r="R145" s="31">
        <v>1</v>
      </c>
      <c r="S145" s="28">
        <f>ROUND($Q$145*$R$145,3)</f>
        <v>206</v>
      </c>
      <c r="T145" s="65"/>
      <c r="U145" s="63"/>
      <c r="V145" s="29">
        <f>ROUND($U$145+$T$145,2)</f>
        <v>0</v>
      </c>
      <c r="W145" s="28">
        <f>ROUND($Q$145*$T$145,2)</f>
        <v>0</v>
      </c>
      <c r="X145" s="28">
        <f>ROUND($S$145*$U$145,2)</f>
        <v>0</v>
      </c>
      <c r="Y145" s="28">
        <f>ROUND($X$145+$W$145,2)</f>
        <v>0</v>
      </c>
      <c r="Z145" s="30" t="s">
        <v>194</v>
      </c>
      <c r="AA145" s="72"/>
    </row>
    <row r="146" spans="1:27" s="1" customFormat="1" ht="33" customHeight="1" outlineLevel="6" x14ac:dyDescent="0.2">
      <c r="A146" s="24"/>
      <c r="B146" s="25" t="s">
        <v>195</v>
      </c>
      <c r="C146" s="26" t="s">
        <v>66</v>
      </c>
      <c r="D146" s="26"/>
      <c r="E146" s="26"/>
      <c r="F146" s="26"/>
      <c r="G146" s="26"/>
      <c r="H146" s="28"/>
      <c r="I146" s="28"/>
      <c r="J146" s="27">
        <v>1</v>
      </c>
      <c r="K146" s="28"/>
      <c r="L146" s="27">
        <v>1</v>
      </c>
      <c r="M146" s="28"/>
      <c r="N146" s="27">
        <v>1</v>
      </c>
      <c r="O146" s="28"/>
      <c r="P146" s="27">
        <v>1</v>
      </c>
      <c r="Q146" s="27">
        <f>$H$146+$I$146+$J$146+$K$146+$L$146+$M$146+$N$146+$O$146+$P$146</f>
        <v>4</v>
      </c>
      <c r="R146" s="31">
        <v>1</v>
      </c>
      <c r="S146" s="28">
        <f>ROUND($Q$146*$R$146,3)</f>
        <v>4</v>
      </c>
      <c r="T146" s="65"/>
      <c r="U146" s="63"/>
      <c r="V146" s="29">
        <f>ROUND($U$146+$T$146,2)</f>
        <v>0</v>
      </c>
      <c r="W146" s="28">
        <f>ROUND($Q$146*$T$146,2)</f>
        <v>0</v>
      </c>
      <c r="X146" s="28">
        <f>ROUND($S$146*$U$146,2)</f>
        <v>0</v>
      </c>
      <c r="Y146" s="28">
        <f>ROUND($X$146+$W$146,2)</f>
        <v>0</v>
      </c>
      <c r="Z146" s="30" t="s">
        <v>85</v>
      </c>
      <c r="AA146" s="72"/>
    </row>
    <row r="147" spans="1:27" s="1" customFormat="1" ht="44.1" customHeight="1" outlineLevel="6" x14ac:dyDescent="0.2">
      <c r="A147" s="24"/>
      <c r="B147" s="25" t="s">
        <v>196</v>
      </c>
      <c r="C147" s="26" t="s">
        <v>66</v>
      </c>
      <c r="D147" s="26" t="s">
        <v>172</v>
      </c>
      <c r="E147" s="26"/>
      <c r="F147" s="26"/>
      <c r="G147" s="26"/>
      <c r="H147" s="27">
        <v>30</v>
      </c>
      <c r="I147" s="27">
        <v>22</v>
      </c>
      <c r="J147" s="27">
        <v>15</v>
      </c>
      <c r="K147" s="27">
        <v>26</v>
      </c>
      <c r="L147" s="27">
        <v>15</v>
      </c>
      <c r="M147" s="27">
        <v>26</v>
      </c>
      <c r="N147" s="27">
        <v>15</v>
      </c>
      <c r="O147" s="27">
        <v>22</v>
      </c>
      <c r="P147" s="27">
        <v>24</v>
      </c>
      <c r="Q147" s="27">
        <f>$H$147+$I$147+$J$147+$K$147+$L$147+$M$147+$N$147+$O$147+$P$147</f>
        <v>195</v>
      </c>
      <c r="R147" s="31">
        <v>1</v>
      </c>
      <c r="S147" s="28">
        <f>ROUND($Q$147*$R$147,3)</f>
        <v>195</v>
      </c>
      <c r="T147" s="66"/>
      <c r="U147" s="63"/>
      <c r="V147" s="58">
        <f>ROUND($U$147+$T$147,2)</f>
        <v>0</v>
      </c>
      <c r="W147" s="28">
        <f>ROUND($Q$147*$T$147,2)</f>
        <v>0</v>
      </c>
      <c r="X147" s="28">
        <f>ROUND($S$147*$U$147,2)</f>
        <v>0</v>
      </c>
      <c r="Y147" s="28">
        <f>ROUND($X$147+$W$147,2)</f>
        <v>0</v>
      </c>
      <c r="Z147" s="30" t="s">
        <v>173</v>
      </c>
      <c r="AA147" s="72"/>
    </row>
    <row r="148" spans="1:27" s="1" customFormat="1" ht="44.1" customHeight="1" outlineLevel="6" x14ac:dyDescent="0.2">
      <c r="A148" s="24"/>
      <c r="B148" s="25" t="s">
        <v>197</v>
      </c>
      <c r="C148" s="26" t="s">
        <v>66</v>
      </c>
      <c r="D148" s="26"/>
      <c r="E148" s="26"/>
      <c r="F148" s="26"/>
      <c r="G148" s="26"/>
      <c r="H148" s="27">
        <v>1</v>
      </c>
      <c r="I148" s="27">
        <v>1</v>
      </c>
      <c r="J148" s="27">
        <v>1</v>
      </c>
      <c r="K148" s="27">
        <v>1</v>
      </c>
      <c r="L148" s="27">
        <v>1</v>
      </c>
      <c r="M148" s="27">
        <v>1</v>
      </c>
      <c r="N148" s="27">
        <v>1</v>
      </c>
      <c r="O148" s="27">
        <v>1</v>
      </c>
      <c r="P148" s="27">
        <v>1</v>
      </c>
      <c r="Q148" s="27">
        <f>$H$148+$I$148+$J$148+$K$148+$L$148+$M$148+$N$148+$O$148+$P$148</f>
        <v>9</v>
      </c>
      <c r="R148" s="31">
        <v>1</v>
      </c>
      <c r="S148" s="28">
        <f>ROUND($Q$148*$R$148,3)</f>
        <v>9</v>
      </c>
      <c r="T148" s="66"/>
      <c r="U148" s="63"/>
      <c r="V148" s="58">
        <f>ROUND($U$148+$T$148,2)</f>
        <v>0</v>
      </c>
      <c r="W148" s="28">
        <f>ROUND($Q$148*$T$148,2)</f>
        <v>0</v>
      </c>
      <c r="X148" s="28">
        <f>ROUND($S$148*$U$148,2)</f>
        <v>0</v>
      </c>
      <c r="Y148" s="28">
        <f>ROUND($X$148+$W$148,2)</f>
        <v>0</v>
      </c>
      <c r="Z148" s="30" t="s">
        <v>173</v>
      </c>
      <c r="AA148" s="72"/>
    </row>
    <row r="149" spans="1:27" s="4" customFormat="1" ht="12" customHeight="1" x14ac:dyDescent="0.2">
      <c r="A149" s="32"/>
      <c r="B149" s="33" t="s">
        <v>198</v>
      </c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67"/>
      <c r="U149" s="67"/>
      <c r="V149" s="34"/>
      <c r="W149" s="35"/>
      <c r="X149" s="35"/>
      <c r="Y149" s="35">
        <f>ROUND($Y$13,2)</f>
        <v>0</v>
      </c>
      <c r="Z149" s="35"/>
      <c r="AA149" s="73"/>
    </row>
    <row r="150" spans="1:27" s="1" customFormat="1" ht="11.1" customHeight="1" x14ac:dyDescent="0.2">
      <c r="A150" s="36"/>
      <c r="B150" s="37" t="s">
        <v>199</v>
      </c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68"/>
      <c r="U150" s="68"/>
      <c r="V150" s="38"/>
      <c r="W150" s="38"/>
      <c r="Y150" s="28"/>
      <c r="Z150" s="28"/>
      <c r="AA150" s="74"/>
    </row>
    <row r="151" spans="1:27" s="18" customFormat="1" ht="11.1" customHeight="1" x14ac:dyDescent="0.2">
      <c r="A151" s="39"/>
      <c r="B151" s="40" t="s">
        <v>200</v>
      </c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69"/>
      <c r="U151" s="69"/>
      <c r="V151" s="41"/>
      <c r="W151" s="41"/>
      <c r="X151" s="41"/>
      <c r="Y151" s="42">
        <f>ROUND($X$13,2)</f>
        <v>0</v>
      </c>
      <c r="Z151" s="43"/>
      <c r="AA151" s="71"/>
    </row>
    <row r="152" spans="1:27" s="18" customFormat="1" ht="11.1" customHeight="1" x14ac:dyDescent="0.2">
      <c r="A152" s="39"/>
      <c r="B152" s="40" t="s">
        <v>201</v>
      </c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69"/>
      <c r="U152" s="69"/>
      <c r="V152" s="41"/>
      <c r="W152" s="41"/>
      <c r="X152" s="41"/>
      <c r="Y152" s="44">
        <f>ROUND($W$13,2)</f>
        <v>0</v>
      </c>
      <c r="Z152" s="22"/>
      <c r="AA152" s="71"/>
    </row>
    <row r="153" spans="1:27" s="18" customFormat="1" ht="11.1" customHeight="1" x14ac:dyDescent="0.2">
      <c r="A153" s="39"/>
      <c r="B153" s="40" t="s">
        <v>202</v>
      </c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69"/>
      <c r="U153" s="69"/>
      <c r="V153" s="41"/>
      <c r="W153" s="41"/>
      <c r="X153" s="41"/>
      <c r="Y153" s="44">
        <f>ROUND(($Y$149)*0.166666666666666,2)</f>
        <v>0</v>
      </c>
      <c r="Z153" s="22"/>
      <c r="AA153" s="71"/>
    </row>
    <row r="154" spans="1:27" s="1" customFormat="1" ht="44.1" customHeight="1" x14ac:dyDescent="0.2">
      <c r="A154" s="38"/>
      <c r="B154" s="45" t="s">
        <v>203</v>
      </c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68"/>
      <c r="U154" s="68"/>
      <c r="V154" s="38"/>
      <c r="W154" s="41">
        <f>ROUND($W$155+$W$156+$W$157+$W$158+$W$159+$W$160+$W$161+$W$162+$W$163+$W$164+$W$165+$W$166,2)</f>
        <v>0</v>
      </c>
      <c r="X154" s="41">
        <f>ROUND($X$155+$X$156+$X$157+$X$158+$X$159+$X$160+$X$161+$X$162+$X$163+$X$164+$X$165+$X$166,2)</f>
        <v>0</v>
      </c>
      <c r="Y154" s="41">
        <f>ROUND($Y$155+$Y$156+$Y$157+$Y$158+$Y$159+$Y$160+$Y$161+$Y$162+$Y$163+$Y$164+$Y$165+$Y$166,2)</f>
        <v>0</v>
      </c>
      <c r="Z154" s="38"/>
      <c r="AA154" s="68"/>
    </row>
    <row r="155" spans="1:27" s="1" customFormat="1" ht="11.1" customHeight="1" x14ac:dyDescent="0.2">
      <c r="A155" s="63"/>
      <c r="B155" s="63"/>
      <c r="C155" s="63"/>
      <c r="D155" s="68"/>
      <c r="E155" s="68"/>
      <c r="F155" s="68"/>
      <c r="G155" s="68"/>
      <c r="H155" s="63"/>
      <c r="I155" s="63"/>
      <c r="J155" s="63"/>
      <c r="K155" s="63"/>
      <c r="L155" s="63"/>
      <c r="M155" s="63"/>
      <c r="N155" s="63"/>
      <c r="O155" s="63"/>
      <c r="P155" s="63"/>
      <c r="Q155" s="74">
        <f>$F$155+$G$155+$H$155+$I$155+$J$155+$K$155+$L$155+$M$155+$N$155+$O$155+$P$155</f>
        <v>0</v>
      </c>
      <c r="R155" s="75">
        <v>1</v>
      </c>
      <c r="S155" s="74">
        <f>ROUND($Q$155*$R$155,3)</f>
        <v>0</v>
      </c>
      <c r="T155" s="63"/>
      <c r="U155" s="63"/>
      <c r="V155" s="74">
        <f>ROUND($U$155+$T$155,2)</f>
        <v>0</v>
      </c>
      <c r="W155" s="74">
        <f>ROUND($Q$155*$T$155,2)</f>
        <v>0</v>
      </c>
      <c r="X155" s="74">
        <f>ROUND($S$155*$U$155,2)</f>
        <v>0</v>
      </c>
      <c r="Y155" s="74">
        <f>ROUND($X$155+$W$155,2)</f>
        <v>0</v>
      </c>
      <c r="Z155" s="68"/>
      <c r="AA155" s="63"/>
    </row>
    <row r="156" spans="1:27" s="1" customFormat="1" ht="11.1" customHeight="1" x14ac:dyDescent="0.2">
      <c r="A156" s="63"/>
      <c r="B156" s="63"/>
      <c r="C156" s="63"/>
      <c r="D156" s="68"/>
      <c r="E156" s="68"/>
      <c r="F156" s="68"/>
      <c r="G156" s="68"/>
      <c r="H156" s="63"/>
      <c r="I156" s="63"/>
      <c r="J156" s="63"/>
      <c r="K156" s="63"/>
      <c r="L156" s="63"/>
      <c r="M156" s="63"/>
      <c r="N156" s="63"/>
      <c r="O156" s="63"/>
      <c r="P156" s="63"/>
      <c r="Q156" s="74">
        <f>$F$156+$G$156+$H$156+$I$156+$J$156+$K$156+$L$156+$M$156+$N$156+$O$156+$P$156</f>
        <v>0</v>
      </c>
      <c r="R156" s="75">
        <v>1</v>
      </c>
      <c r="S156" s="74">
        <f>ROUND($Q$156*$R$156,3)</f>
        <v>0</v>
      </c>
      <c r="T156" s="63"/>
      <c r="U156" s="63"/>
      <c r="V156" s="74">
        <f>ROUND($U$156+$T$156,2)</f>
        <v>0</v>
      </c>
      <c r="W156" s="74">
        <f>ROUND($Q$156*$T$156,2)</f>
        <v>0</v>
      </c>
      <c r="X156" s="74">
        <f>ROUND($S$156*$U$156,2)</f>
        <v>0</v>
      </c>
      <c r="Y156" s="74">
        <f>ROUND($X$156+$W$156,2)</f>
        <v>0</v>
      </c>
      <c r="Z156" s="68"/>
      <c r="AA156" s="63"/>
    </row>
    <row r="157" spans="1:27" s="1" customFormat="1" ht="11.1" customHeight="1" x14ac:dyDescent="0.2">
      <c r="A157" s="63"/>
      <c r="B157" s="63"/>
      <c r="C157" s="63"/>
      <c r="D157" s="68"/>
      <c r="E157" s="68"/>
      <c r="F157" s="68"/>
      <c r="G157" s="68"/>
      <c r="H157" s="63"/>
      <c r="I157" s="63"/>
      <c r="J157" s="63"/>
      <c r="K157" s="63"/>
      <c r="L157" s="63"/>
      <c r="M157" s="63"/>
      <c r="N157" s="63"/>
      <c r="O157" s="63"/>
      <c r="P157" s="63"/>
      <c r="Q157" s="74">
        <f>$F$157+$G$157+$H$157+$I$157+$J$157+$K$157+$L$157+$M$157+$N$157+$O$157+$P$157</f>
        <v>0</v>
      </c>
      <c r="R157" s="75">
        <v>1</v>
      </c>
      <c r="S157" s="74">
        <f>ROUND($Q$157*$R$157,3)</f>
        <v>0</v>
      </c>
      <c r="T157" s="63"/>
      <c r="U157" s="63"/>
      <c r="V157" s="74">
        <f>ROUND($U$157+$T$157,2)</f>
        <v>0</v>
      </c>
      <c r="W157" s="74">
        <f>ROUND($Q$157*$T$157,2)</f>
        <v>0</v>
      </c>
      <c r="X157" s="74">
        <f>ROUND($S$157*$U$157,2)</f>
        <v>0</v>
      </c>
      <c r="Y157" s="74">
        <f>ROUND($X$157+$W$157,2)</f>
        <v>0</v>
      </c>
      <c r="Z157" s="68"/>
      <c r="AA157" s="63"/>
    </row>
    <row r="158" spans="1:27" s="1" customFormat="1" ht="11.1" customHeight="1" x14ac:dyDescent="0.2">
      <c r="A158" s="63"/>
      <c r="B158" s="63"/>
      <c r="C158" s="63"/>
      <c r="D158" s="68"/>
      <c r="E158" s="68"/>
      <c r="F158" s="68"/>
      <c r="G158" s="68"/>
      <c r="H158" s="63"/>
      <c r="I158" s="63"/>
      <c r="J158" s="63"/>
      <c r="K158" s="63"/>
      <c r="L158" s="63"/>
      <c r="M158" s="63"/>
      <c r="N158" s="63"/>
      <c r="O158" s="63"/>
      <c r="P158" s="63"/>
      <c r="Q158" s="74">
        <f>$F$158+$G$158+$H$158+$I$158+$J$158+$K$158+$L$158+$M$158+$N$158+$O$158+$P$158</f>
        <v>0</v>
      </c>
      <c r="R158" s="75">
        <v>1</v>
      </c>
      <c r="S158" s="74">
        <f>ROUND($Q$158*$R$158,3)</f>
        <v>0</v>
      </c>
      <c r="T158" s="63"/>
      <c r="U158" s="63"/>
      <c r="V158" s="74">
        <f>ROUND($U$158+$T$158,2)</f>
        <v>0</v>
      </c>
      <c r="W158" s="74">
        <f>ROUND($Q$158*$T$158,2)</f>
        <v>0</v>
      </c>
      <c r="X158" s="74">
        <f>ROUND($S$158*$U$158,2)</f>
        <v>0</v>
      </c>
      <c r="Y158" s="74">
        <f>ROUND($X$158+$W$158,2)</f>
        <v>0</v>
      </c>
      <c r="Z158" s="68"/>
      <c r="AA158" s="63"/>
    </row>
    <row r="159" spans="1:27" s="1" customFormat="1" ht="11.1" customHeight="1" x14ac:dyDescent="0.2">
      <c r="A159" s="63"/>
      <c r="B159" s="63"/>
      <c r="C159" s="63"/>
      <c r="D159" s="68"/>
      <c r="E159" s="68"/>
      <c r="F159" s="68"/>
      <c r="G159" s="68"/>
      <c r="H159" s="63"/>
      <c r="I159" s="63"/>
      <c r="J159" s="63"/>
      <c r="K159" s="63"/>
      <c r="L159" s="63"/>
      <c r="M159" s="63"/>
      <c r="N159" s="63"/>
      <c r="O159" s="63"/>
      <c r="P159" s="63"/>
      <c r="Q159" s="74">
        <f>$F$159+$G$159+$H$159+$I$159+$J$159+$K$159+$L$159+$M$159+$N$159+$O$159+$P$159</f>
        <v>0</v>
      </c>
      <c r="R159" s="75">
        <v>1</v>
      </c>
      <c r="S159" s="74">
        <f>ROUND($Q$159*$R$159,3)</f>
        <v>0</v>
      </c>
      <c r="T159" s="63"/>
      <c r="U159" s="63"/>
      <c r="V159" s="74">
        <f>ROUND($U$159+$T$159,2)</f>
        <v>0</v>
      </c>
      <c r="W159" s="74">
        <f>ROUND($Q$159*$T$159,2)</f>
        <v>0</v>
      </c>
      <c r="X159" s="74">
        <f>ROUND($S$159*$U$159,2)</f>
        <v>0</v>
      </c>
      <c r="Y159" s="74">
        <f>ROUND($X$159+$W$159,2)</f>
        <v>0</v>
      </c>
      <c r="Z159" s="68"/>
      <c r="AA159" s="63"/>
    </row>
    <row r="160" spans="1:27" s="1" customFormat="1" ht="11.1" customHeight="1" x14ac:dyDescent="0.2">
      <c r="A160" s="63"/>
      <c r="B160" s="63"/>
      <c r="C160" s="63"/>
      <c r="D160" s="68"/>
      <c r="E160" s="68"/>
      <c r="F160" s="68"/>
      <c r="G160" s="68"/>
      <c r="H160" s="63"/>
      <c r="I160" s="63"/>
      <c r="J160" s="63"/>
      <c r="K160" s="63"/>
      <c r="L160" s="63"/>
      <c r="M160" s="63"/>
      <c r="N160" s="63"/>
      <c r="O160" s="63"/>
      <c r="P160" s="63"/>
      <c r="Q160" s="74">
        <f>$F$160+$G$160+$H$160+$I$160+$J$160+$K$160+$L$160+$M$160+$N$160+$O$160+$P$160</f>
        <v>0</v>
      </c>
      <c r="R160" s="75">
        <v>1</v>
      </c>
      <c r="S160" s="74">
        <f>ROUND($Q$160*$R$160,3)</f>
        <v>0</v>
      </c>
      <c r="T160" s="63"/>
      <c r="U160" s="63"/>
      <c r="V160" s="74">
        <f>ROUND($U$160+$T$160,2)</f>
        <v>0</v>
      </c>
      <c r="W160" s="74">
        <f>ROUND($Q$160*$T$160,2)</f>
        <v>0</v>
      </c>
      <c r="X160" s="74">
        <f>ROUND($S$160*$U$160,2)</f>
        <v>0</v>
      </c>
      <c r="Y160" s="74">
        <f>ROUND($X$160+$W$160,2)</f>
        <v>0</v>
      </c>
      <c r="Z160" s="68"/>
      <c r="AA160" s="63"/>
    </row>
    <row r="161" spans="1:27" s="1" customFormat="1" ht="11.1" customHeight="1" x14ac:dyDescent="0.2">
      <c r="A161" s="63"/>
      <c r="B161" s="63"/>
      <c r="C161" s="63"/>
      <c r="D161" s="68"/>
      <c r="E161" s="68"/>
      <c r="F161" s="68"/>
      <c r="G161" s="68"/>
      <c r="H161" s="63"/>
      <c r="I161" s="63"/>
      <c r="J161" s="63"/>
      <c r="K161" s="63"/>
      <c r="L161" s="63"/>
      <c r="M161" s="63"/>
      <c r="N161" s="63"/>
      <c r="O161" s="63"/>
      <c r="P161" s="63"/>
      <c r="Q161" s="74">
        <f>$F$161+$G$161+$H$161+$I$161+$J$161+$K$161+$L$161+$M$161+$N$161+$O$161+$P$161</f>
        <v>0</v>
      </c>
      <c r="R161" s="75">
        <v>1</v>
      </c>
      <c r="S161" s="74">
        <f>ROUND($Q$161*$R$161,3)</f>
        <v>0</v>
      </c>
      <c r="T161" s="63"/>
      <c r="U161" s="63"/>
      <c r="V161" s="74">
        <f>ROUND($U$161+$T$161,2)</f>
        <v>0</v>
      </c>
      <c r="W161" s="74">
        <f>ROUND($Q$161*$T$161,2)</f>
        <v>0</v>
      </c>
      <c r="X161" s="74">
        <f>ROUND($S$161*$U$161,2)</f>
        <v>0</v>
      </c>
      <c r="Y161" s="74">
        <f>ROUND($X$161+$W$161,2)</f>
        <v>0</v>
      </c>
      <c r="Z161" s="68"/>
      <c r="AA161" s="63"/>
    </row>
    <row r="162" spans="1:27" s="1" customFormat="1" ht="11.1" customHeight="1" x14ac:dyDescent="0.2">
      <c r="A162" s="63"/>
      <c r="B162" s="63"/>
      <c r="C162" s="63"/>
      <c r="D162" s="68"/>
      <c r="E162" s="68"/>
      <c r="F162" s="68"/>
      <c r="G162" s="68"/>
      <c r="H162" s="63"/>
      <c r="I162" s="63"/>
      <c r="J162" s="63"/>
      <c r="K162" s="63"/>
      <c r="L162" s="63"/>
      <c r="M162" s="63"/>
      <c r="N162" s="63"/>
      <c r="O162" s="63"/>
      <c r="P162" s="63"/>
      <c r="Q162" s="74">
        <f>$F$162+$G$162+$H$162+$I$162+$J$162+$K$162+$L$162+$M$162+$N$162+$O$162+$P$162</f>
        <v>0</v>
      </c>
      <c r="R162" s="75">
        <v>1</v>
      </c>
      <c r="S162" s="74">
        <f>ROUND($Q$162*$R$162,3)</f>
        <v>0</v>
      </c>
      <c r="T162" s="63"/>
      <c r="U162" s="63"/>
      <c r="V162" s="74">
        <f>ROUND($U$162+$T$162,2)</f>
        <v>0</v>
      </c>
      <c r="W162" s="74">
        <f>ROUND($Q$162*$T$162,2)</f>
        <v>0</v>
      </c>
      <c r="X162" s="74">
        <f>ROUND($S$162*$U$162,2)</f>
        <v>0</v>
      </c>
      <c r="Y162" s="74">
        <f>ROUND($X$162+$W$162,2)</f>
        <v>0</v>
      </c>
      <c r="Z162" s="68"/>
      <c r="AA162" s="63"/>
    </row>
    <row r="163" spans="1:27" s="1" customFormat="1" ht="11.1" customHeight="1" x14ac:dyDescent="0.2">
      <c r="A163" s="63"/>
      <c r="B163" s="63"/>
      <c r="C163" s="63"/>
      <c r="D163" s="68"/>
      <c r="E163" s="68"/>
      <c r="F163" s="68"/>
      <c r="G163" s="68"/>
      <c r="H163" s="63"/>
      <c r="I163" s="63"/>
      <c r="J163" s="63"/>
      <c r="K163" s="63"/>
      <c r="L163" s="63"/>
      <c r="M163" s="63"/>
      <c r="N163" s="63"/>
      <c r="O163" s="63"/>
      <c r="P163" s="63"/>
      <c r="Q163" s="74">
        <f>$F$163+$G$163+$H$163+$I$163+$J$163+$K$163+$L$163+$M$163+$N$163+$O$163+$P$163</f>
        <v>0</v>
      </c>
      <c r="R163" s="75">
        <v>1</v>
      </c>
      <c r="S163" s="74">
        <f>ROUND($Q$163*$R$163,3)</f>
        <v>0</v>
      </c>
      <c r="T163" s="63"/>
      <c r="U163" s="63"/>
      <c r="V163" s="74">
        <f>ROUND($U$163+$T$163,2)</f>
        <v>0</v>
      </c>
      <c r="W163" s="74">
        <f>ROUND($Q$163*$T$163,2)</f>
        <v>0</v>
      </c>
      <c r="X163" s="74">
        <f>ROUND($S$163*$U$163,2)</f>
        <v>0</v>
      </c>
      <c r="Y163" s="74">
        <f>ROUND($X$163+$W$163,2)</f>
        <v>0</v>
      </c>
      <c r="Z163" s="68"/>
      <c r="AA163" s="63"/>
    </row>
    <row r="164" spans="1:27" s="1" customFormat="1" ht="11.1" customHeight="1" x14ac:dyDescent="0.2">
      <c r="A164" s="63"/>
      <c r="B164" s="63"/>
      <c r="C164" s="63"/>
      <c r="D164" s="68"/>
      <c r="E164" s="68"/>
      <c r="F164" s="68"/>
      <c r="G164" s="68"/>
      <c r="H164" s="63"/>
      <c r="I164" s="63"/>
      <c r="J164" s="63"/>
      <c r="K164" s="63"/>
      <c r="L164" s="63"/>
      <c r="M164" s="63"/>
      <c r="N164" s="63"/>
      <c r="O164" s="63"/>
      <c r="P164" s="63"/>
      <c r="Q164" s="74">
        <f>$F$164+$G$164+$H$164+$I$164+$J$164+$K$164+$L$164+$M$164+$N$164+$O$164+$P$164</f>
        <v>0</v>
      </c>
      <c r="R164" s="75">
        <v>1</v>
      </c>
      <c r="S164" s="74">
        <f>ROUND($Q$164*$R$164,3)</f>
        <v>0</v>
      </c>
      <c r="T164" s="63"/>
      <c r="U164" s="63"/>
      <c r="V164" s="74">
        <f>ROUND($U$164+$T$164,2)</f>
        <v>0</v>
      </c>
      <c r="W164" s="74">
        <f>ROUND($Q$164*$T$164,2)</f>
        <v>0</v>
      </c>
      <c r="X164" s="74">
        <f>ROUND($S$164*$U$164,2)</f>
        <v>0</v>
      </c>
      <c r="Y164" s="74">
        <f>ROUND($X$164+$W$164,2)</f>
        <v>0</v>
      </c>
      <c r="Z164" s="68"/>
      <c r="AA164" s="63"/>
    </row>
    <row r="165" spans="1:27" s="1" customFormat="1" ht="11.1" customHeight="1" x14ac:dyDescent="0.2">
      <c r="A165" s="63"/>
      <c r="B165" s="63"/>
      <c r="C165" s="63"/>
      <c r="D165" s="68"/>
      <c r="E165" s="68"/>
      <c r="F165" s="68"/>
      <c r="G165" s="68"/>
      <c r="H165" s="63"/>
      <c r="I165" s="63"/>
      <c r="J165" s="63"/>
      <c r="K165" s="63"/>
      <c r="L165" s="63"/>
      <c r="M165" s="63"/>
      <c r="N165" s="63"/>
      <c r="O165" s="63"/>
      <c r="P165" s="63"/>
      <c r="Q165" s="74">
        <f>$F$165+$G$165+$H$165+$I$165+$J$165+$K$165+$L$165+$M$165+$N$165+$O$165+$P$165</f>
        <v>0</v>
      </c>
      <c r="R165" s="75">
        <v>1</v>
      </c>
      <c r="S165" s="74">
        <f>ROUND($Q$165*$R$165,3)</f>
        <v>0</v>
      </c>
      <c r="T165" s="63"/>
      <c r="U165" s="63"/>
      <c r="V165" s="74">
        <f>ROUND($U$165+$T$165,2)</f>
        <v>0</v>
      </c>
      <c r="W165" s="74">
        <f>ROUND($Q$165*$T$165,2)</f>
        <v>0</v>
      </c>
      <c r="X165" s="74">
        <f>ROUND($S$165*$U$165,2)</f>
        <v>0</v>
      </c>
      <c r="Y165" s="74">
        <f>ROUND($X$165+$W$165,2)</f>
        <v>0</v>
      </c>
      <c r="Z165" s="68"/>
      <c r="AA165" s="63"/>
    </row>
    <row r="166" spans="1:27" s="1" customFormat="1" ht="11.1" customHeight="1" x14ac:dyDescent="0.2">
      <c r="A166" s="63"/>
      <c r="B166" s="63"/>
      <c r="C166" s="63"/>
      <c r="D166" s="68"/>
      <c r="E166" s="68"/>
      <c r="F166" s="68"/>
      <c r="G166" s="68"/>
      <c r="H166" s="63"/>
      <c r="I166" s="63"/>
      <c r="J166" s="63"/>
      <c r="K166" s="63"/>
      <c r="L166" s="63"/>
      <c r="M166" s="63"/>
      <c r="N166" s="63"/>
      <c r="O166" s="63"/>
      <c r="P166" s="63"/>
      <c r="Q166" s="74">
        <f>$F$166+$G$166+$H$166+$I$166+$J$166+$K$166+$L$166+$M$166+$N$166+$O$166+$P$166</f>
        <v>0</v>
      </c>
      <c r="R166" s="75">
        <v>1</v>
      </c>
      <c r="S166" s="74">
        <f>ROUND($Q$166*$R$166,3)</f>
        <v>0</v>
      </c>
      <c r="T166" s="63"/>
      <c r="U166" s="63"/>
      <c r="V166" s="74">
        <f>ROUND($U$166+$T$166,2)</f>
        <v>0</v>
      </c>
      <c r="W166" s="74">
        <f>ROUND($Q$166*$T$166,2)</f>
        <v>0</v>
      </c>
      <c r="X166" s="74">
        <f>ROUND($S$166*$U$166,2)</f>
        <v>0</v>
      </c>
      <c r="Y166" s="74">
        <f>ROUND($X$166+$W$166,2)</f>
        <v>0</v>
      </c>
      <c r="Z166" s="68"/>
      <c r="AA166" s="63"/>
    </row>
    <row r="167" spans="1:27" s="1" customFormat="1" ht="11.1" customHeight="1" x14ac:dyDescent="0.2"/>
    <row r="168" spans="1:27" s="1" customFormat="1" ht="11.1" customHeight="1" x14ac:dyDescent="0.2">
      <c r="A168" s="18" t="s">
        <v>204</v>
      </c>
    </row>
    <row r="169" spans="1:27" s="1" customFormat="1" ht="11.1" customHeight="1" x14ac:dyDescent="0.2"/>
    <row r="170" spans="1:27" s="1" customFormat="1" ht="11.1" customHeight="1" x14ac:dyDescent="0.2">
      <c r="A170" s="46"/>
      <c r="B170" s="1" t="s">
        <v>205</v>
      </c>
    </row>
    <row r="171" spans="1:27" s="1" customFormat="1" ht="11.1" customHeight="1" x14ac:dyDescent="0.2">
      <c r="A171" s="1" t="s">
        <v>206</v>
      </c>
    </row>
  </sheetData>
  <sheetProtection algorithmName="SHA-512" hashValue="S4p7Gulqm/unnY/2cpcqTO+F4gEMyV2sdKuk6ApveNJ6Pc+oXqKvsH7LILGf7MNNAiZJQsIz6ycPX0zb4Um2uw==" saltValue="cs3teWsgHo8RtzlKPxQpew==" spinCount="100000" sheet="1" objects="1" scenarios="1" selectLockedCells="1"/>
  <mergeCells count="19">
    <mergeCell ref="W10:X10"/>
    <mergeCell ref="Y10:Y11"/>
    <mergeCell ref="Z10:Z11"/>
    <mergeCell ref="AA10:AA11"/>
    <mergeCell ref="H10:P10"/>
    <mergeCell ref="Q10:Q11"/>
    <mergeCell ref="R10:R11"/>
    <mergeCell ref="S10:S11"/>
    <mergeCell ref="T10:V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2024-08-12T09:38:41Z</dcterms:modified>
</cp:coreProperties>
</file>