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8. Кв.8 (ТХ11,14-19)\Фасады ТХ 15,16\Претенденту\"/>
    </mc:Choice>
  </mc:AlternateContent>
  <xr:revisionPtr revIDLastSave="0" documentId="13_ncr:1_{45DA6540-FF4A-4E05-BE9F-167127B3076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68" i="1" l="1"/>
  <c r="O168" i="1"/>
  <c r="J168" i="1"/>
  <c r="L168" i="1" s="1"/>
  <c r="Q168" i="1" s="1"/>
  <c r="O167" i="1"/>
  <c r="J167" i="1"/>
  <c r="P167" i="1" s="1"/>
  <c r="O166" i="1"/>
  <c r="J166" i="1"/>
  <c r="L166" i="1" s="1"/>
  <c r="Q166" i="1" s="1"/>
  <c r="O165" i="1"/>
  <c r="J165" i="1"/>
  <c r="P165" i="1" s="1"/>
  <c r="O164" i="1"/>
  <c r="J164" i="1"/>
  <c r="L164" i="1" s="1"/>
  <c r="Q164" i="1" s="1"/>
  <c r="O163" i="1"/>
  <c r="J163" i="1"/>
  <c r="P163" i="1" s="1"/>
  <c r="O162" i="1"/>
  <c r="J162" i="1"/>
  <c r="L162" i="1" s="1"/>
  <c r="Q162" i="1" s="1"/>
  <c r="O161" i="1"/>
  <c r="J161" i="1"/>
  <c r="P161" i="1" s="1"/>
  <c r="O160" i="1"/>
  <c r="J160" i="1"/>
  <c r="L160" i="1" s="1"/>
  <c r="Q160" i="1" s="1"/>
  <c r="O159" i="1"/>
  <c r="J159" i="1"/>
  <c r="P159" i="1" s="1"/>
  <c r="O158" i="1"/>
  <c r="J158" i="1"/>
  <c r="L158" i="1" s="1"/>
  <c r="Q158" i="1" s="1"/>
  <c r="O157" i="1"/>
  <c r="J157" i="1"/>
  <c r="P157" i="1" s="1"/>
  <c r="P150" i="1"/>
  <c r="O150" i="1"/>
  <c r="L150" i="1"/>
  <c r="Q150" i="1" s="1"/>
  <c r="J150" i="1"/>
  <c r="P149" i="1"/>
  <c r="O149" i="1"/>
  <c r="L149" i="1"/>
  <c r="Q149" i="1" s="1"/>
  <c r="J149" i="1"/>
  <c r="P148" i="1"/>
  <c r="O147" i="1"/>
  <c r="L147" i="1"/>
  <c r="Q147" i="1" s="1"/>
  <c r="R147" i="1" s="1"/>
  <c r="J147" i="1"/>
  <c r="P147" i="1" s="1"/>
  <c r="P146" i="1"/>
  <c r="P145" i="1" s="1"/>
  <c r="O146" i="1"/>
  <c r="J146" i="1"/>
  <c r="L146" i="1" s="1"/>
  <c r="Q146" i="1" s="1"/>
  <c r="L145" i="1"/>
  <c r="P144" i="1"/>
  <c r="O144" i="1"/>
  <c r="L144" i="1"/>
  <c r="Q144" i="1" s="1"/>
  <c r="R144" i="1" s="1"/>
  <c r="J144" i="1"/>
  <c r="O143" i="1"/>
  <c r="J143" i="1"/>
  <c r="P142" i="1"/>
  <c r="O142" i="1"/>
  <c r="L142" i="1"/>
  <c r="Q142" i="1" s="1"/>
  <c r="R142" i="1" s="1"/>
  <c r="J142" i="1"/>
  <c r="O141" i="1"/>
  <c r="J141" i="1"/>
  <c r="P139" i="1"/>
  <c r="O139" i="1"/>
  <c r="J139" i="1"/>
  <c r="L139" i="1" s="1"/>
  <c r="Q139" i="1" s="1"/>
  <c r="O138" i="1"/>
  <c r="L138" i="1"/>
  <c r="Q138" i="1" s="1"/>
  <c r="R138" i="1" s="1"/>
  <c r="J138" i="1"/>
  <c r="P138" i="1" s="1"/>
  <c r="P137" i="1"/>
  <c r="O137" i="1"/>
  <c r="J137" i="1"/>
  <c r="L137" i="1" s="1"/>
  <c r="Q137" i="1" s="1"/>
  <c r="O136" i="1"/>
  <c r="L136" i="1"/>
  <c r="Q136" i="1" s="1"/>
  <c r="R136" i="1" s="1"/>
  <c r="J136" i="1"/>
  <c r="P136" i="1" s="1"/>
  <c r="P135" i="1"/>
  <c r="O135" i="1"/>
  <c r="J135" i="1"/>
  <c r="L135" i="1" s="1"/>
  <c r="Q135" i="1" s="1"/>
  <c r="R135" i="1" s="1"/>
  <c r="O134" i="1"/>
  <c r="L134" i="1"/>
  <c r="J134" i="1"/>
  <c r="P134" i="1" s="1"/>
  <c r="P133" i="1" s="1"/>
  <c r="O132" i="1"/>
  <c r="J132" i="1"/>
  <c r="P131" i="1"/>
  <c r="O131" i="1"/>
  <c r="L131" i="1"/>
  <c r="Q131" i="1" s="1"/>
  <c r="R131" i="1" s="1"/>
  <c r="J131" i="1"/>
  <c r="O130" i="1"/>
  <c r="J130" i="1"/>
  <c r="P129" i="1"/>
  <c r="O129" i="1"/>
  <c r="L129" i="1"/>
  <c r="Q129" i="1" s="1"/>
  <c r="J129" i="1"/>
  <c r="O128" i="1"/>
  <c r="J128" i="1"/>
  <c r="P127" i="1"/>
  <c r="O127" i="1"/>
  <c r="L127" i="1"/>
  <c r="Q127" i="1" s="1"/>
  <c r="R127" i="1" s="1"/>
  <c r="J127" i="1"/>
  <c r="O126" i="1"/>
  <c r="J126" i="1"/>
  <c r="P124" i="1"/>
  <c r="O124" i="1"/>
  <c r="J124" i="1"/>
  <c r="L124" i="1" s="1"/>
  <c r="Q124" i="1" s="1"/>
  <c r="R124" i="1" s="1"/>
  <c r="O123" i="1"/>
  <c r="L123" i="1"/>
  <c r="Q123" i="1" s="1"/>
  <c r="R123" i="1" s="1"/>
  <c r="J123" i="1"/>
  <c r="P123" i="1" s="1"/>
  <c r="P122" i="1"/>
  <c r="O122" i="1"/>
  <c r="J122" i="1"/>
  <c r="L122" i="1" s="1"/>
  <c r="Q122" i="1" s="1"/>
  <c r="O121" i="1"/>
  <c r="L121" i="1"/>
  <c r="J121" i="1"/>
  <c r="P121" i="1" s="1"/>
  <c r="P118" i="1"/>
  <c r="O118" i="1"/>
  <c r="J118" i="1"/>
  <c r="L118" i="1" s="1"/>
  <c r="Q118" i="1" s="1"/>
  <c r="O117" i="1"/>
  <c r="L117" i="1"/>
  <c r="J117" i="1"/>
  <c r="P117" i="1" s="1"/>
  <c r="O115" i="1"/>
  <c r="J115" i="1"/>
  <c r="P114" i="1"/>
  <c r="O114" i="1"/>
  <c r="L114" i="1"/>
  <c r="Q114" i="1" s="1"/>
  <c r="J114" i="1"/>
  <c r="O113" i="1"/>
  <c r="J113" i="1"/>
  <c r="P112" i="1"/>
  <c r="O112" i="1"/>
  <c r="L112" i="1"/>
  <c r="Q112" i="1" s="1"/>
  <c r="R112" i="1" s="1"/>
  <c r="J112" i="1"/>
  <c r="O110" i="1"/>
  <c r="L110" i="1"/>
  <c r="Q110" i="1" s="1"/>
  <c r="J110" i="1"/>
  <c r="P110" i="1" s="1"/>
  <c r="P109" i="1"/>
  <c r="O109" i="1"/>
  <c r="J109" i="1"/>
  <c r="L109" i="1" s="1"/>
  <c r="Q109" i="1" s="1"/>
  <c r="R109" i="1" s="1"/>
  <c r="O108" i="1"/>
  <c r="L108" i="1"/>
  <c r="J108" i="1"/>
  <c r="P108" i="1" s="1"/>
  <c r="O106" i="1"/>
  <c r="J106" i="1"/>
  <c r="P105" i="1"/>
  <c r="O105" i="1"/>
  <c r="L105" i="1"/>
  <c r="Q105" i="1" s="1"/>
  <c r="R105" i="1" s="1"/>
  <c r="J105" i="1"/>
  <c r="O103" i="1"/>
  <c r="L103" i="1"/>
  <c r="Q103" i="1" s="1"/>
  <c r="R103" i="1" s="1"/>
  <c r="J103" i="1"/>
  <c r="P103" i="1" s="1"/>
  <c r="P102" i="1"/>
  <c r="O102" i="1"/>
  <c r="J102" i="1"/>
  <c r="L102" i="1" s="1"/>
  <c r="Q102" i="1" s="1"/>
  <c r="P100" i="1"/>
  <c r="O100" i="1"/>
  <c r="L100" i="1"/>
  <c r="Q100" i="1" s="1"/>
  <c r="R100" i="1" s="1"/>
  <c r="J100" i="1"/>
  <c r="O99" i="1"/>
  <c r="J99" i="1"/>
  <c r="P97" i="1"/>
  <c r="O97" i="1"/>
  <c r="J97" i="1"/>
  <c r="L97" i="1" s="1"/>
  <c r="Q97" i="1" s="1"/>
  <c r="O96" i="1"/>
  <c r="J96" i="1"/>
  <c r="P96" i="1" s="1"/>
  <c r="P95" i="1"/>
  <c r="O95" i="1"/>
  <c r="J95" i="1"/>
  <c r="L95" i="1" s="1"/>
  <c r="Q95" i="1" s="1"/>
  <c r="O94" i="1"/>
  <c r="J94" i="1"/>
  <c r="P94" i="1" s="1"/>
  <c r="P93" i="1"/>
  <c r="O93" i="1"/>
  <c r="J93" i="1"/>
  <c r="L93" i="1" s="1"/>
  <c r="Q93" i="1" s="1"/>
  <c r="L92" i="1"/>
  <c r="P91" i="1"/>
  <c r="O91" i="1"/>
  <c r="L91" i="1"/>
  <c r="Q91" i="1" s="1"/>
  <c r="R91" i="1" s="1"/>
  <c r="J91" i="1"/>
  <c r="O90" i="1"/>
  <c r="L90" i="1"/>
  <c r="Q90" i="1" s="1"/>
  <c r="J90" i="1"/>
  <c r="P90" i="1" s="1"/>
  <c r="P89" i="1"/>
  <c r="O89" i="1"/>
  <c r="L89" i="1"/>
  <c r="Q89" i="1" s="1"/>
  <c r="R89" i="1" s="1"/>
  <c r="J89" i="1"/>
  <c r="O88" i="1"/>
  <c r="J88" i="1"/>
  <c r="P88" i="1" s="1"/>
  <c r="O87" i="1"/>
  <c r="L87" i="1"/>
  <c r="Q87" i="1" s="1"/>
  <c r="J87" i="1"/>
  <c r="P87" i="1" s="1"/>
  <c r="P86" i="1"/>
  <c r="O86" i="1"/>
  <c r="L86" i="1"/>
  <c r="Q86" i="1" s="1"/>
  <c r="R86" i="1" s="1"/>
  <c r="J86" i="1"/>
  <c r="O85" i="1"/>
  <c r="L85" i="1"/>
  <c r="Q85" i="1" s="1"/>
  <c r="J85" i="1"/>
  <c r="P85" i="1" s="1"/>
  <c r="O83" i="1"/>
  <c r="J83" i="1"/>
  <c r="P83" i="1" s="1"/>
  <c r="O82" i="1"/>
  <c r="L82" i="1"/>
  <c r="Q82" i="1" s="1"/>
  <c r="J82" i="1"/>
  <c r="P82" i="1" s="1"/>
  <c r="O81" i="1"/>
  <c r="J81" i="1"/>
  <c r="P81" i="1" s="1"/>
  <c r="O80" i="1"/>
  <c r="L80" i="1"/>
  <c r="Q80" i="1" s="1"/>
  <c r="J80" i="1"/>
  <c r="P80" i="1" s="1"/>
  <c r="O77" i="1"/>
  <c r="J77" i="1"/>
  <c r="O76" i="1"/>
  <c r="L76" i="1"/>
  <c r="Q76" i="1" s="1"/>
  <c r="R76" i="1" s="1"/>
  <c r="J76" i="1"/>
  <c r="P76" i="1" s="1"/>
  <c r="O75" i="1"/>
  <c r="J75" i="1"/>
  <c r="P73" i="1"/>
  <c r="O73" i="1"/>
  <c r="L73" i="1"/>
  <c r="Q73" i="1" s="1"/>
  <c r="J73" i="1"/>
  <c r="O72" i="1"/>
  <c r="L72" i="1"/>
  <c r="J72" i="1"/>
  <c r="P72" i="1" s="1"/>
  <c r="P71" i="1" s="1"/>
  <c r="O70" i="1"/>
  <c r="J70" i="1"/>
  <c r="O69" i="1"/>
  <c r="L69" i="1"/>
  <c r="Q69" i="1" s="1"/>
  <c r="J69" i="1"/>
  <c r="P69" i="1" s="1"/>
  <c r="O67" i="1"/>
  <c r="L67" i="1"/>
  <c r="Q67" i="1" s="1"/>
  <c r="R67" i="1" s="1"/>
  <c r="J67" i="1"/>
  <c r="P67" i="1" s="1"/>
  <c r="P66" i="1"/>
  <c r="O66" i="1"/>
  <c r="L66" i="1"/>
  <c r="Q66" i="1" s="1"/>
  <c r="J66" i="1"/>
  <c r="O65" i="1"/>
  <c r="L65" i="1"/>
  <c r="Q65" i="1" s="1"/>
  <c r="R65" i="1" s="1"/>
  <c r="J65" i="1"/>
  <c r="P65" i="1" s="1"/>
  <c r="P64" i="1"/>
  <c r="P63" i="1" s="1"/>
  <c r="O64" i="1"/>
  <c r="L64" i="1"/>
  <c r="Q64" i="1" s="1"/>
  <c r="J64" i="1"/>
  <c r="L63" i="1"/>
  <c r="O62" i="1"/>
  <c r="L62" i="1"/>
  <c r="Q62" i="1" s="1"/>
  <c r="J62" i="1"/>
  <c r="P62" i="1" s="1"/>
  <c r="O61" i="1"/>
  <c r="J61" i="1"/>
  <c r="O60" i="1"/>
  <c r="L60" i="1"/>
  <c r="Q60" i="1" s="1"/>
  <c r="J60" i="1"/>
  <c r="P60" i="1" s="1"/>
  <c r="O59" i="1"/>
  <c r="J59" i="1"/>
  <c r="O58" i="1"/>
  <c r="L58" i="1"/>
  <c r="Q58" i="1" s="1"/>
  <c r="J58" i="1"/>
  <c r="P58" i="1" s="1"/>
  <c r="O57" i="1"/>
  <c r="J57" i="1"/>
  <c r="O54" i="1"/>
  <c r="L54" i="1"/>
  <c r="Q54" i="1" s="1"/>
  <c r="J54" i="1"/>
  <c r="P54" i="1" s="1"/>
  <c r="O53" i="1"/>
  <c r="J53" i="1"/>
  <c r="O52" i="1"/>
  <c r="L52" i="1"/>
  <c r="Q52" i="1" s="1"/>
  <c r="J52" i="1"/>
  <c r="P52" i="1" s="1"/>
  <c r="O51" i="1"/>
  <c r="J51" i="1"/>
  <c r="O50" i="1"/>
  <c r="L50" i="1"/>
  <c r="Q50" i="1" s="1"/>
  <c r="J50" i="1"/>
  <c r="P50" i="1" s="1"/>
  <c r="O48" i="1"/>
  <c r="L48" i="1"/>
  <c r="Q48" i="1" s="1"/>
  <c r="J48" i="1"/>
  <c r="P48" i="1" s="1"/>
  <c r="P47" i="1"/>
  <c r="P46" i="1" s="1"/>
  <c r="O47" i="1"/>
  <c r="L47" i="1"/>
  <c r="Q47" i="1" s="1"/>
  <c r="J47" i="1"/>
  <c r="L46" i="1"/>
  <c r="O45" i="1"/>
  <c r="L45" i="1"/>
  <c r="Q45" i="1" s="1"/>
  <c r="J45" i="1"/>
  <c r="P45" i="1" s="1"/>
  <c r="O44" i="1"/>
  <c r="J44" i="1"/>
  <c r="P42" i="1"/>
  <c r="O42" i="1"/>
  <c r="L42" i="1"/>
  <c r="Q42" i="1" s="1"/>
  <c r="J42" i="1"/>
  <c r="O41" i="1"/>
  <c r="L41" i="1"/>
  <c r="Q41" i="1" s="1"/>
  <c r="J41" i="1"/>
  <c r="P41" i="1" s="1"/>
  <c r="P40" i="1"/>
  <c r="O40" i="1"/>
  <c r="L40" i="1"/>
  <c r="Q40" i="1" s="1"/>
  <c r="R40" i="1" s="1"/>
  <c r="J40" i="1"/>
  <c r="O39" i="1"/>
  <c r="L39" i="1"/>
  <c r="Q39" i="1" s="1"/>
  <c r="J39" i="1"/>
  <c r="P39" i="1" s="1"/>
  <c r="P38" i="1"/>
  <c r="O38" i="1"/>
  <c r="L38" i="1"/>
  <c r="Q38" i="1" s="1"/>
  <c r="R38" i="1" s="1"/>
  <c r="J38" i="1"/>
  <c r="O37" i="1"/>
  <c r="L37" i="1"/>
  <c r="J37" i="1"/>
  <c r="P37" i="1" s="1"/>
  <c r="P36" i="1" s="1"/>
  <c r="P34" i="1"/>
  <c r="O34" i="1"/>
  <c r="L34" i="1"/>
  <c r="Q34" i="1" s="1"/>
  <c r="J34" i="1"/>
  <c r="O33" i="1"/>
  <c r="L33" i="1"/>
  <c r="J33" i="1"/>
  <c r="P33" i="1" s="1"/>
  <c r="P32" i="1" s="1"/>
  <c r="O31" i="1"/>
  <c r="J31" i="1"/>
  <c r="O30" i="1"/>
  <c r="L30" i="1"/>
  <c r="Q30" i="1" s="1"/>
  <c r="J30" i="1"/>
  <c r="P30" i="1" s="1"/>
  <c r="O28" i="1"/>
  <c r="L28" i="1"/>
  <c r="Q28" i="1" s="1"/>
  <c r="J28" i="1"/>
  <c r="P28" i="1" s="1"/>
  <c r="R28" i="1" s="1"/>
  <c r="P27" i="1"/>
  <c r="O27" i="1"/>
  <c r="L27" i="1"/>
  <c r="Q27" i="1" s="1"/>
  <c r="J27" i="1"/>
  <c r="L26" i="1"/>
  <c r="O25" i="1"/>
  <c r="L25" i="1"/>
  <c r="Q25" i="1" s="1"/>
  <c r="J25" i="1"/>
  <c r="P25" i="1" s="1"/>
  <c r="O24" i="1"/>
  <c r="J24" i="1"/>
  <c r="O23" i="1"/>
  <c r="L23" i="1"/>
  <c r="Q23" i="1" s="1"/>
  <c r="R23" i="1" s="1"/>
  <c r="J23" i="1"/>
  <c r="P23" i="1" s="1"/>
  <c r="O22" i="1"/>
  <c r="J22" i="1"/>
  <c r="P20" i="1"/>
  <c r="O20" i="1"/>
  <c r="L20" i="1"/>
  <c r="Q20" i="1" s="1"/>
  <c r="J20" i="1"/>
  <c r="R19" i="1"/>
  <c r="O19" i="1"/>
  <c r="L19" i="1"/>
  <c r="Q19" i="1" s="1"/>
  <c r="J19" i="1"/>
  <c r="P19" i="1" s="1"/>
  <c r="P18" i="1"/>
  <c r="P16" i="1" s="1"/>
  <c r="O18" i="1"/>
  <c r="L18" i="1"/>
  <c r="Q18" i="1" s="1"/>
  <c r="J18" i="1"/>
  <c r="O17" i="1"/>
  <c r="L17" i="1"/>
  <c r="J17" i="1"/>
  <c r="P17" i="1" s="1"/>
  <c r="R41" i="1" l="1"/>
  <c r="R110" i="1"/>
  <c r="R149" i="1"/>
  <c r="R150" i="1"/>
  <c r="R39" i="1"/>
  <c r="R48" i="1"/>
  <c r="P107" i="1"/>
  <c r="R114" i="1"/>
  <c r="R118" i="1"/>
  <c r="R129" i="1"/>
  <c r="R137" i="1"/>
  <c r="R168" i="1"/>
  <c r="R30" i="1"/>
  <c r="R82" i="1"/>
  <c r="P116" i="1"/>
  <c r="R25" i="1"/>
  <c r="R122" i="1"/>
  <c r="P24" i="1"/>
  <c r="L24" i="1"/>
  <c r="Q24" i="1" s="1"/>
  <c r="P31" i="1"/>
  <c r="P29" i="1" s="1"/>
  <c r="L31" i="1"/>
  <c r="Q31" i="1" s="1"/>
  <c r="P79" i="1"/>
  <c r="Q26" i="1"/>
  <c r="R27" i="1"/>
  <c r="R26" i="1" s="1"/>
  <c r="O26" i="1" s="1"/>
  <c r="Q33" i="1"/>
  <c r="L32" i="1"/>
  <c r="R34" i="1"/>
  <c r="R50" i="1"/>
  <c r="P53" i="1"/>
  <c r="L53" i="1"/>
  <c r="Q53" i="1" s="1"/>
  <c r="R53" i="1" s="1"/>
  <c r="R54" i="1"/>
  <c r="P57" i="1"/>
  <c r="L57" i="1"/>
  <c r="R58" i="1"/>
  <c r="P61" i="1"/>
  <c r="L61" i="1"/>
  <c r="Q61" i="1" s="1"/>
  <c r="R62" i="1"/>
  <c r="P70" i="1"/>
  <c r="P68" i="1" s="1"/>
  <c r="L70" i="1"/>
  <c r="Q70" i="1" s="1"/>
  <c r="R80" i="1"/>
  <c r="P77" i="1"/>
  <c r="L77" i="1"/>
  <c r="Q77" i="1" s="1"/>
  <c r="R77" i="1" s="1"/>
  <c r="Q63" i="1"/>
  <c r="R64" i="1"/>
  <c r="R66" i="1"/>
  <c r="Q72" i="1"/>
  <c r="L71" i="1"/>
  <c r="R73" i="1"/>
  <c r="P75" i="1"/>
  <c r="L75" i="1"/>
  <c r="P84" i="1"/>
  <c r="R87" i="1"/>
  <c r="Q46" i="1"/>
  <c r="R47" i="1"/>
  <c r="R46" i="1" s="1"/>
  <c r="O46" i="1" s="1"/>
  <c r="Q17" i="1"/>
  <c r="L16" i="1"/>
  <c r="R18" i="1"/>
  <c r="R20" i="1"/>
  <c r="P22" i="1"/>
  <c r="P21" i="1" s="1"/>
  <c r="L22" i="1"/>
  <c r="P26" i="1"/>
  <c r="Q37" i="1"/>
  <c r="L36" i="1"/>
  <c r="R42" i="1"/>
  <c r="P44" i="1"/>
  <c r="P43" i="1" s="1"/>
  <c r="L44" i="1"/>
  <c r="R45" i="1"/>
  <c r="P51" i="1"/>
  <c r="P49" i="1" s="1"/>
  <c r="L51" i="1"/>
  <c r="Q51" i="1" s="1"/>
  <c r="R51" i="1" s="1"/>
  <c r="R52" i="1"/>
  <c r="P59" i="1"/>
  <c r="L59" i="1"/>
  <c r="Q59" i="1" s="1"/>
  <c r="R59" i="1" s="1"/>
  <c r="R60" i="1"/>
  <c r="R69" i="1"/>
  <c r="R85" i="1"/>
  <c r="R90" i="1"/>
  <c r="Q101" i="1"/>
  <c r="R102" i="1"/>
  <c r="R101" i="1" s="1"/>
  <c r="P106" i="1"/>
  <c r="P104" i="1" s="1"/>
  <c r="L106" i="1"/>
  <c r="Q106" i="1" s="1"/>
  <c r="P113" i="1"/>
  <c r="L113" i="1"/>
  <c r="Q113" i="1" s="1"/>
  <c r="Q117" i="1"/>
  <c r="L116" i="1"/>
  <c r="P132" i="1"/>
  <c r="L132" i="1"/>
  <c r="Q132" i="1" s="1"/>
  <c r="R132" i="1" s="1"/>
  <c r="L29" i="1"/>
  <c r="L49" i="1"/>
  <c r="L68" i="1"/>
  <c r="L79" i="1"/>
  <c r="L81" i="1"/>
  <c r="Q81" i="1" s="1"/>
  <c r="R81" i="1" s="1"/>
  <c r="L83" i="1"/>
  <c r="Q83" i="1" s="1"/>
  <c r="R83" i="1" s="1"/>
  <c r="L88" i="1"/>
  <c r="Q88" i="1" s="1"/>
  <c r="R88" i="1" s="1"/>
  <c r="R93" i="1"/>
  <c r="L94" i="1"/>
  <c r="Q94" i="1" s="1"/>
  <c r="R95" i="1"/>
  <c r="L96" i="1"/>
  <c r="Q96" i="1" s="1"/>
  <c r="R96" i="1" s="1"/>
  <c r="R97" i="1"/>
  <c r="Q108" i="1"/>
  <c r="L107" i="1"/>
  <c r="Q121" i="1"/>
  <c r="L120" i="1"/>
  <c r="P130" i="1"/>
  <c r="L130" i="1"/>
  <c r="Q130" i="1" s="1"/>
  <c r="Q134" i="1"/>
  <c r="L133" i="1"/>
  <c r="P143" i="1"/>
  <c r="L143" i="1"/>
  <c r="Q143" i="1" s="1"/>
  <c r="R143" i="1" s="1"/>
  <c r="L84" i="1"/>
  <c r="L101" i="1"/>
  <c r="P101" i="1"/>
  <c r="P128" i="1"/>
  <c r="L128" i="1"/>
  <c r="Q128" i="1" s="1"/>
  <c r="R139" i="1"/>
  <c r="P141" i="1"/>
  <c r="P140" i="1" s="1"/>
  <c r="L141" i="1"/>
  <c r="Q145" i="1"/>
  <c r="R146" i="1"/>
  <c r="R145" i="1" s="1"/>
  <c r="O145" i="1" s="1"/>
  <c r="Q148" i="1"/>
  <c r="P92" i="1"/>
  <c r="P99" i="1"/>
  <c r="P98" i="1" s="1"/>
  <c r="L99" i="1"/>
  <c r="P115" i="1"/>
  <c r="P78" i="1" s="1"/>
  <c r="L115" i="1"/>
  <c r="Q115" i="1" s="1"/>
  <c r="P120" i="1"/>
  <c r="P126" i="1"/>
  <c r="L126" i="1"/>
  <c r="L104" i="1"/>
  <c r="L111" i="1"/>
  <c r="L148" i="1"/>
  <c r="L157" i="1"/>
  <c r="Q157" i="1" s="1"/>
  <c r="P158" i="1"/>
  <c r="R158" i="1" s="1"/>
  <c r="L159" i="1"/>
  <c r="Q159" i="1" s="1"/>
  <c r="R159" i="1" s="1"/>
  <c r="P160" i="1"/>
  <c r="R160" i="1" s="1"/>
  <c r="L161" i="1"/>
  <c r="Q161" i="1" s="1"/>
  <c r="R161" i="1" s="1"/>
  <c r="P162" i="1"/>
  <c r="R162" i="1" s="1"/>
  <c r="L163" i="1"/>
  <c r="Q163" i="1" s="1"/>
  <c r="R163" i="1" s="1"/>
  <c r="P164" i="1"/>
  <c r="R164" i="1" s="1"/>
  <c r="L165" i="1"/>
  <c r="Q165" i="1" s="1"/>
  <c r="R165" i="1" s="1"/>
  <c r="P166" i="1"/>
  <c r="R166" i="1" s="1"/>
  <c r="L167" i="1"/>
  <c r="Q167" i="1" s="1"/>
  <c r="R167" i="1" s="1"/>
  <c r="R130" i="1" l="1"/>
  <c r="R24" i="1"/>
  <c r="R148" i="1"/>
  <c r="O148" i="1"/>
  <c r="P125" i="1"/>
  <c r="R128" i="1"/>
  <c r="R106" i="1"/>
  <c r="R104" i="1" s="1"/>
  <c r="O104" i="1" s="1"/>
  <c r="Q104" i="1"/>
  <c r="L21" i="1"/>
  <c r="Q22" i="1"/>
  <c r="Q116" i="1"/>
  <c r="R117" i="1"/>
  <c r="R116" i="1" s="1"/>
  <c r="O116" i="1" s="1"/>
  <c r="R84" i="1"/>
  <c r="O84" i="1" s="1"/>
  <c r="L43" i="1"/>
  <c r="Q44" i="1"/>
  <c r="Q35" i="1" s="1"/>
  <c r="Q36" i="1"/>
  <c r="R37" i="1"/>
  <c r="Q16" i="1"/>
  <c r="Q15" i="1"/>
  <c r="R17" i="1"/>
  <c r="R63" i="1"/>
  <c r="O63" i="1" s="1"/>
  <c r="L125" i="1"/>
  <c r="Q126" i="1"/>
  <c r="Q107" i="1"/>
  <c r="R108" i="1"/>
  <c r="R107" i="1" s="1"/>
  <c r="O107" i="1" s="1"/>
  <c r="R113" i="1"/>
  <c r="Q111" i="1"/>
  <c r="O101" i="1"/>
  <c r="Q84" i="1"/>
  <c r="L74" i="1"/>
  <c r="Q75" i="1"/>
  <c r="Q71" i="1"/>
  <c r="R72" i="1"/>
  <c r="R71" i="1" s="1"/>
  <c r="O71" i="1" s="1"/>
  <c r="L56" i="1"/>
  <c r="Q57" i="1"/>
  <c r="Q32" i="1"/>
  <c r="R33" i="1"/>
  <c r="R32" i="1" s="1"/>
  <c r="O32" i="1" s="1"/>
  <c r="P13" i="1"/>
  <c r="R154" i="1" s="1"/>
  <c r="R70" i="1"/>
  <c r="R68" i="1" s="1"/>
  <c r="O68" i="1" s="1"/>
  <c r="Q68" i="1"/>
  <c r="Q99" i="1"/>
  <c r="Q78" i="1" s="1"/>
  <c r="L98" i="1"/>
  <c r="Q156" i="1"/>
  <c r="R157" i="1"/>
  <c r="R156" i="1" s="1"/>
  <c r="P156" i="1"/>
  <c r="R115" i="1"/>
  <c r="L140" i="1"/>
  <c r="Q141" i="1"/>
  <c r="Q133" i="1"/>
  <c r="R134" i="1"/>
  <c r="R133" i="1" s="1"/>
  <c r="O133" i="1" s="1"/>
  <c r="Q120" i="1"/>
  <c r="R121" i="1"/>
  <c r="Q92" i="1"/>
  <c r="R94" i="1"/>
  <c r="R92" i="1" s="1"/>
  <c r="O92" i="1" s="1"/>
  <c r="P119" i="1"/>
  <c r="P111" i="1"/>
  <c r="Q79" i="1"/>
  <c r="Q49" i="1"/>
  <c r="P74" i="1"/>
  <c r="P35" i="1"/>
  <c r="R79" i="1"/>
  <c r="O79" i="1" s="1"/>
  <c r="R61" i="1"/>
  <c r="P56" i="1"/>
  <c r="P55" i="1"/>
  <c r="R49" i="1"/>
  <c r="O49" i="1" s="1"/>
  <c r="P15" i="1"/>
  <c r="R31" i="1"/>
  <c r="R29" i="1" s="1"/>
  <c r="O29" i="1" s="1"/>
  <c r="Q29" i="1"/>
  <c r="P14" i="1"/>
  <c r="R111" i="1" l="1"/>
  <c r="O111" i="1" s="1"/>
  <c r="R120" i="1"/>
  <c r="O120" i="1" s="1"/>
  <c r="Q140" i="1"/>
  <c r="R141" i="1"/>
  <c r="R140" i="1" s="1"/>
  <c r="O140" i="1" s="1"/>
  <c r="Q56" i="1"/>
  <c r="R57" i="1"/>
  <c r="Q55" i="1"/>
  <c r="R16" i="1"/>
  <c r="O16" i="1" s="1"/>
  <c r="Q13" i="1"/>
  <c r="R153" i="1" s="1"/>
  <c r="Q43" i="1"/>
  <c r="R44" i="1"/>
  <c r="R43" i="1" s="1"/>
  <c r="O43" i="1" s="1"/>
  <c r="Q14" i="1"/>
  <c r="Q119" i="1"/>
  <c r="Q98" i="1"/>
  <c r="R99" i="1"/>
  <c r="R98" i="1" s="1"/>
  <c r="O98" i="1" s="1"/>
  <c r="Q74" i="1"/>
  <c r="R75" i="1"/>
  <c r="R74" i="1" s="1"/>
  <c r="O74" i="1" s="1"/>
  <c r="Q125" i="1"/>
  <c r="R126" i="1"/>
  <c r="R125" i="1" s="1"/>
  <c r="O125" i="1" s="1"/>
  <c r="R36" i="1"/>
  <c r="O36" i="1" s="1"/>
  <c r="R35" i="1"/>
  <c r="Q21" i="1"/>
  <c r="R22" i="1"/>
  <c r="R21" i="1" s="1"/>
  <c r="O21" i="1" s="1"/>
  <c r="R15" i="1" l="1"/>
  <c r="R14" i="1"/>
  <c r="R56" i="1"/>
  <c r="O56" i="1" s="1"/>
  <c r="R55" i="1"/>
  <c r="R119" i="1"/>
  <c r="R13" i="1"/>
  <c r="R151" i="1" s="1"/>
  <c r="R155" i="1" s="1"/>
  <c r="R78" i="1"/>
</calcChain>
</file>

<file path=xl/sharedStrings.xml><?xml version="1.0" encoding="utf-8"?>
<sst xmlns="http://schemas.openxmlformats.org/spreadsheetml/2006/main" count="369" uniqueCount="130">
  <si>
    <t>Приложение</t>
  </si>
  <si>
    <t>К договору</t>
  </si>
  <si>
    <t>Расшифровка стоимости работ</t>
  </si>
  <si>
    <t>ТХ</t>
  </si>
  <si>
    <t>Устройство фасадов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</si>
  <si>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</si>
  <si>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</si>
  <si>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</si>
  <si>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</si>
  <si>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</si>
  <si>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</si>
  <si>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</si>
  <si>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</si>
  <si>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</si>
  <si>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</si>
  <si>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</si>
  <si>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</si>
  <si>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</si>
  <si>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</si>
  <si>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</si>
  <si>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</si>
  <si>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ТХ15</t>
  </si>
  <si>
    <t xml:space="preserve"> ТХ16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</si>
  <si>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</si>
  <si>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</si>
  <si>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</si>
  <si>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</si>
  <si>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</si>
  <si>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</si>
  <si>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</si>
  <si>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</si>
  <si>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</si>
  <si>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</si>
  <si>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</si>
  <si>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</si>
  <si>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</si>
  <si>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</si>
  <si>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</si>
  <si>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</si>
  <si>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</si>
  <si>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</si>
  <si>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</si>
  <si>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</si>
  <si>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</si>
  <si>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</si>
  <si>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</si>
  <si>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Строительно-монтажные работы</t>
  </si>
  <si>
    <t>Устройство фасадов</t>
  </si>
  <si>
    <t>Отделка вентиляционных шахт на кровле</t>
  </si>
  <si>
    <t>Монтаж теплоизоляционной плиты</t>
  </si>
  <si>
    <t>м2</t>
  </si>
  <si>
    <t>Дюбель с увеличенной зоной распора, со стальным сердечником, КI-160/10N</t>
  </si>
  <si>
    <t>шт</t>
  </si>
  <si>
    <t>Клеевой состав FassadenKleber KLAR 500</t>
  </si>
  <si>
    <t>кг</t>
  </si>
  <si>
    <t>Утеплитель минераловатный плотность 135 кг/м³ толщина 100 мм</t>
  </si>
  <si>
    <t>м3</t>
  </si>
  <si>
    <t>*</t>
  </si>
  <si>
    <t>ОС: Rockwool Фасад Баттс Оптима: 1000*600*100 (32пач/под=57,6м2) 110кг/м3</t>
  </si>
  <si>
    <t>Устройство армирующего слоя</t>
  </si>
  <si>
    <t>Клеевой состав FassadenKleber KLAR 1000</t>
  </si>
  <si>
    <t>Профиль для обрамления внешних углов 100х150 мм</t>
  </si>
  <si>
    <t>м.п.</t>
  </si>
  <si>
    <t>Сетка армированная щелочестойкая из стекловолокна фасадная 165 г/м² ячейка 4х4мм</t>
  </si>
  <si>
    <t>Грунтовка под декор</t>
  </si>
  <si>
    <t>Грунтовка с кварцевым песком Quarzgrund LF</t>
  </si>
  <si>
    <t>Декорирование</t>
  </si>
  <si>
    <t>Штукатурка декоративная Короед зерно 2,0 мм</t>
  </si>
  <si>
    <t>Покраска (2 слоя)</t>
  </si>
  <si>
    <t>Краска фасадная силикон-акриловая 83YY 89/055</t>
  </si>
  <si>
    <t>литр</t>
  </si>
  <si>
    <t>СО: В проекте ral 9010 белый, но согласован подбор по линейке  Marchal указанный в наименовании \ ОС: ООО "ТД Финские Краски",</t>
  </si>
  <si>
    <t>Отделка оконных откосов</t>
  </si>
  <si>
    <t>Профиль угловой оконный с армирующей сеткой 100х150 мм</t>
  </si>
  <si>
    <t>Профиль для обрамления внешних углов с капельником 100х150 мм</t>
  </si>
  <si>
    <t>Краска фасадная силикон-акриловая Akrikor 16BB 25/001</t>
  </si>
  <si>
    <t>СО: В проекте finland silver, но согласован подбор по линейке  Marchal указанный в наименовании \ ОС: ООО "ТД Финские Краски",</t>
  </si>
  <si>
    <t>Краска фасадная силикон-акриловая Akrikor 45YY 51/365</t>
  </si>
  <si>
    <t>СО: В проекте Sicilia yellow, но согласован подбор по линейке  Marchal указанный в наименовании \ ОС: ООО "ТД Финские Краски",</t>
  </si>
  <si>
    <t>Краска фасадная силикон-акриловая Akrikor</t>
  </si>
  <si>
    <t>СО: В проекте Sumatra brown, но согласован подбор по линейке  Marchal указанный в наименовании \ ОС: ООО "ТД Финские Краски",</t>
  </si>
  <si>
    <t>Отделка потолков</t>
  </si>
  <si>
    <t>Монтаж теплоизоляционной плиты в 2 слоя</t>
  </si>
  <si>
    <t>Дюбель с увеличенной зоной распора, со стальным сердечником, КI-220/10N</t>
  </si>
  <si>
    <t>СО: первый слой</t>
  </si>
  <si>
    <t>Дюбель с увеличенной зоной распора, со стальным сердечником, КI-300/10N</t>
  </si>
  <si>
    <t>СО: второй слой</t>
  </si>
  <si>
    <t>СО: на первый слой 6кг/м2, на сторой слой 3 кг/м2</t>
  </si>
  <si>
    <t>Утеплитель минераловатный плотность 135 кг/м³ толщина 150 мм</t>
  </si>
  <si>
    <t>ОС: ООО "ТД Финские Краски",</t>
  </si>
  <si>
    <t>Отделка утепляемых участков (основная плоскость выше отм. +0,150) в том числе фронтоны</t>
  </si>
  <si>
    <t>декоративный элемент</t>
  </si>
  <si>
    <t>Шайба рондоль для теплоизоляции Ø60х2 мм</t>
  </si>
  <si>
    <t>СО: на декоративный элемент, шаг 0,5 м</t>
  </si>
  <si>
    <t>Дюбель тарельчатый 8x350 мм c металлическим гвоздем (4,5) и термоголовкой</t>
  </si>
  <si>
    <t>в т.ч. участки под гибкую керамику</t>
  </si>
  <si>
    <t>Сетка армированная щелочестойкая из стекловолокна фасадная 210 г/м² ячейка 4х4мм</t>
  </si>
  <si>
    <t>СО: под гибкую керамику</t>
  </si>
  <si>
    <t>в т.ч. Участки под гибкую керамику</t>
  </si>
  <si>
    <t>без учета участков с гибкой керамикой</t>
  </si>
  <si>
    <t>Монтаж рустовочного профиля</t>
  </si>
  <si>
    <t>Профиль рустовочный ПВХ 20х30 мм</t>
  </si>
  <si>
    <t>Отделка гибкой керамикой с расшивкой швов</t>
  </si>
  <si>
    <t>в том числе откосы</t>
  </si>
  <si>
    <t>Гибкая керамика К 085089 mixed color brick</t>
  </si>
  <si>
    <t>СО: желтый</t>
  </si>
  <si>
    <t>Гибкая керамика К 308317 mixed color brick</t>
  </si>
  <si>
    <t>СО: красный</t>
  </si>
  <si>
    <t>Клей для плитки СМ 17 C2TE S1</t>
  </si>
  <si>
    <t>Устройство защитного покрытия гибкой керамики</t>
  </si>
  <si>
    <t>Лак защитный акриловый Poliver</t>
  </si>
  <si>
    <t>Отделка цокольной части</t>
  </si>
  <si>
    <t>Дюбель с увеличенной зоной распора, со стальным сердечником, КI-120/10N</t>
  </si>
  <si>
    <t>Экструзионный пенополистирол плотность 25-35 кг/м³ толщина 50 мм</t>
  </si>
  <si>
    <t>крепление на клей толко первый слой, второй слой - на дюбели</t>
  </si>
  <si>
    <t>Экструзионный пенополистирол плотность 25-35 кг/м³ толщина 100 мм</t>
  </si>
  <si>
    <t>Монтаж теплоизоляционной плиты в 3 слоя</t>
  </si>
  <si>
    <t>крепление на клей толко первый слой, второй и третий слои - на дюбели</t>
  </si>
  <si>
    <t>СО: третий слой</t>
  </si>
  <si>
    <t>Грунт кварцевый Astar</t>
  </si>
  <si>
    <t>Штукатурка мраморная Mineral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</si>
  <si>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</si>
  <si>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</si>
  <si>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</si>
  <si>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</si>
  <si>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</si>
  <si>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</si>
  <si>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Надрина Альфия Акрамовна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</si>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</sst>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2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73"/>
  <sheetViews>
    <sheetView tabSelected="1" topLeftCell="A4" workbookViewId="0">
      <selection activeCell="O159" sqref="O159"/>
    </sheetView>
  </sheetViews>
  <sheetFormatPr defaultColWidth="10.5" defaultRowHeight="11.45" customHeight="1" outlineLevelRow="5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9" width="12.5" style="1" customWidth="1"/>
    <col min="10" max="10" width="10.83203125" style="1" customWidth="1"/>
    <col min="11" max="11" width="8" style="1" customWidth="1"/>
    <col min="12" max="12" width="12.1640625" style="1" customWidth="1"/>
    <col min="13" max="13" width="9.6640625" style="1" customWidth="1"/>
    <col min="14" max="14" width="11.33203125" style="1" customWidth="1"/>
    <col min="15" max="15" width="12.83203125" style="1" customWidth="1"/>
    <col min="16" max="17" width="14.1640625" style="1" customWidth="1"/>
    <col min="18" max="18" width="16" style="1" customWidth="1"/>
    <col min="19" max="20" width="36.1640625" style="1" customWidth="1"/>
  </cols>
  <sheetData>
    <row r="1" spans="1:20" s="1" customFormat="1" ht="11.1" hidden="1" customHeight="1" x14ac:dyDescent="0.2"/>
    <row r="2" spans="1:20" s="1" customFormat="1" ht="11.1" hidden="1" customHeight="1" x14ac:dyDescent="0.2"/>
    <row r="3" spans="1:20" s="1" customFormat="1" ht="11.1" hidden="1" customHeight="1" x14ac:dyDescent="0.2"/>
    <row r="4" spans="1:20" s="2" customFormat="1" ht="12.95" customHeight="1" x14ac:dyDescent="0.2">
      <c r="S4" s="2" t="s">
        <v>0</v>
      </c>
    </row>
    <row r="5" spans="1:20" s="2" customFormat="1" ht="12.95" customHeight="1" x14ac:dyDescent="0.2">
      <c r="S5" s="3" t="s">
        <v>1</v>
      </c>
    </row>
    <row r="6" spans="1:20" s="2" customFormat="1" ht="12.95" customHeight="1" x14ac:dyDescent="0.2">
      <c r="A6" s="49" t="s">
        <v>2</v>
      </c>
      <c r="B6" s="49"/>
      <c r="C6" s="49"/>
      <c r="D6" s="49"/>
      <c r="E6" s="49"/>
      <c r="F6" s="49"/>
      <c r="G6" s="49"/>
    </row>
    <row r="7" spans="1:20" s="2" customFormat="1" ht="12.95" customHeight="1" x14ac:dyDescent="0.2">
      <c r="A7" s="50" t="s">
        <v>3</v>
      </c>
      <c r="B7" s="50"/>
      <c r="C7" s="50"/>
      <c r="D7" s="50"/>
      <c r="E7" s="50"/>
      <c r="F7" s="50"/>
      <c r="G7" s="50"/>
    </row>
    <row r="8" spans="1:20" s="2" customFormat="1" ht="12.95" customHeight="1" x14ac:dyDescent="0.2">
      <c r="A8" s="50" t="s">
        <v>4</v>
      </c>
      <c r="B8" s="50"/>
      <c r="C8" s="50"/>
      <c r="D8" s="50"/>
      <c r="E8" s="50"/>
      <c r="F8" s="50"/>
      <c r="G8" s="50"/>
    </row>
    <row r="9" spans="1:20" s="1" customFormat="1" ht="11.1" customHeight="1" x14ac:dyDescent="0.2"/>
    <row r="10" spans="1:20" s="4" customFormat="1" ht="30" customHeight="1" x14ac:dyDescent="0.2">
      <c r="A10" s="51" t="s">
        <v>5</v>
      </c>
      <c r="B10" s="53" t="s">
        <v>6</v>
      </c>
      <c r="C10" s="51" t="s">
        <v>7</v>
      </c>
      <c r="D10" s="55" t="s">
        <v>8</v>
      </c>
      <c r="E10" s="55" t="s">
        <v>9</v>
      </c>
      <c r="F10" s="55" t="s">
        <v>10</v>
      </c>
      <c r="G10" s="51" t="s">
        <v>11</v>
      </c>
      <c r="H10" s="57" t="s">
        <v>12</v>
      </c>
      <c r="I10" s="57"/>
      <c r="J10" s="53" t="s">
        <v>13</v>
      </c>
      <c r="K10" s="53" t="s">
        <v>14</v>
      </c>
      <c r="L10" s="53" t="s">
        <v>15</v>
      </c>
      <c r="M10" s="57" t="s">
        <v>16</v>
      </c>
      <c r="N10" s="57"/>
      <c r="O10" s="57"/>
      <c r="P10" s="57" t="s">
        <v>17</v>
      </c>
      <c r="Q10" s="57"/>
      <c r="R10" s="53" t="s">
        <v>18</v>
      </c>
      <c r="S10" s="53" t="s">
        <v>19</v>
      </c>
      <c r="T10" s="53" t="s">
        <v>20</v>
      </c>
    </row>
    <row r="11" spans="1:20" s="4" customFormat="1" ht="36.950000000000003" customHeight="1" x14ac:dyDescent="0.2">
      <c r="A11" s="52"/>
      <c r="B11" s="54"/>
      <c r="C11" s="52"/>
      <c r="D11" s="56"/>
      <c r="E11" s="56"/>
      <c r="F11" s="56"/>
      <c r="G11" s="52"/>
      <c r="H11" s="5" t="s">
        <v>21</v>
      </c>
      <c r="I11" s="5" t="s">
        <v>22</v>
      </c>
      <c r="J11" s="54"/>
      <c r="K11" s="54"/>
      <c r="L11" s="54"/>
      <c r="M11" s="5" t="s">
        <v>23</v>
      </c>
      <c r="N11" s="5" t="s">
        <v>24</v>
      </c>
      <c r="O11" s="5" t="s">
        <v>25</v>
      </c>
      <c r="P11" s="5" t="s">
        <v>23</v>
      </c>
      <c r="Q11" s="5" t="s">
        <v>24</v>
      </c>
      <c r="R11" s="54"/>
      <c r="S11" s="54"/>
      <c r="T11" s="54"/>
    </row>
    <row r="12" spans="1:20" s="1" customFormat="1" ht="11.1" customHeight="1" x14ac:dyDescent="0.2">
      <c r="A12" s="6" t="s">
        <v>26</v>
      </c>
      <c r="B12" s="6" t="s">
        <v>27</v>
      </c>
      <c r="C12" s="6" t="s">
        <v>28</v>
      </c>
      <c r="D12" s="6" t="s">
        <v>29</v>
      </c>
      <c r="E12" s="6" t="s">
        <v>30</v>
      </c>
      <c r="F12" s="6" t="s">
        <v>31</v>
      </c>
      <c r="G12" s="6" t="s">
        <v>32</v>
      </c>
      <c r="H12" s="6" t="s">
        <v>33</v>
      </c>
      <c r="I12" s="6" t="s">
        <v>34</v>
      </c>
      <c r="J12" s="6" t="s">
        <v>35</v>
      </c>
      <c r="K12" s="6" t="s">
        <v>36</v>
      </c>
      <c r="L12" s="6" t="s">
        <v>37</v>
      </c>
      <c r="M12" s="6" t="s">
        <v>38</v>
      </c>
      <c r="N12" s="6" t="s">
        <v>39</v>
      </c>
      <c r="O12" s="6" t="s">
        <v>40</v>
      </c>
      <c r="P12" s="6" t="s">
        <v>41</v>
      </c>
      <c r="Q12" s="6" t="s">
        <v>42</v>
      </c>
      <c r="R12" s="6" t="s">
        <v>43</v>
      </c>
      <c r="S12" s="6" t="s">
        <v>44</v>
      </c>
      <c r="T12" s="6" t="s">
        <v>45</v>
      </c>
    </row>
    <row r="13" spans="1:20" s="1" customFormat="1" ht="12" customHeight="1" outlineLevel="1" x14ac:dyDescent="0.2">
      <c r="A13" s="7"/>
      <c r="B13" s="8" t="s">
        <v>46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>
        <f>ROUND($P$17+$P$18+$P$19+$P$20+$P$22+$P$23+$P$24+$P$25+$P$27+$P$28+$P$30+$P$31+$P$33+$P$34+$P$37+$P$38+$P$39+$P$40+$P$41+$P$42+$P$44+$P$45+$P$47+$P$48+$P$50+$P$51+$P$52+$P$53+$P$54+$P$57+$P$58+$P$59+$P$60+$P$61+$P$62+$P$64+$P$65+$P$66+$P$67+$P$69+$P$70+$P$72+$P$73+$P$75+$P$76+$P$77+$P$80+$P$81+$P$82+$P$83+$P$85+$P$86+$P$87+$P$88+$P$89+$P$90+$P$91+$P$93+$P$94+$P$95+$P$96+$P$97+$P$99+$P$100+$P$102+$P$103+$P$105+$P$106+$P$108+$P$109+$P$110+$P$112+$P$113+$P$114+$P$115+$P$117+$P$118+$P$121+$P$122+$P$123+$P$124+$P$126+$P$127+$P$128+$P$129+$P$130+$P$131+$P$132+$P$134+$P$135+$P$136+$P$137+$P$138+$P$139+$P$141+$P$142+$P$143+$P$144+$P$146+$P$147+$P$149+$P$150,2)</f>
        <v>0</v>
      </c>
      <c r="Q13" s="10">
        <f>ROUND($Q$17+$Q$18+$Q$19+$Q$20+$Q$22+$Q$23+$Q$24+$Q$25+$Q$27+$Q$28+$Q$30+$Q$31+$Q$33+$Q$34+$Q$37+$Q$38+$Q$39+$Q$40+$Q$41+$Q$42+$Q$44+$Q$45+$Q$47+$Q$48+$Q$50+$Q$51+$Q$52+$Q$53+$Q$54+$Q$57+$Q$58+$Q$59+$Q$60+$Q$61+$Q$62+$Q$64+$Q$65+$Q$66+$Q$67+$Q$69+$Q$70+$Q$72+$Q$73+$Q$75+$Q$76+$Q$77+$Q$80+$Q$81+$Q$82+$Q$83+$Q$85+$Q$86+$Q$87+$Q$88+$Q$89+$Q$90+$Q$91+$Q$93+$Q$94+$Q$95+$Q$96+$Q$97+$Q$99+$Q$100+$Q$102+$Q$103+$Q$105+$Q$106+$Q$108+$Q$109+$Q$110+$Q$112+$Q$113+$Q$114+$Q$115+$Q$117+$Q$118+$Q$121+$Q$122+$Q$123+$Q$124+$Q$126+$Q$127+$Q$128+$Q$129+$Q$130+$Q$131+$Q$132+$Q$134+$Q$135+$Q$136+$Q$137+$Q$138+$Q$139+$Q$141+$Q$142+$Q$143+$Q$144+$Q$146+$Q$147+$Q$149+$Q$150,2)</f>
        <v>0</v>
      </c>
      <c r="R13" s="10">
        <f>ROUND($R$17+$R$18+$R$19+$R$20+$R$22+$R$23+$R$24+$R$25+$R$27+$R$28+$R$30+$R$31+$R$33+$R$34+$R$37+$R$38+$R$39+$R$40+$R$41+$R$42+$R$44+$R$45+$R$47+$R$48+$R$50+$R$51+$R$52+$R$53+$R$54+$R$57+$R$58+$R$59+$R$60+$R$61+$R$62+$R$64+$R$65+$R$66+$R$67+$R$69+$R$70+$R$72+$R$73+$R$75+$R$76+$R$77+$R$80+$R$81+$R$82+$R$83+$R$85+$R$86+$R$87+$R$88+$R$89+$R$90+$R$91+$R$93+$R$94+$R$95+$R$96+$R$97+$R$99+$R$100+$R$102+$R$103+$R$105+$R$106+$R$108+$R$109+$R$110+$R$112+$R$113+$R$114+$R$115+$R$117+$R$118+$R$121+$R$122+$R$123+$R$124+$R$126+$R$127+$R$128+$R$129+$R$130+$R$131+$R$132+$R$134+$R$135+$R$136+$R$137+$R$138+$R$139+$R$141+$R$142+$R$143+$R$144+$R$146+$R$147+$R$149+$R$150,2)</f>
        <v>0</v>
      </c>
      <c r="S13" s="10"/>
      <c r="T13" s="10"/>
    </row>
    <row r="14" spans="1:20" s="1" customFormat="1" ht="12" customHeight="1" outlineLevel="2" x14ac:dyDescent="0.2">
      <c r="A14" s="7"/>
      <c r="B14" s="8" t="s">
        <v>47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>
        <f>ROUND($P$17+$P$18+$P$19+$P$20+$P$22+$P$23+$P$24+$P$25+$P$27+$P$28+$P$30+$P$31+$P$33+$P$34+$P$37+$P$38+$P$39+$P$40+$P$41+$P$42+$P$44+$P$45+$P$47+$P$48+$P$50+$P$51+$P$52+$P$53+$P$54+$P$57+$P$58+$P$59+$P$60+$P$61+$P$62+$P$64+$P$65+$P$66+$P$67+$P$69+$P$70+$P$72+$P$73+$P$75+$P$76+$P$77+$P$80+$P$81+$P$82+$P$83+$P$85+$P$86+$P$87+$P$88+$P$89+$P$90+$P$91+$P$93+$P$94+$P$95+$P$96+$P$97+$P$99+$P$100+$P$102+$P$103+$P$105+$P$106+$P$108+$P$109+$P$110+$P$112+$P$113+$P$114+$P$115+$P$117+$P$118+$P$121+$P$122+$P$123+$P$124+$P$126+$P$127+$P$128+$P$129+$P$130+$P$131+$P$132+$P$134+$P$135+$P$136+$P$137+$P$138+$P$139+$P$141+$P$142+$P$143+$P$144+$P$146+$P$147+$P$149+$P$150,2)</f>
        <v>0</v>
      </c>
      <c r="Q14" s="10">
        <f>ROUND($Q$17+$Q$18+$Q$19+$Q$20+$Q$22+$Q$23+$Q$24+$Q$25+$Q$27+$Q$28+$Q$30+$Q$31+$Q$33+$Q$34+$Q$37+$Q$38+$Q$39+$Q$40+$Q$41+$Q$42+$Q$44+$Q$45+$Q$47+$Q$48+$Q$50+$Q$51+$Q$52+$Q$53+$Q$54+$Q$57+$Q$58+$Q$59+$Q$60+$Q$61+$Q$62+$Q$64+$Q$65+$Q$66+$Q$67+$Q$69+$Q$70+$Q$72+$Q$73+$Q$75+$Q$76+$Q$77+$Q$80+$Q$81+$Q$82+$Q$83+$Q$85+$Q$86+$Q$87+$Q$88+$Q$89+$Q$90+$Q$91+$Q$93+$Q$94+$Q$95+$Q$96+$Q$97+$Q$99+$Q$100+$Q$102+$Q$103+$Q$105+$Q$106+$Q$108+$Q$109+$Q$110+$Q$112+$Q$113+$Q$114+$Q$115+$Q$117+$Q$118+$Q$121+$Q$122+$Q$123+$Q$124+$Q$126+$Q$127+$Q$128+$Q$129+$Q$130+$Q$131+$Q$132+$Q$134+$Q$135+$Q$136+$Q$137+$Q$138+$Q$139+$Q$141+$Q$142+$Q$143+$Q$144+$Q$146+$Q$147+$Q$149+$Q$150,2)</f>
        <v>0</v>
      </c>
      <c r="R14" s="10">
        <f>ROUND($R$17+$R$18+$R$19+$R$20+$R$22+$R$23+$R$24+$R$25+$R$27+$R$28+$R$30+$R$31+$R$33+$R$34+$R$37+$R$38+$R$39+$R$40+$R$41+$R$42+$R$44+$R$45+$R$47+$R$48+$R$50+$R$51+$R$52+$R$53+$R$54+$R$57+$R$58+$R$59+$R$60+$R$61+$R$62+$R$64+$R$65+$R$66+$R$67+$R$69+$R$70+$R$72+$R$73+$R$75+$R$76+$R$77+$R$80+$R$81+$R$82+$R$83+$R$85+$R$86+$R$87+$R$88+$R$89+$R$90+$R$91+$R$93+$R$94+$R$95+$R$96+$R$97+$R$99+$R$100+$R$102+$R$103+$R$105+$R$106+$R$108+$R$109+$R$110+$R$112+$R$113+$R$114+$R$115+$R$117+$R$118+$R$121+$R$122+$R$123+$R$124+$R$126+$R$127+$R$128+$R$129+$R$130+$R$131+$R$132+$R$134+$R$135+$R$136+$R$137+$R$138+$R$139+$R$141+$R$142+$R$143+$R$144+$R$146+$R$147+$R$149+$R$150,2)</f>
        <v>0</v>
      </c>
      <c r="S14" s="10"/>
      <c r="T14" s="10"/>
    </row>
    <row r="15" spans="1:20" s="1" customFormat="1" ht="12" customHeight="1" outlineLevel="3" x14ac:dyDescent="0.2">
      <c r="A15" s="7"/>
      <c r="B15" s="8" t="s">
        <v>48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>
        <f>ROUND($P$17+$P$18+$P$19+$P$20+$P$22+$P$23+$P$24+$P$25+$P$27+$P$28+$P$30+$P$31+$P$33+$P$34,2)</f>
        <v>0</v>
      </c>
      <c r="Q15" s="10">
        <f>ROUND($Q$17+$Q$18+$Q$19+$Q$20+$Q$22+$Q$23+$Q$24+$Q$25+$Q$27+$Q$28+$Q$30+$Q$31+$Q$33+$Q$34,2)</f>
        <v>0</v>
      </c>
      <c r="R15" s="10">
        <f>ROUND($R$17+$R$18+$R$19+$R$20+$R$22+$R$23+$R$24+$R$25+$R$27+$R$28+$R$30+$R$31+$R$33+$R$34,2)</f>
        <v>0</v>
      </c>
      <c r="S15" s="10"/>
      <c r="T15" s="10"/>
    </row>
    <row r="16" spans="1:20" s="11" customFormat="1" ht="11.1" customHeight="1" outlineLevel="4" x14ac:dyDescent="0.15">
      <c r="A16" s="12">
        <v>1</v>
      </c>
      <c r="B16" s="13" t="s">
        <v>49</v>
      </c>
      <c r="C16" s="14" t="s">
        <v>50</v>
      </c>
      <c r="D16" s="14"/>
      <c r="E16" s="14"/>
      <c r="F16" s="14"/>
      <c r="G16" s="14"/>
      <c r="H16" s="15">
        <v>74.927000000000007</v>
      </c>
      <c r="I16" s="16"/>
      <c r="J16" s="15">
        <v>74.927000000000007</v>
      </c>
      <c r="K16" s="16"/>
      <c r="L16" s="16">
        <f>$L$17</f>
        <v>74.927000000000007</v>
      </c>
      <c r="M16" s="16"/>
      <c r="N16" s="16"/>
      <c r="O16" s="16">
        <f>ROUND($R$16/$L$16,2)</f>
        <v>0</v>
      </c>
      <c r="P16" s="16">
        <f>ROUND($P$17+$P$18+$P$19+$P$20,2)</f>
        <v>0</v>
      </c>
      <c r="Q16" s="16">
        <f>ROUND($Q$17+$Q$18+$Q$19+$Q$20,2)</f>
        <v>0</v>
      </c>
      <c r="R16" s="16">
        <f>ROUND($R$17+$R$18+$R$19+$R$20,2)</f>
        <v>0</v>
      </c>
      <c r="S16" s="17"/>
      <c r="T16" s="72"/>
    </row>
    <row r="17" spans="1:20" s="18" customFormat="1" ht="11.1" customHeight="1" outlineLevel="5" x14ac:dyDescent="0.2">
      <c r="A17" s="19"/>
      <c r="B17" s="20" t="s">
        <v>23</v>
      </c>
      <c r="C17" s="21" t="s">
        <v>50</v>
      </c>
      <c r="D17" s="21"/>
      <c r="E17" s="21"/>
      <c r="F17" s="21"/>
      <c r="G17" s="21"/>
      <c r="H17" s="22">
        <v>74.927000000000007</v>
      </c>
      <c r="I17" s="23"/>
      <c r="J17" s="22">
        <f>$H$17+$I$17</f>
        <v>74.927000000000007</v>
      </c>
      <c r="K17" s="22">
        <v>1</v>
      </c>
      <c r="L17" s="23">
        <f>ROUND($J$17*$K$17,3)</f>
        <v>74.927000000000007</v>
      </c>
      <c r="M17" s="61"/>
      <c r="N17" s="62"/>
      <c r="O17" s="58">
        <f>ROUND($N$17+$M$17,2)</f>
        <v>0</v>
      </c>
      <c r="P17" s="23">
        <f>ROUND($J$17*$M$17,2)</f>
        <v>0</v>
      </c>
      <c r="Q17" s="23">
        <f>ROUND($L$17*$N$17,2)</f>
        <v>0</v>
      </c>
      <c r="R17" s="23">
        <f>ROUND($Q$17+$P$17,2)</f>
        <v>0</v>
      </c>
      <c r="S17" s="23"/>
      <c r="T17" s="73"/>
    </row>
    <row r="18" spans="1:20" s="1" customFormat="1" ht="21.95" customHeight="1" outlineLevel="5" x14ac:dyDescent="0.2">
      <c r="A18" s="24"/>
      <c r="B18" s="25" t="s">
        <v>51</v>
      </c>
      <c r="C18" s="26" t="s">
        <v>52</v>
      </c>
      <c r="D18" s="26"/>
      <c r="E18" s="26"/>
      <c r="F18" s="26"/>
      <c r="G18" s="26"/>
      <c r="H18" s="27">
        <v>74.927000000000007</v>
      </c>
      <c r="I18" s="28"/>
      <c r="J18" s="27">
        <f>$H$18+$I$18</f>
        <v>74.927000000000007</v>
      </c>
      <c r="K18" s="29">
        <v>6</v>
      </c>
      <c r="L18" s="28">
        <f>ROUND($J$18*$K$18,3)</f>
        <v>449.56200000000001</v>
      </c>
      <c r="M18" s="63"/>
      <c r="N18" s="64"/>
      <c r="O18" s="31">
        <f>ROUND($N$18+$M$18,2)</f>
        <v>0</v>
      </c>
      <c r="P18" s="28">
        <f>ROUND($J$18*$M$18,2)</f>
        <v>0</v>
      </c>
      <c r="Q18" s="28">
        <f>ROUND($L$18*$N$18,2)</f>
        <v>0</v>
      </c>
      <c r="R18" s="28">
        <f>ROUND($Q$18+$P$18,2)</f>
        <v>0</v>
      </c>
      <c r="S18" s="30"/>
      <c r="T18" s="74"/>
    </row>
    <row r="19" spans="1:20" s="1" customFormat="1" ht="11.1" customHeight="1" outlineLevel="5" x14ac:dyDescent="0.2">
      <c r="A19" s="24"/>
      <c r="B19" s="25" t="s">
        <v>53</v>
      </c>
      <c r="C19" s="26" t="s">
        <v>54</v>
      </c>
      <c r="D19" s="26"/>
      <c r="E19" s="26"/>
      <c r="F19" s="26"/>
      <c r="G19" s="26"/>
      <c r="H19" s="27">
        <v>74.927000000000007</v>
      </c>
      <c r="I19" s="28"/>
      <c r="J19" s="27">
        <f>$H$19+$I$19</f>
        <v>74.927000000000007</v>
      </c>
      <c r="K19" s="29">
        <v>6</v>
      </c>
      <c r="L19" s="28">
        <f>ROUND($J$19*$K$19,3)</f>
        <v>449.56200000000001</v>
      </c>
      <c r="M19" s="63"/>
      <c r="N19" s="64"/>
      <c r="O19" s="31">
        <f>ROUND($N$19+$M$19,2)</f>
        <v>0</v>
      </c>
      <c r="P19" s="28">
        <f>ROUND($J$19*$M$19,2)</f>
        <v>0</v>
      </c>
      <c r="Q19" s="28">
        <f>ROUND($L$19*$N$19,2)</f>
        <v>0</v>
      </c>
      <c r="R19" s="28">
        <f>ROUND($Q$19+$P$19,2)</f>
        <v>0</v>
      </c>
      <c r="S19" s="30"/>
      <c r="T19" s="74"/>
    </row>
    <row r="20" spans="1:20" s="1" customFormat="1" ht="33" customHeight="1" outlineLevel="5" x14ac:dyDescent="0.2">
      <c r="A20" s="24"/>
      <c r="B20" s="25" t="s">
        <v>55</v>
      </c>
      <c r="C20" s="26" t="s">
        <v>56</v>
      </c>
      <c r="D20" s="26"/>
      <c r="E20" s="26"/>
      <c r="F20" s="26"/>
      <c r="G20" s="26" t="s">
        <v>57</v>
      </c>
      <c r="H20" s="27">
        <v>7.4930000000000003</v>
      </c>
      <c r="I20" s="28"/>
      <c r="J20" s="27">
        <f>$H$20+$I$20</f>
        <v>7.4930000000000003</v>
      </c>
      <c r="K20" s="31">
        <v>1.05</v>
      </c>
      <c r="L20" s="28">
        <f>ROUND($J$20*$K$20,3)</f>
        <v>7.8680000000000003</v>
      </c>
      <c r="M20" s="63"/>
      <c r="N20" s="65"/>
      <c r="O20" s="59">
        <f>ROUND($N$20+$M$20,2)</f>
        <v>0</v>
      </c>
      <c r="P20" s="28">
        <f>ROUND($J$20*$M$20,2)</f>
        <v>0</v>
      </c>
      <c r="Q20" s="28">
        <f>ROUND($L$20*$N$20,2)</f>
        <v>0</v>
      </c>
      <c r="R20" s="28">
        <f>ROUND($Q$20+$P$20,2)</f>
        <v>0</v>
      </c>
      <c r="S20" s="30" t="s">
        <v>58</v>
      </c>
      <c r="T20" s="74"/>
    </row>
    <row r="21" spans="1:20" s="11" customFormat="1" ht="11.1" customHeight="1" outlineLevel="4" x14ac:dyDescent="0.15">
      <c r="A21" s="12">
        <v>2</v>
      </c>
      <c r="B21" s="13" t="s">
        <v>59</v>
      </c>
      <c r="C21" s="14" t="s">
        <v>50</v>
      </c>
      <c r="D21" s="14"/>
      <c r="E21" s="14"/>
      <c r="F21" s="14"/>
      <c r="G21" s="14"/>
      <c r="H21" s="15">
        <v>31.728000000000002</v>
      </c>
      <c r="I21" s="16"/>
      <c r="J21" s="15">
        <v>31.728000000000002</v>
      </c>
      <c r="K21" s="16"/>
      <c r="L21" s="16">
        <f>$L$22</f>
        <v>31.728000000000002</v>
      </c>
      <c r="M21" s="66"/>
      <c r="N21" s="66"/>
      <c r="O21" s="16">
        <f>ROUND($R$21/$L$21,2)</f>
        <v>0</v>
      </c>
      <c r="P21" s="16">
        <f>ROUND($P$22+$P$23+$P$24+$P$25,2)</f>
        <v>0</v>
      </c>
      <c r="Q21" s="16">
        <f>ROUND($Q$22+$Q$23+$Q$24+$Q$25,2)</f>
        <v>0</v>
      </c>
      <c r="R21" s="16">
        <f>ROUND($R$22+$R$23+$R$24+$R$25,2)</f>
        <v>0</v>
      </c>
      <c r="S21" s="17"/>
      <c r="T21" s="72"/>
    </row>
    <row r="22" spans="1:20" s="18" customFormat="1" ht="11.1" customHeight="1" outlineLevel="5" x14ac:dyDescent="0.2">
      <c r="A22" s="19"/>
      <c r="B22" s="20" t="s">
        <v>23</v>
      </c>
      <c r="C22" s="21" t="s">
        <v>50</v>
      </c>
      <c r="D22" s="21"/>
      <c r="E22" s="21"/>
      <c r="F22" s="21"/>
      <c r="G22" s="21"/>
      <c r="H22" s="22">
        <v>31.728000000000002</v>
      </c>
      <c r="I22" s="23"/>
      <c r="J22" s="22">
        <f>$H$22+$I$22</f>
        <v>31.728000000000002</v>
      </c>
      <c r="K22" s="22">
        <v>1</v>
      </c>
      <c r="L22" s="23">
        <f>ROUND($J$22*$K$22,3)</f>
        <v>31.728000000000002</v>
      </c>
      <c r="M22" s="61"/>
      <c r="N22" s="62"/>
      <c r="O22" s="58">
        <f>ROUND($N$22+$M$22,2)</f>
        <v>0</v>
      </c>
      <c r="P22" s="23">
        <f>ROUND($J$22*$M$22,2)</f>
        <v>0</v>
      </c>
      <c r="Q22" s="23">
        <f>ROUND($L$22*$N$22,2)</f>
        <v>0</v>
      </c>
      <c r="R22" s="23">
        <f>ROUND($Q$22+$P$22,2)</f>
        <v>0</v>
      </c>
      <c r="S22" s="23"/>
      <c r="T22" s="73"/>
    </row>
    <row r="23" spans="1:20" s="1" customFormat="1" ht="11.1" customHeight="1" outlineLevel="5" x14ac:dyDescent="0.2">
      <c r="A23" s="24"/>
      <c r="B23" s="25" t="s">
        <v>60</v>
      </c>
      <c r="C23" s="26" t="s">
        <v>54</v>
      </c>
      <c r="D23" s="26"/>
      <c r="E23" s="26"/>
      <c r="F23" s="26"/>
      <c r="G23" s="26"/>
      <c r="H23" s="27">
        <v>31.728000000000002</v>
      </c>
      <c r="I23" s="28"/>
      <c r="J23" s="27">
        <f>$H$23+$I$23</f>
        <v>31.728000000000002</v>
      </c>
      <c r="K23" s="29">
        <v>6</v>
      </c>
      <c r="L23" s="28">
        <f>ROUND($J$23*$K$23,3)</f>
        <v>190.36799999999999</v>
      </c>
      <c r="M23" s="63"/>
      <c r="N23" s="64"/>
      <c r="O23" s="31">
        <f>ROUND($N$23+$M$23,2)</f>
        <v>0</v>
      </c>
      <c r="P23" s="28">
        <f>ROUND($J$23*$M$23,2)</f>
        <v>0</v>
      </c>
      <c r="Q23" s="28">
        <f>ROUND($L$23*$N$23,2)</f>
        <v>0</v>
      </c>
      <c r="R23" s="28">
        <f>ROUND($Q$23+$P$23,2)</f>
        <v>0</v>
      </c>
      <c r="S23" s="30"/>
      <c r="T23" s="74"/>
    </row>
    <row r="24" spans="1:20" s="1" customFormat="1" ht="21.95" customHeight="1" outlineLevel="5" x14ac:dyDescent="0.2">
      <c r="A24" s="24"/>
      <c r="B24" s="25" t="s">
        <v>61</v>
      </c>
      <c r="C24" s="26" t="s">
        <v>62</v>
      </c>
      <c r="D24" s="26"/>
      <c r="E24" s="26"/>
      <c r="F24" s="26"/>
      <c r="G24" s="26"/>
      <c r="H24" s="27">
        <v>31.728000000000002</v>
      </c>
      <c r="I24" s="28"/>
      <c r="J24" s="27">
        <f>$H$24+$I$24</f>
        <v>31.728000000000002</v>
      </c>
      <c r="K24" s="32">
        <v>1.1000000000000001</v>
      </c>
      <c r="L24" s="28">
        <f>ROUND($J$24*$K$24,3)</f>
        <v>34.901000000000003</v>
      </c>
      <c r="M24" s="63"/>
      <c r="N24" s="64"/>
      <c r="O24" s="31">
        <f>ROUND($N$24+$M$24,2)</f>
        <v>0</v>
      </c>
      <c r="P24" s="28">
        <f>ROUND($J$24*$M$24,2)</f>
        <v>0</v>
      </c>
      <c r="Q24" s="28">
        <f>ROUND($L$24*$N$24,2)</f>
        <v>0</v>
      </c>
      <c r="R24" s="28">
        <f>ROUND($Q$24+$P$24,2)</f>
        <v>0</v>
      </c>
      <c r="S24" s="30"/>
      <c r="T24" s="74"/>
    </row>
    <row r="25" spans="1:20" s="1" customFormat="1" ht="21.95" customHeight="1" outlineLevel="5" x14ac:dyDescent="0.2">
      <c r="A25" s="24"/>
      <c r="B25" s="25" t="s">
        <v>63</v>
      </c>
      <c r="C25" s="26" t="s">
        <v>50</v>
      </c>
      <c r="D25" s="26"/>
      <c r="E25" s="26"/>
      <c r="F25" s="26"/>
      <c r="G25" s="26"/>
      <c r="H25" s="27">
        <v>31.728000000000002</v>
      </c>
      <c r="I25" s="28"/>
      <c r="J25" s="27">
        <f>$H$25+$I$25</f>
        <v>31.728000000000002</v>
      </c>
      <c r="K25" s="32">
        <v>1.2</v>
      </c>
      <c r="L25" s="28">
        <f>ROUND($J$25*$K$25,3)</f>
        <v>38.073999999999998</v>
      </c>
      <c r="M25" s="63"/>
      <c r="N25" s="64"/>
      <c r="O25" s="31">
        <f>ROUND($N$25+$M$25,2)</f>
        <v>0</v>
      </c>
      <c r="P25" s="28">
        <f>ROUND($J$25*$M$25,2)</f>
        <v>0</v>
      </c>
      <c r="Q25" s="28">
        <f>ROUND($L$25*$N$25,2)</f>
        <v>0</v>
      </c>
      <c r="R25" s="28">
        <f>ROUND($Q$25+$P$25,2)</f>
        <v>0</v>
      </c>
      <c r="S25" s="30"/>
      <c r="T25" s="74"/>
    </row>
    <row r="26" spans="1:20" s="11" customFormat="1" ht="11.1" customHeight="1" outlineLevel="4" x14ac:dyDescent="0.15">
      <c r="A26" s="12">
        <v>3</v>
      </c>
      <c r="B26" s="13" t="s">
        <v>64</v>
      </c>
      <c r="C26" s="14" t="s">
        <v>50</v>
      </c>
      <c r="D26" s="14"/>
      <c r="E26" s="14"/>
      <c r="F26" s="14"/>
      <c r="G26" s="14"/>
      <c r="H26" s="15">
        <v>31.728000000000002</v>
      </c>
      <c r="I26" s="16"/>
      <c r="J26" s="15">
        <v>31.728000000000002</v>
      </c>
      <c r="K26" s="16"/>
      <c r="L26" s="16">
        <f>$L$27</f>
        <v>31.728000000000002</v>
      </c>
      <c r="M26" s="66"/>
      <c r="N26" s="66"/>
      <c r="O26" s="16">
        <f>ROUND($R$26/$L$26,2)</f>
        <v>0</v>
      </c>
      <c r="P26" s="16">
        <f>ROUND($P$27+$P$28,2)</f>
        <v>0</v>
      </c>
      <c r="Q26" s="16">
        <f>ROUND($Q$27+$Q$28,2)</f>
        <v>0</v>
      </c>
      <c r="R26" s="16">
        <f>ROUND($R$27+$R$28,2)</f>
        <v>0</v>
      </c>
      <c r="S26" s="17"/>
      <c r="T26" s="72"/>
    </row>
    <row r="27" spans="1:20" s="18" customFormat="1" ht="11.1" customHeight="1" outlineLevel="5" x14ac:dyDescent="0.2">
      <c r="A27" s="19"/>
      <c r="B27" s="20" t="s">
        <v>23</v>
      </c>
      <c r="C27" s="21" t="s">
        <v>50</v>
      </c>
      <c r="D27" s="21"/>
      <c r="E27" s="21"/>
      <c r="F27" s="21"/>
      <c r="G27" s="21"/>
      <c r="H27" s="22">
        <v>31.728000000000002</v>
      </c>
      <c r="I27" s="23"/>
      <c r="J27" s="22">
        <f>$H$27+$I$27</f>
        <v>31.728000000000002</v>
      </c>
      <c r="K27" s="22">
        <v>1</v>
      </c>
      <c r="L27" s="23">
        <f>ROUND($J$27*$K$27,3)</f>
        <v>31.728000000000002</v>
      </c>
      <c r="M27" s="61"/>
      <c r="N27" s="62"/>
      <c r="O27" s="58">
        <f>ROUND($N$27+$M$27,2)</f>
        <v>0</v>
      </c>
      <c r="P27" s="23">
        <f>ROUND($J$27*$M$27,2)</f>
        <v>0</v>
      </c>
      <c r="Q27" s="23">
        <f>ROUND($L$27*$N$27,2)</f>
        <v>0</v>
      </c>
      <c r="R27" s="23">
        <f>ROUND($Q$27+$P$27,2)</f>
        <v>0</v>
      </c>
      <c r="S27" s="23"/>
      <c r="T27" s="73"/>
    </row>
    <row r="28" spans="1:20" s="1" customFormat="1" ht="11.1" customHeight="1" outlineLevel="5" x14ac:dyDescent="0.2">
      <c r="A28" s="24"/>
      <c r="B28" s="25" t="s">
        <v>65</v>
      </c>
      <c r="C28" s="26" t="s">
        <v>54</v>
      </c>
      <c r="D28" s="26"/>
      <c r="E28" s="26"/>
      <c r="F28" s="26"/>
      <c r="G28" s="26"/>
      <c r="H28" s="27">
        <v>31.728000000000002</v>
      </c>
      <c r="I28" s="28"/>
      <c r="J28" s="27">
        <f>$H$28+$I$28</f>
        <v>31.728000000000002</v>
      </c>
      <c r="K28" s="32">
        <v>0.3</v>
      </c>
      <c r="L28" s="28">
        <f>ROUND($J$28*$K$28,3)</f>
        <v>9.5180000000000007</v>
      </c>
      <c r="M28" s="63"/>
      <c r="N28" s="64"/>
      <c r="O28" s="31">
        <f>ROUND($N$28+$M$28,2)</f>
        <v>0</v>
      </c>
      <c r="P28" s="28">
        <f>ROUND($J$28*$M$28,2)</f>
        <v>0</v>
      </c>
      <c r="Q28" s="28">
        <f>ROUND($L$28*$N$28,2)</f>
        <v>0</v>
      </c>
      <c r="R28" s="28">
        <f>ROUND($Q$28+$P$28,2)</f>
        <v>0</v>
      </c>
      <c r="S28" s="30"/>
      <c r="T28" s="74"/>
    </row>
    <row r="29" spans="1:20" s="11" customFormat="1" ht="11.1" customHeight="1" outlineLevel="4" x14ac:dyDescent="0.15">
      <c r="A29" s="12">
        <v>4</v>
      </c>
      <c r="B29" s="13" t="s">
        <v>66</v>
      </c>
      <c r="C29" s="14" t="s">
        <v>50</v>
      </c>
      <c r="D29" s="14"/>
      <c r="E29" s="14"/>
      <c r="F29" s="14"/>
      <c r="G29" s="14"/>
      <c r="H29" s="15">
        <v>31.728000000000002</v>
      </c>
      <c r="I29" s="16"/>
      <c r="J29" s="15">
        <v>31.728000000000002</v>
      </c>
      <c r="K29" s="16"/>
      <c r="L29" s="16">
        <f>$L$30</f>
        <v>31.728000000000002</v>
      </c>
      <c r="M29" s="66"/>
      <c r="N29" s="66"/>
      <c r="O29" s="16">
        <f>ROUND($R$29/$L$29,2)</f>
        <v>0</v>
      </c>
      <c r="P29" s="16">
        <f>ROUND($P$30+$P$31,2)</f>
        <v>0</v>
      </c>
      <c r="Q29" s="16">
        <f>ROUND($Q$30+$Q$31,2)</f>
        <v>0</v>
      </c>
      <c r="R29" s="16">
        <f>ROUND($R$30+$R$31,2)</f>
        <v>0</v>
      </c>
      <c r="S29" s="17"/>
      <c r="T29" s="72"/>
    </row>
    <row r="30" spans="1:20" s="18" customFormat="1" ht="11.1" customHeight="1" outlineLevel="5" x14ac:dyDescent="0.2">
      <c r="A30" s="19"/>
      <c r="B30" s="20" t="s">
        <v>23</v>
      </c>
      <c r="C30" s="21" t="s">
        <v>50</v>
      </c>
      <c r="D30" s="21"/>
      <c r="E30" s="21"/>
      <c r="F30" s="21"/>
      <c r="G30" s="21"/>
      <c r="H30" s="22">
        <v>31.728000000000002</v>
      </c>
      <c r="I30" s="23"/>
      <c r="J30" s="22">
        <f>$H$30+$I$30</f>
        <v>31.728000000000002</v>
      </c>
      <c r="K30" s="22">
        <v>1</v>
      </c>
      <c r="L30" s="23">
        <f>ROUND($J$30*$K$30,3)</f>
        <v>31.728000000000002</v>
      </c>
      <c r="M30" s="61"/>
      <c r="N30" s="62"/>
      <c r="O30" s="58">
        <f>ROUND($N$30+$M$30,2)</f>
        <v>0</v>
      </c>
      <c r="P30" s="23">
        <f>ROUND($J$30*$M$30,2)</f>
        <v>0</v>
      </c>
      <c r="Q30" s="23">
        <f>ROUND($L$30*$N$30,2)</f>
        <v>0</v>
      </c>
      <c r="R30" s="23">
        <f>ROUND($Q$30+$P$30,2)</f>
        <v>0</v>
      </c>
      <c r="S30" s="23"/>
      <c r="T30" s="73"/>
    </row>
    <row r="31" spans="1:20" s="1" customFormat="1" ht="11.1" customHeight="1" outlineLevel="5" x14ac:dyDescent="0.2">
      <c r="A31" s="24"/>
      <c r="B31" s="25" t="s">
        <v>67</v>
      </c>
      <c r="C31" s="26" t="s">
        <v>54</v>
      </c>
      <c r="D31" s="26"/>
      <c r="E31" s="26"/>
      <c r="F31" s="26"/>
      <c r="G31" s="26"/>
      <c r="H31" s="27">
        <v>31.728000000000002</v>
      </c>
      <c r="I31" s="28"/>
      <c r="J31" s="27">
        <f>$H$31+$I$31</f>
        <v>31.728000000000002</v>
      </c>
      <c r="K31" s="29">
        <v>3</v>
      </c>
      <c r="L31" s="28">
        <f>ROUND($J$31*$K$31,3)</f>
        <v>95.183999999999997</v>
      </c>
      <c r="M31" s="63"/>
      <c r="N31" s="64"/>
      <c r="O31" s="31">
        <f>ROUND($N$31+$M$31,2)</f>
        <v>0</v>
      </c>
      <c r="P31" s="28">
        <f>ROUND($J$31*$M$31,2)</f>
        <v>0</v>
      </c>
      <c r="Q31" s="28">
        <f>ROUND($L$31*$N$31,2)</f>
        <v>0</v>
      </c>
      <c r="R31" s="28">
        <f>ROUND($Q$31+$P$31,2)</f>
        <v>0</v>
      </c>
      <c r="S31" s="30"/>
      <c r="T31" s="74"/>
    </row>
    <row r="32" spans="1:20" s="11" customFormat="1" ht="11.1" customHeight="1" outlineLevel="4" x14ac:dyDescent="0.15">
      <c r="A32" s="12">
        <v>5</v>
      </c>
      <c r="B32" s="13" t="s">
        <v>68</v>
      </c>
      <c r="C32" s="14" t="s">
        <v>50</v>
      </c>
      <c r="D32" s="14"/>
      <c r="E32" s="14"/>
      <c r="F32" s="14"/>
      <c r="G32" s="14"/>
      <c r="H32" s="15">
        <v>31.728000000000002</v>
      </c>
      <c r="I32" s="16"/>
      <c r="J32" s="15">
        <v>31.728000000000002</v>
      </c>
      <c r="K32" s="16"/>
      <c r="L32" s="16">
        <f>$L$33</f>
        <v>31.728000000000002</v>
      </c>
      <c r="M32" s="66"/>
      <c r="N32" s="66"/>
      <c r="O32" s="16">
        <f>ROUND($R$32/$L$32,2)</f>
        <v>0</v>
      </c>
      <c r="P32" s="16">
        <f>ROUND($P$33+$P$34,2)</f>
        <v>0</v>
      </c>
      <c r="Q32" s="16">
        <f>ROUND($Q$33+$Q$34,2)</f>
        <v>0</v>
      </c>
      <c r="R32" s="16">
        <f>ROUND($R$33+$R$34,2)</f>
        <v>0</v>
      </c>
      <c r="S32" s="17"/>
      <c r="T32" s="72"/>
    </row>
    <row r="33" spans="1:20" s="18" customFormat="1" ht="11.1" customHeight="1" outlineLevel="5" x14ac:dyDescent="0.2">
      <c r="A33" s="19"/>
      <c r="B33" s="20" t="s">
        <v>23</v>
      </c>
      <c r="C33" s="21" t="s">
        <v>50</v>
      </c>
      <c r="D33" s="21"/>
      <c r="E33" s="21"/>
      <c r="F33" s="21"/>
      <c r="G33" s="21"/>
      <c r="H33" s="22">
        <v>31.728000000000002</v>
      </c>
      <c r="I33" s="23"/>
      <c r="J33" s="22">
        <f>$H$33+$I$33</f>
        <v>31.728000000000002</v>
      </c>
      <c r="K33" s="22">
        <v>1</v>
      </c>
      <c r="L33" s="23">
        <f>ROUND($J$33*$K$33,3)</f>
        <v>31.728000000000002</v>
      </c>
      <c r="M33" s="61"/>
      <c r="N33" s="62"/>
      <c r="O33" s="58">
        <f>ROUND($N$33+$M$33,2)</f>
        <v>0</v>
      </c>
      <c r="P33" s="23">
        <f>ROUND($J$33*$M$33,2)</f>
        <v>0</v>
      </c>
      <c r="Q33" s="23">
        <f>ROUND($L$33*$N$33,2)</f>
        <v>0</v>
      </c>
      <c r="R33" s="23">
        <f>ROUND($Q$33+$P$33,2)</f>
        <v>0</v>
      </c>
      <c r="S33" s="23"/>
      <c r="T33" s="73"/>
    </row>
    <row r="34" spans="1:20" s="1" customFormat="1" ht="44.1" customHeight="1" outlineLevel="5" x14ac:dyDescent="0.2">
      <c r="A34" s="24"/>
      <c r="B34" s="25" t="s">
        <v>69</v>
      </c>
      <c r="C34" s="26" t="s">
        <v>70</v>
      </c>
      <c r="D34" s="26"/>
      <c r="E34" s="26"/>
      <c r="F34" s="26"/>
      <c r="G34" s="26"/>
      <c r="H34" s="27">
        <v>31.728000000000002</v>
      </c>
      <c r="I34" s="28"/>
      <c r="J34" s="27">
        <f>$H$34+$I$34</f>
        <v>31.728000000000002</v>
      </c>
      <c r="K34" s="31">
        <v>0.45</v>
      </c>
      <c r="L34" s="28">
        <f>ROUND($J$34*$K$34,3)</f>
        <v>14.278</v>
      </c>
      <c r="M34" s="63"/>
      <c r="N34" s="64"/>
      <c r="O34" s="31">
        <f>ROUND($N$34+$M$34,2)</f>
        <v>0</v>
      </c>
      <c r="P34" s="28">
        <f>ROUND($J$34*$M$34,2)</f>
        <v>0</v>
      </c>
      <c r="Q34" s="28">
        <f>ROUND($L$34*$N$34,2)</f>
        <v>0</v>
      </c>
      <c r="R34" s="28">
        <f>ROUND($Q$34+$P$34,2)</f>
        <v>0</v>
      </c>
      <c r="S34" s="30" t="s">
        <v>71</v>
      </c>
      <c r="T34" s="74"/>
    </row>
    <row r="35" spans="1:20" s="1" customFormat="1" ht="12" customHeight="1" outlineLevel="3" x14ac:dyDescent="0.2">
      <c r="A35" s="7"/>
      <c r="B35" s="8" t="s">
        <v>72</v>
      </c>
      <c r="C35" s="9"/>
      <c r="D35" s="9"/>
      <c r="E35" s="9"/>
      <c r="F35" s="9"/>
      <c r="G35" s="9"/>
      <c r="H35" s="10"/>
      <c r="I35" s="10"/>
      <c r="J35" s="10"/>
      <c r="K35" s="10"/>
      <c r="L35" s="10"/>
      <c r="M35" s="67"/>
      <c r="N35" s="67"/>
      <c r="O35" s="10"/>
      <c r="P35" s="10">
        <f>ROUND($P$37+$P$38+$P$39+$P$40+$P$41+$P$42+$P$44+$P$45+$P$47+$P$48+$P$50+$P$51+$P$52+$P$53+$P$54,2)</f>
        <v>0</v>
      </c>
      <c r="Q35" s="10">
        <f>ROUND($Q$37+$Q$38+$Q$39+$Q$40+$Q$41+$Q$42+$Q$44+$Q$45+$Q$47+$Q$48+$Q$50+$Q$51+$Q$52+$Q$53+$Q$54,2)</f>
        <v>0</v>
      </c>
      <c r="R35" s="10">
        <f>ROUND($R$37+$R$38+$R$39+$R$40+$R$41+$R$42+$R$44+$R$45+$R$47+$R$48+$R$50+$R$51+$R$52+$R$53+$R$54,2)</f>
        <v>0</v>
      </c>
      <c r="S35" s="10"/>
      <c r="T35" s="67"/>
    </row>
    <row r="36" spans="1:20" s="11" customFormat="1" ht="11.1" customHeight="1" outlineLevel="4" x14ac:dyDescent="0.15">
      <c r="A36" s="12">
        <v>6</v>
      </c>
      <c r="B36" s="13" t="s">
        <v>59</v>
      </c>
      <c r="C36" s="14" t="s">
        <v>50</v>
      </c>
      <c r="D36" s="14"/>
      <c r="E36" s="14"/>
      <c r="F36" s="14"/>
      <c r="G36" s="14"/>
      <c r="H36" s="15">
        <v>64.096000000000004</v>
      </c>
      <c r="I36" s="15">
        <v>41.911999999999999</v>
      </c>
      <c r="J36" s="15">
        <v>106.008</v>
      </c>
      <c r="K36" s="16"/>
      <c r="L36" s="16">
        <f>$L$37</f>
        <v>106.008</v>
      </c>
      <c r="M36" s="66"/>
      <c r="N36" s="66"/>
      <c r="O36" s="16">
        <f>ROUND($R$36/$L$36,2)</f>
        <v>0</v>
      </c>
      <c r="P36" s="16">
        <f>ROUND($P$37+$P$38+$P$39+$P$40+$P$41+$P$42,2)</f>
        <v>0</v>
      </c>
      <c r="Q36" s="16">
        <f>ROUND($Q$37+$Q$38+$Q$39+$Q$40+$Q$41+$Q$42,2)</f>
        <v>0</v>
      </c>
      <c r="R36" s="16">
        <f>ROUND($R$37+$R$38+$R$39+$R$40+$R$41+$R$42,2)</f>
        <v>0</v>
      </c>
      <c r="S36" s="17"/>
      <c r="T36" s="72"/>
    </row>
    <row r="37" spans="1:20" s="18" customFormat="1" ht="11.1" customHeight="1" outlineLevel="5" x14ac:dyDescent="0.2">
      <c r="A37" s="19"/>
      <c r="B37" s="20" t="s">
        <v>23</v>
      </c>
      <c r="C37" s="21" t="s">
        <v>50</v>
      </c>
      <c r="D37" s="21"/>
      <c r="E37" s="21"/>
      <c r="F37" s="21"/>
      <c r="G37" s="21"/>
      <c r="H37" s="22">
        <v>64.096000000000004</v>
      </c>
      <c r="I37" s="22">
        <v>41.911999999999999</v>
      </c>
      <c r="J37" s="22">
        <f>$H$37+$I$37</f>
        <v>106.00800000000001</v>
      </c>
      <c r="K37" s="22">
        <v>1</v>
      </c>
      <c r="L37" s="23">
        <f>ROUND($J$37*$K$37,3)</f>
        <v>106.008</v>
      </c>
      <c r="M37" s="61"/>
      <c r="N37" s="62"/>
      <c r="O37" s="58">
        <f>ROUND($N$37+$M$37,2)</f>
        <v>0</v>
      </c>
      <c r="P37" s="23">
        <f>ROUND($J$37*$M$37,2)</f>
        <v>0</v>
      </c>
      <c r="Q37" s="23">
        <f>ROUND($L$37*$N$37,2)</f>
        <v>0</v>
      </c>
      <c r="R37" s="23">
        <f>ROUND($Q$37+$P$37,2)</f>
        <v>0</v>
      </c>
      <c r="S37" s="23"/>
      <c r="T37" s="73"/>
    </row>
    <row r="38" spans="1:20" s="1" customFormat="1" ht="11.1" customHeight="1" outlineLevel="5" x14ac:dyDescent="0.2">
      <c r="A38" s="24"/>
      <c r="B38" s="25" t="s">
        <v>60</v>
      </c>
      <c r="C38" s="26" t="s">
        <v>54</v>
      </c>
      <c r="D38" s="26"/>
      <c r="E38" s="26"/>
      <c r="F38" s="26"/>
      <c r="G38" s="26"/>
      <c r="H38" s="27">
        <v>64.096000000000004</v>
      </c>
      <c r="I38" s="27">
        <v>41.911999999999999</v>
      </c>
      <c r="J38" s="27">
        <f>$H$38+$I$38</f>
        <v>106.00800000000001</v>
      </c>
      <c r="K38" s="29">
        <v>6</v>
      </c>
      <c r="L38" s="28">
        <f>ROUND($J$38*$K$38,3)</f>
        <v>636.048</v>
      </c>
      <c r="M38" s="63"/>
      <c r="N38" s="64"/>
      <c r="O38" s="31">
        <f>ROUND($N$38+$M$38,2)</f>
        <v>0</v>
      </c>
      <c r="P38" s="28">
        <f>ROUND($J$38*$M$38,2)</f>
        <v>0</v>
      </c>
      <c r="Q38" s="28">
        <f>ROUND($L$38*$N$38,2)</f>
        <v>0</v>
      </c>
      <c r="R38" s="28">
        <f>ROUND($Q$38+$P$38,2)</f>
        <v>0</v>
      </c>
      <c r="S38" s="30"/>
      <c r="T38" s="74"/>
    </row>
    <row r="39" spans="1:20" s="1" customFormat="1" ht="21.95" customHeight="1" outlineLevel="5" x14ac:dyDescent="0.2">
      <c r="A39" s="24"/>
      <c r="B39" s="25" t="s">
        <v>73</v>
      </c>
      <c r="C39" s="26" t="s">
        <v>62</v>
      </c>
      <c r="D39" s="26"/>
      <c r="E39" s="26"/>
      <c r="F39" s="26"/>
      <c r="G39" s="26"/>
      <c r="H39" s="27">
        <v>64.096000000000004</v>
      </c>
      <c r="I39" s="27">
        <v>41.911999999999999</v>
      </c>
      <c r="J39" s="27">
        <f>$H$39+$I$39</f>
        <v>106.00800000000001</v>
      </c>
      <c r="K39" s="32">
        <v>1.1000000000000001</v>
      </c>
      <c r="L39" s="28">
        <f>ROUND($J$39*$K$39,3)</f>
        <v>116.60899999999999</v>
      </c>
      <c r="M39" s="63"/>
      <c r="N39" s="63"/>
      <c r="O39" s="28">
        <f>ROUND($N$39+$M$39,2)</f>
        <v>0</v>
      </c>
      <c r="P39" s="28">
        <f>ROUND($J$39*$M$39,2)</f>
        <v>0</v>
      </c>
      <c r="Q39" s="28">
        <f>ROUND($L$39*$N$39,2)</f>
        <v>0</v>
      </c>
      <c r="R39" s="28">
        <f>ROUND($Q$39+$P$39,2)</f>
        <v>0</v>
      </c>
      <c r="S39" s="30"/>
      <c r="T39" s="74"/>
    </row>
    <row r="40" spans="1:20" s="1" customFormat="1" ht="21.95" customHeight="1" outlineLevel="5" x14ac:dyDescent="0.2">
      <c r="A40" s="24"/>
      <c r="B40" s="25" t="s">
        <v>74</v>
      </c>
      <c r="C40" s="26" t="s">
        <v>62</v>
      </c>
      <c r="D40" s="26"/>
      <c r="E40" s="26"/>
      <c r="F40" s="26"/>
      <c r="G40" s="26"/>
      <c r="H40" s="27">
        <v>64.096000000000004</v>
      </c>
      <c r="I40" s="27">
        <v>41.911999999999999</v>
      </c>
      <c r="J40" s="27">
        <f>$H$40+$I$40</f>
        <v>106.00800000000001</v>
      </c>
      <c r="K40" s="32">
        <v>1.1000000000000001</v>
      </c>
      <c r="L40" s="28">
        <f>ROUND($J$40*$K$40,3)</f>
        <v>116.60899999999999</v>
      </c>
      <c r="M40" s="63"/>
      <c r="N40" s="64"/>
      <c r="O40" s="31">
        <f>ROUND($N$40+$M$40,2)</f>
        <v>0</v>
      </c>
      <c r="P40" s="28">
        <f>ROUND($J$40*$M$40,2)</f>
        <v>0</v>
      </c>
      <c r="Q40" s="28">
        <f>ROUND($L$40*$N$40,2)</f>
        <v>0</v>
      </c>
      <c r="R40" s="28">
        <f>ROUND($Q$40+$P$40,2)</f>
        <v>0</v>
      </c>
      <c r="S40" s="30"/>
      <c r="T40" s="74"/>
    </row>
    <row r="41" spans="1:20" s="1" customFormat="1" ht="21.95" customHeight="1" outlineLevel="5" x14ac:dyDescent="0.2">
      <c r="A41" s="24"/>
      <c r="B41" s="25" t="s">
        <v>61</v>
      </c>
      <c r="C41" s="26" t="s">
        <v>62</v>
      </c>
      <c r="D41" s="26"/>
      <c r="E41" s="26"/>
      <c r="F41" s="26"/>
      <c r="G41" s="26"/>
      <c r="H41" s="27">
        <v>64.096000000000004</v>
      </c>
      <c r="I41" s="27">
        <v>41.911999999999999</v>
      </c>
      <c r="J41" s="27">
        <f>$H$41+$I$41</f>
        <v>106.00800000000001</v>
      </c>
      <c r="K41" s="32">
        <v>1.1000000000000001</v>
      </c>
      <c r="L41" s="28">
        <f>ROUND($J$41*$K$41,3)</f>
        <v>116.60899999999999</v>
      </c>
      <c r="M41" s="63"/>
      <c r="N41" s="64"/>
      <c r="O41" s="31">
        <f>ROUND($N$41+$M$41,2)</f>
        <v>0</v>
      </c>
      <c r="P41" s="28">
        <f>ROUND($J$41*$M$41,2)</f>
        <v>0</v>
      </c>
      <c r="Q41" s="28">
        <f>ROUND($L$41*$N$41,2)</f>
        <v>0</v>
      </c>
      <c r="R41" s="28">
        <f>ROUND($Q$41+$P$41,2)</f>
        <v>0</v>
      </c>
      <c r="S41" s="30"/>
      <c r="T41" s="74"/>
    </row>
    <row r="42" spans="1:20" s="1" customFormat="1" ht="21.95" customHeight="1" outlineLevel="5" x14ac:dyDescent="0.2">
      <c r="A42" s="24"/>
      <c r="B42" s="25" t="s">
        <v>63</v>
      </c>
      <c r="C42" s="26" t="s">
        <v>50</v>
      </c>
      <c r="D42" s="26"/>
      <c r="E42" s="26"/>
      <c r="F42" s="26"/>
      <c r="G42" s="26"/>
      <c r="H42" s="27">
        <v>64.096000000000004</v>
      </c>
      <c r="I42" s="27">
        <v>41.911999999999999</v>
      </c>
      <c r="J42" s="27">
        <f>$H$42+$I$42</f>
        <v>106.00800000000001</v>
      </c>
      <c r="K42" s="32">
        <v>1.2</v>
      </c>
      <c r="L42" s="28">
        <f>ROUND($J$42*$K$42,3)</f>
        <v>127.21</v>
      </c>
      <c r="M42" s="63"/>
      <c r="N42" s="64"/>
      <c r="O42" s="31">
        <f>ROUND($N$42+$M$42,2)</f>
        <v>0</v>
      </c>
      <c r="P42" s="28">
        <f>ROUND($J$42*$M$42,2)</f>
        <v>0</v>
      </c>
      <c r="Q42" s="28">
        <f>ROUND($L$42*$N$42,2)</f>
        <v>0</v>
      </c>
      <c r="R42" s="28">
        <f>ROUND($Q$42+$P$42,2)</f>
        <v>0</v>
      </c>
      <c r="S42" s="30"/>
      <c r="T42" s="74"/>
    </row>
    <row r="43" spans="1:20" s="11" customFormat="1" ht="11.1" customHeight="1" outlineLevel="4" x14ac:dyDescent="0.15">
      <c r="A43" s="12">
        <v>7</v>
      </c>
      <c r="B43" s="13" t="s">
        <v>64</v>
      </c>
      <c r="C43" s="14" t="s">
        <v>50</v>
      </c>
      <c r="D43" s="14"/>
      <c r="E43" s="14"/>
      <c r="F43" s="14"/>
      <c r="G43" s="14"/>
      <c r="H43" s="15">
        <v>64.096000000000004</v>
      </c>
      <c r="I43" s="15">
        <v>41.911999999999999</v>
      </c>
      <c r="J43" s="15">
        <v>106.008</v>
      </c>
      <c r="K43" s="16"/>
      <c r="L43" s="16">
        <f>$L$44</f>
        <v>106.008</v>
      </c>
      <c r="M43" s="66"/>
      <c r="N43" s="66"/>
      <c r="O43" s="16">
        <f>ROUND($R$43/$L$43,2)</f>
        <v>0</v>
      </c>
      <c r="P43" s="16">
        <f>ROUND($P$44+$P$45,2)</f>
        <v>0</v>
      </c>
      <c r="Q43" s="16">
        <f>ROUND($Q$44+$Q$45,2)</f>
        <v>0</v>
      </c>
      <c r="R43" s="16">
        <f>ROUND($R$44+$R$45,2)</f>
        <v>0</v>
      </c>
      <c r="S43" s="17"/>
      <c r="T43" s="72"/>
    </row>
    <row r="44" spans="1:20" s="18" customFormat="1" ht="11.1" customHeight="1" outlineLevel="5" x14ac:dyDescent="0.2">
      <c r="A44" s="19"/>
      <c r="B44" s="20" t="s">
        <v>23</v>
      </c>
      <c r="C44" s="21" t="s">
        <v>50</v>
      </c>
      <c r="D44" s="21"/>
      <c r="E44" s="21"/>
      <c r="F44" s="21"/>
      <c r="G44" s="21"/>
      <c r="H44" s="22">
        <v>64.096000000000004</v>
      </c>
      <c r="I44" s="22">
        <v>41.911999999999999</v>
      </c>
      <c r="J44" s="22">
        <f>$H$44+$I$44</f>
        <v>106.00800000000001</v>
      </c>
      <c r="K44" s="22">
        <v>1</v>
      </c>
      <c r="L44" s="23">
        <f>ROUND($J$44*$K$44,3)</f>
        <v>106.008</v>
      </c>
      <c r="M44" s="61"/>
      <c r="N44" s="62"/>
      <c r="O44" s="58">
        <f>ROUND($N$44+$M$44,2)</f>
        <v>0</v>
      </c>
      <c r="P44" s="23">
        <f>ROUND($J$44*$M$44,2)</f>
        <v>0</v>
      </c>
      <c r="Q44" s="23">
        <f>ROUND($L$44*$N$44,2)</f>
        <v>0</v>
      </c>
      <c r="R44" s="23">
        <f>ROUND($Q$44+$P$44,2)</f>
        <v>0</v>
      </c>
      <c r="S44" s="23"/>
      <c r="T44" s="73"/>
    </row>
    <row r="45" spans="1:20" s="1" customFormat="1" ht="11.1" customHeight="1" outlineLevel="5" x14ac:dyDescent="0.2">
      <c r="A45" s="24"/>
      <c r="B45" s="25" t="s">
        <v>65</v>
      </c>
      <c r="C45" s="26" t="s">
        <v>54</v>
      </c>
      <c r="D45" s="26"/>
      <c r="E45" s="26"/>
      <c r="F45" s="26"/>
      <c r="G45" s="26"/>
      <c r="H45" s="27">
        <v>64.096000000000004</v>
      </c>
      <c r="I45" s="27">
        <v>41.911999999999999</v>
      </c>
      <c r="J45" s="27">
        <f>$H$45+$I$45</f>
        <v>106.00800000000001</v>
      </c>
      <c r="K45" s="32">
        <v>0.3</v>
      </c>
      <c r="L45" s="28">
        <f>ROUND($J$45*$K$45,3)</f>
        <v>31.802</v>
      </c>
      <c r="M45" s="63"/>
      <c r="N45" s="64"/>
      <c r="O45" s="31">
        <f>ROUND($N$45+$M$45,2)</f>
        <v>0</v>
      </c>
      <c r="P45" s="28">
        <f>ROUND($J$45*$M$45,2)</f>
        <v>0</v>
      </c>
      <c r="Q45" s="28">
        <f>ROUND($L$45*$N$45,2)</f>
        <v>0</v>
      </c>
      <c r="R45" s="28">
        <f>ROUND($Q$45+$P$45,2)</f>
        <v>0</v>
      </c>
      <c r="S45" s="30"/>
      <c r="T45" s="74"/>
    </row>
    <row r="46" spans="1:20" s="11" customFormat="1" ht="11.1" customHeight="1" outlineLevel="4" x14ac:dyDescent="0.15">
      <c r="A46" s="12">
        <v>8</v>
      </c>
      <c r="B46" s="13" t="s">
        <v>66</v>
      </c>
      <c r="C46" s="14" t="s">
        <v>50</v>
      </c>
      <c r="D46" s="14"/>
      <c r="E46" s="14"/>
      <c r="F46" s="14"/>
      <c r="G46" s="14"/>
      <c r="H46" s="15">
        <v>64.096000000000004</v>
      </c>
      <c r="I46" s="15">
        <v>41.911999999999999</v>
      </c>
      <c r="J46" s="15">
        <v>106.008</v>
      </c>
      <c r="K46" s="16"/>
      <c r="L46" s="16">
        <f>$L$47</f>
        <v>106.008</v>
      </c>
      <c r="M46" s="66"/>
      <c r="N46" s="66"/>
      <c r="O46" s="16">
        <f>ROUND($R$46/$L$46,2)</f>
        <v>0</v>
      </c>
      <c r="P46" s="16">
        <f>ROUND($P$47+$P$48,2)</f>
        <v>0</v>
      </c>
      <c r="Q46" s="16">
        <f>ROUND($Q$47+$Q$48,2)</f>
        <v>0</v>
      </c>
      <c r="R46" s="16">
        <f>ROUND($R$47+$R$48,2)</f>
        <v>0</v>
      </c>
      <c r="S46" s="17"/>
      <c r="T46" s="72"/>
    </row>
    <row r="47" spans="1:20" s="18" customFormat="1" ht="11.1" customHeight="1" outlineLevel="5" x14ac:dyDescent="0.2">
      <c r="A47" s="19"/>
      <c r="B47" s="20" t="s">
        <v>23</v>
      </c>
      <c r="C47" s="21" t="s">
        <v>50</v>
      </c>
      <c r="D47" s="21"/>
      <c r="E47" s="21"/>
      <c r="F47" s="21"/>
      <c r="G47" s="21"/>
      <c r="H47" s="22">
        <v>64.096000000000004</v>
      </c>
      <c r="I47" s="22">
        <v>41.911999999999999</v>
      </c>
      <c r="J47" s="22">
        <f>$H$47+$I$47</f>
        <v>106.00800000000001</v>
      </c>
      <c r="K47" s="22">
        <v>1</v>
      </c>
      <c r="L47" s="23">
        <f>ROUND($J$47*$K$47,3)</f>
        <v>106.008</v>
      </c>
      <c r="M47" s="61"/>
      <c r="N47" s="62"/>
      <c r="O47" s="58">
        <f>ROUND($N$47+$M$47,2)</f>
        <v>0</v>
      </c>
      <c r="P47" s="23">
        <f>ROUND($J$47*$M$47,2)</f>
        <v>0</v>
      </c>
      <c r="Q47" s="23">
        <f>ROUND($L$47*$N$47,2)</f>
        <v>0</v>
      </c>
      <c r="R47" s="23">
        <f>ROUND($Q$47+$P$47,2)</f>
        <v>0</v>
      </c>
      <c r="S47" s="23"/>
      <c r="T47" s="73"/>
    </row>
    <row r="48" spans="1:20" s="1" customFormat="1" ht="11.1" customHeight="1" outlineLevel="5" x14ac:dyDescent="0.2">
      <c r="A48" s="24"/>
      <c r="B48" s="25" t="s">
        <v>67</v>
      </c>
      <c r="C48" s="26" t="s">
        <v>54</v>
      </c>
      <c r="D48" s="26"/>
      <c r="E48" s="26"/>
      <c r="F48" s="26"/>
      <c r="G48" s="26"/>
      <c r="H48" s="27">
        <v>64.096000000000004</v>
      </c>
      <c r="I48" s="27">
        <v>41.911999999999999</v>
      </c>
      <c r="J48" s="27">
        <f>$H$48+$I$48</f>
        <v>106.00800000000001</v>
      </c>
      <c r="K48" s="29">
        <v>3</v>
      </c>
      <c r="L48" s="28">
        <f>ROUND($J$48*$K$48,3)</f>
        <v>318.024</v>
      </c>
      <c r="M48" s="63"/>
      <c r="N48" s="64"/>
      <c r="O48" s="31">
        <f>ROUND($N$48+$M$48,2)</f>
        <v>0</v>
      </c>
      <c r="P48" s="28">
        <f>ROUND($J$48*$M$48,2)</f>
        <v>0</v>
      </c>
      <c r="Q48" s="28">
        <f>ROUND($L$48*$N$48,2)</f>
        <v>0</v>
      </c>
      <c r="R48" s="28">
        <f>ROUND($Q$48+$P$48,2)</f>
        <v>0</v>
      </c>
      <c r="S48" s="30"/>
      <c r="T48" s="74"/>
    </row>
    <row r="49" spans="1:20" s="11" customFormat="1" ht="11.1" customHeight="1" outlineLevel="4" x14ac:dyDescent="0.15">
      <c r="A49" s="12">
        <v>9</v>
      </c>
      <c r="B49" s="13" t="s">
        <v>68</v>
      </c>
      <c r="C49" s="14" t="s">
        <v>50</v>
      </c>
      <c r="D49" s="14"/>
      <c r="E49" s="14"/>
      <c r="F49" s="14"/>
      <c r="G49" s="14"/>
      <c r="H49" s="15">
        <v>64.096000000000004</v>
      </c>
      <c r="I49" s="15">
        <v>41.911999999999999</v>
      </c>
      <c r="J49" s="15">
        <v>106.008</v>
      </c>
      <c r="K49" s="16"/>
      <c r="L49" s="16">
        <f>$L$50</f>
        <v>106.008</v>
      </c>
      <c r="M49" s="66"/>
      <c r="N49" s="66"/>
      <c r="O49" s="16">
        <f>ROUND($R$49/$L$49,2)</f>
        <v>0</v>
      </c>
      <c r="P49" s="16">
        <f>ROUND($P$50+$P$51+$P$52+$P$53+$P$54,2)</f>
        <v>0</v>
      </c>
      <c r="Q49" s="16">
        <f>ROUND($Q$50+$Q$51+$Q$52+$Q$53+$Q$54,2)</f>
        <v>0</v>
      </c>
      <c r="R49" s="16">
        <f>ROUND($R$50+$R$51+$R$52+$R$53+$R$54,2)</f>
        <v>0</v>
      </c>
      <c r="S49" s="17"/>
      <c r="T49" s="72"/>
    </row>
    <row r="50" spans="1:20" s="18" customFormat="1" ht="11.1" customHeight="1" outlineLevel="5" x14ac:dyDescent="0.2">
      <c r="A50" s="19"/>
      <c r="B50" s="20" t="s">
        <v>23</v>
      </c>
      <c r="C50" s="21" t="s">
        <v>50</v>
      </c>
      <c r="D50" s="21"/>
      <c r="E50" s="21"/>
      <c r="F50" s="21"/>
      <c r="G50" s="21"/>
      <c r="H50" s="22">
        <v>64.096000000000004</v>
      </c>
      <c r="I50" s="22">
        <v>41.911999999999999</v>
      </c>
      <c r="J50" s="22">
        <f>$H$50+$I$50</f>
        <v>106.00800000000001</v>
      </c>
      <c r="K50" s="22">
        <v>1</v>
      </c>
      <c r="L50" s="23">
        <f>ROUND($J$50*$K$50,3)</f>
        <v>106.008</v>
      </c>
      <c r="M50" s="61"/>
      <c r="N50" s="62"/>
      <c r="O50" s="58">
        <f>ROUND($N$50+$M$50,2)</f>
        <v>0</v>
      </c>
      <c r="P50" s="23">
        <f>ROUND($J$50*$M$50,2)</f>
        <v>0</v>
      </c>
      <c r="Q50" s="23">
        <f>ROUND($L$50*$N$50,2)</f>
        <v>0</v>
      </c>
      <c r="R50" s="23">
        <f>ROUND($Q$50+$P$50,2)</f>
        <v>0</v>
      </c>
      <c r="S50" s="23"/>
      <c r="T50" s="73"/>
    </row>
    <row r="51" spans="1:20" s="1" customFormat="1" ht="44.1" customHeight="1" outlineLevel="5" x14ac:dyDescent="0.2">
      <c r="A51" s="24"/>
      <c r="B51" s="25" t="s">
        <v>75</v>
      </c>
      <c r="C51" s="26" t="s">
        <v>70</v>
      </c>
      <c r="D51" s="26"/>
      <c r="E51" s="26"/>
      <c r="F51" s="26"/>
      <c r="G51" s="26"/>
      <c r="H51" s="27">
        <v>10.555999999999999</v>
      </c>
      <c r="I51" s="27">
        <v>5.7</v>
      </c>
      <c r="J51" s="27">
        <f>$H$51+$I$51</f>
        <v>16.256</v>
      </c>
      <c r="K51" s="31">
        <v>0.45</v>
      </c>
      <c r="L51" s="28">
        <f>ROUND($J$51*$K$51,3)</f>
        <v>7.3150000000000004</v>
      </c>
      <c r="M51" s="63"/>
      <c r="N51" s="64"/>
      <c r="O51" s="31">
        <f>ROUND($N$51+$M$51,2)</f>
        <v>0</v>
      </c>
      <c r="P51" s="28">
        <f>ROUND($J$51*$M$51,2)</f>
        <v>0</v>
      </c>
      <c r="Q51" s="28">
        <f>ROUND($L$51*$N$51,2)</f>
        <v>0</v>
      </c>
      <c r="R51" s="28">
        <f>ROUND($Q$51+$P$51,2)</f>
        <v>0</v>
      </c>
      <c r="S51" s="30" t="s">
        <v>76</v>
      </c>
      <c r="T51" s="74"/>
    </row>
    <row r="52" spans="1:20" s="1" customFormat="1" ht="44.1" customHeight="1" outlineLevel="5" x14ac:dyDescent="0.2">
      <c r="A52" s="24"/>
      <c r="B52" s="25" t="s">
        <v>69</v>
      </c>
      <c r="C52" s="26" t="s">
        <v>70</v>
      </c>
      <c r="D52" s="26"/>
      <c r="E52" s="26"/>
      <c r="F52" s="26"/>
      <c r="G52" s="26"/>
      <c r="H52" s="27">
        <v>53.54</v>
      </c>
      <c r="I52" s="27">
        <v>11.352</v>
      </c>
      <c r="J52" s="27">
        <f>$H$52+$I$52</f>
        <v>64.891999999999996</v>
      </c>
      <c r="K52" s="31">
        <v>0.45</v>
      </c>
      <c r="L52" s="28">
        <f>ROUND($J$52*$K$52,3)</f>
        <v>29.201000000000001</v>
      </c>
      <c r="M52" s="63"/>
      <c r="N52" s="64"/>
      <c r="O52" s="31">
        <f>ROUND($N$52+$M$52,2)</f>
        <v>0</v>
      </c>
      <c r="P52" s="28">
        <f>ROUND($J$52*$M$52,2)</f>
        <v>0</v>
      </c>
      <c r="Q52" s="28">
        <f>ROUND($L$52*$N$52,2)</f>
        <v>0</v>
      </c>
      <c r="R52" s="28">
        <f>ROUND($Q$52+$P$52,2)</f>
        <v>0</v>
      </c>
      <c r="S52" s="30" t="s">
        <v>71</v>
      </c>
      <c r="T52" s="74"/>
    </row>
    <row r="53" spans="1:20" s="1" customFormat="1" ht="44.1" customHeight="1" outlineLevel="5" x14ac:dyDescent="0.2">
      <c r="A53" s="24"/>
      <c r="B53" s="25" t="s">
        <v>77</v>
      </c>
      <c r="C53" s="26" t="s">
        <v>70</v>
      </c>
      <c r="D53" s="26"/>
      <c r="E53" s="26"/>
      <c r="F53" s="26"/>
      <c r="G53" s="26"/>
      <c r="H53" s="28"/>
      <c r="I53" s="27">
        <v>20.260000000000002</v>
      </c>
      <c r="J53" s="27">
        <f>$H$53+$I$53</f>
        <v>20.260000000000002</v>
      </c>
      <c r="K53" s="31">
        <v>0.45</v>
      </c>
      <c r="L53" s="28">
        <f>ROUND($J$53*$K$53,3)</f>
        <v>9.1170000000000009</v>
      </c>
      <c r="M53" s="63"/>
      <c r="N53" s="64"/>
      <c r="O53" s="31">
        <f>ROUND($N$53+$M$53,2)</f>
        <v>0</v>
      </c>
      <c r="P53" s="28">
        <f>ROUND($J$53*$M$53,2)</f>
        <v>0</v>
      </c>
      <c r="Q53" s="28">
        <f>ROUND($L$53*$N$53,2)</f>
        <v>0</v>
      </c>
      <c r="R53" s="28">
        <f>ROUND($Q$53+$P$53,2)</f>
        <v>0</v>
      </c>
      <c r="S53" s="30" t="s">
        <v>78</v>
      </c>
      <c r="T53" s="74"/>
    </row>
    <row r="54" spans="1:20" s="1" customFormat="1" ht="44.1" customHeight="1" outlineLevel="5" x14ac:dyDescent="0.2">
      <c r="A54" s="24"/>
      <c r="B54" s="25" t="s">
        <v>79</v>
      </c>
      <c r="C54" s="26" t="s">
        <v>70</v>
      </c>
      <c r="D54" s="26"/>
      <c r="E54" s="26"/>
      <c r="F54" s="26"/>
      <c r="G54" s="26"/>
      <c r="H54" s="28"/>
      <c r="I54" s="27">
        <v>4.5999999999999996</v>
      </c>
      <c r="J54" s="27">
        <f>$H$54+$I$54</f>
        <v>4.5999999999999996</v>
      </c>
      <c r="K54" s="31">
        <v>0.45</v>
      </c>
      <c r="L54" s="28">
        <f>ROUND($J$54*$K$54,3)</f>
        <v>2.0699999999999998</v>
      </c>
      <c r="M54" s="63"/>
      <c r="N54" s="64"/>
      <c r="O54" s="31">
        <f>ROUND($N$54+$M$54,2)</f>
        <v>0</v>
      </c>
      <c r="P54" s="28">
        <f>ROUND($J$54*$M$54,2)</f>
        <v>0</v>
      </c>
      <c r="Q54" s="28">
        <f>ROUND($L$54*$N$54,2)</f>
        <v>0</v>
      </c>
      <c r="R54" s="28">
        <f>ROUND($Q$54+$P$54,2)</f>
        <v>0</v>
      </c>
      <c r="S54" s="30" t="s">
        <v>80</v>
      </c>
      <c r="T54" s="74"/>
    </row>
    <row r="55" spans="1:20" s="1" customFormat="1" ht="12" customHeight="1" outlineLevel="3" x14ac:dyDescent="0.2">
      <c r="A55" s="7"/>
      <c r="B55" s="8" t="s">
        <v>81</v>
      </c>
      <c r="C55" s="9"/>
      <c r="D55" s="9"/>
      <c r="E55" s="9"/>
      <c r="F55" s="9"/>
      <c r="G55" s="9"/>
      <c r="H55" s="10"/>
      <c r="I55" s="10"/>
      <c r="J55" s="10"/>
      <c r="K55" s="10"/>
      <c r="L55" s="10"/>
      <c r="M55" s="67"/>
      <c r="N55" s="67"/>
      <c r="O55" s="10"/>
      <c r="P55" s="10">
        <f>ROUND($P$57+$P$58+$P$59+$P$60+$P$61+$P$62+$P$64+$P$65+$P$66+$P$67+$P$69+$P$70+$P$72+$P$73+$P$75+$P$76+$P$77,2)</f>
        <v>0</v>
      </c>
      <c r="Q55" s="10">
        <f>ROUND($Q$57+$Q$58+$Q$59+$Q$60+$Q$61+$Q$62+$Q$64+$Q$65+$Q$66+$Q$67+$Q$69+$Q$70+$Q$72+$Q$73+$Q$75+$Q$76+$Q$77,2)</f>
        <v>0</v>
      </c>
      <c r="R55" s="10">
        <f>ROUND($R$57+$R$58+$R$59+$R$60+$R$61+$R$62+$R$64+$R$65+$R$66+$R$67+$R$69+$R$70+$R$72+$R$73+$R$75+$R$76+$R$77,2)</f>
        <v>0</v>
      </c>
      <c r="S55" s="10"/>
      <c r="T55" s="67"/>
    </row>
    <row r="56" spans="1:20" s="11" customFormat="1" ht="11.1" customHeight="1" outlineLevel="4" x14ac:dyDescent="0.15">
      <c r="A56" s="12">
        <v>10</v>
      </c>
      <c r="B56" s="13" t="s">
        <v>82</v>
      </c>
      <c r="C56" s="14" t="s">
        <v>50</v>
      </c>
      <c r="D56" s="14"/>
      <c r="E56" s="14"/>
      <c r="F56" s="14"/>
      <c r="G56" s="14"/>
      <c r="H56" s="15">
        <v>18.163</v>
      </c>
      <c r="I56" s="15">
        <v>8.8309999999999995</v>
      </c>
      <c r="J56" s="15">
        <v>26.994</v>
      </c>
      <c r="K56" s="16"/>
      <c r="L56" s="16">
        <f>$L$57</f>
        <v>26.994</v>
      </c>
      <c r="M56" s="66"/>
      <c r="N56" s="66"/>
      <c r="O56" s="16">
        <f>ROUND($R$56/$L$56,2)</f>
        <v>0</v>
      </c>
      <c r="P56" s="16">
        <f>ROUND($P$57+$P$58+$P$59+$P$60+$P$61+$P$62,2)</f>
        <v>0</v>
      </c>
      <c r="Q56" s="16">
        <f>ROUND($Q$57+$Q$58+$Q$59+$Q$60+$Q$61+$Q$62,2)</f>
        <v>0</v>
      </c>
      <c r="R56" s="16">
        <f>ROUND($R$57+$R$58+$R$59+$R$60+$R$61+$R$62,2)</f>
        <v>0</v>
      </c>
      <c r="S56" s="17"/>
      <c r="T56" s="72"/>
    </row>
    <row r="57" spans="1:20" s="18" customFormat="1" ht="11.1" customHeight="1" outlineLevel="5" x14ac:dyDescent="0.2">
      <c r="A57" s="19"/>
      <c r="B57" s="20" t="s">
        <v>23</v>
      </c>
      <c r="C57" s="21" t="s">
        <v>50</v>
      </c>
      <c r="D57" s="21"/>
      <c r="E57" s="21"/>
      <c r="F57" s="21"/>
      <c r="G57" s="21"/>
      <c r="H57" s="22">
        <v>18.163</v>
      </c>
      <c r="I57" s="22">
        <v>8.8309999999999995</v>
      </c>
      <c r="J57" s="22">
        <f>$H$57+$I$57</f>
        <v>26.994</v>
      </c>
      <c r="K57" s="22">
        <v>1</v>
      </c>
      <c r="L57" s="23">
        <f>ROUND($J$57*$K$57,3)</f>
        <v>26.994</v>
      </c>
      <c r="M57" s="68"/>
      <c r="N57" s="62"/>
      <c r="O57" s="60">
        <f>ROUND($N$57+$M$57,2)</f>
        <v>0</v>
      </c>
      <c r="P57" s="23">
        <f>ROUND($J$57*$M$57,2)</f>
        <v>0</v>
      </c>
      <c r="Q57" s="23">
        <f>ROUND($L$57*$N$57,2)</f>
        <v>0</v>
      </c>
      <c r="R57" s="23">
        <f>ROUND($Q$57+$P$57,2)</f>
        <v>0</v>
      </c>
      <c r="S57" s="23"/>
      <c r="T57" s="73"/>
    </row>
    <row r="58" spans="1:20" s="1" customFormat="1" ht="21.95" customHeight="1" outlineLevel="5" x14ac:dyDescent="0.2">
      <c r="A58" s="24"/>
      <c r="B58" s="25" t="s">
        <v>83</v>
      </c>
      <c r="C58" s="26" t="s">
        <v>52</v>
      </c>
      <c r="D58" s="26"/>
      <c r="E58" s="26"/>
      <c r="F58" s="26"/>
      <c r="G58" s="26"/>
      <c r="H58" s="27">
        <v>18.163</v>
      </c>
      <c r="I58" s="27">
        <v>8.8309999999999995</v>
      </c>
      <c r="J58" s="27">
        <f>$H$58+$I$58</f>
        <v>26.994</v>
      </c>
      <c r="K58" s="29">
        <v>8</v>
      </c>
      <c r="L58" s="28">
        <f>ROUND($J$58*$K$58,3)</f>
        <v>215.952</v>
      </c>
      <c r="M58" s="63"/>
      <c r="N58" s="64"/>
      <c r="O58" s="31">
        <f>ROUND($N$58+$M$58,2)</f>
        <v>0</v>
      </c>
      <c r="P58" s="28">
        <f>ROUND($J$58*$M$58,2)</f>
        <v>0</v>
      </c>
      <c r="Q58" s="28">
        <f>ROUND($L$58*$N$58,2)</f>
        <v>0</v>
      </c>
      <c r="R58" s="28">
        <f>ROUND($Q$58+$P$58,2)</f>
        <v>0</v>
      </c>
      <c r="S58" s="30" t="s">
        <v>84</v>
      </c>
      <c r="T58" s="74"/>
    </row>
    <row r="59" spans="1:20" s="1" customFormat="1" ht="21.95" customHeight="1" outlineLevel="5" x14ac:dyDescent="0.2">
      <c r="A59" s="24"/>
      <c r="B59" s="25" t="s">
        <v>85</v>
      </c>
      <c r="C59" s="26" t="s">
        <v>52</v>
      </c>
      <c r="D59" s="26"/>
      <c r="E59" s="26"/>
      <c r="F59" s="26"/>
      <c r="G59" s="26"/>
      <c r="H59" s="27">
        <v>18.163</v>
      </c>
      <c r="I59" s="27">
        <v>8.8309999999999995</v>
      </c>
      <c r="J59" s="27">
        <f>$H$59+$I$59</f>
        <v>26.994</v>
      </c>
      <c r="K59" s="29">
        <v>8</v>
      </c>
      <c r="L59" s="28">
        <f>ROUND($J$59*$K$59,3)</f>
        <v>215.952</v>
      </c>
      <c r="M59" s="63"/>
      <c r="N59" s="64"/>
      <c r="O59" s="31">
        <f>ROUND($N$59+$M$59,2)</f>
        <v>0</v>
      </c>
      <c r="P59" s="28">
        <f>ROUND($J$59*$M$59,2)</f>
        <v>0</v>
      </c>
      <c r="Q59" s="28">
        <f>ROUND($L$59*$N$59,2)</f>
        <v>0</v>
      </c>
      <c r="R59" s="28">
        <f>ROUND($Q$59+$P$59,2)</f>
        <v>0</v>
      </c>
      <c r="S59" s="30" t="s">
        <v>86</v>
      </c>
      <c r="T59" s="74"/>
    </row>
    <row r="60" spans="1:20" s="1" customFormat="1" ht="21.95" customHeight="1" outlineLevel="5" x14ac:dyDescent="0.2">
      <c r="A60" s="24"/>
      <c r="B60" s="25" t="s">
        <v>53</v>
      </c>
      <c r="C60" s="26" t="s">
        <v>54</v>
      </c>
      <c r="D60" s="26"/>
      <c r="E60" s="26"/>
      <c r="F60" s="26"/>
      <c r="G60" s="26"/>
      <c r="H60" s="27">
        <v>18.163</v>
      </c>
      <c r="I60" s="27">
        <v>8.8309999999999995</v>
      </c>
      <c r="J60" s="27">
        <f>$H$60+$I$60</f>
        <v>26.994</v>
      </c>
      <c r="K60" s="29">
        <v>9</v>
      </c>
      <c r="L60" s="28">
        <f>ROUND($J$60*$K$60,3)</f>
        <v>242.946</v>
      </c>
      <c r="M60" s="63"/>
      <c r="N60" s="64"/>
      <c r="O60" s="31">
        <f>ROUND($N$60+$M$60,2)</f>
        <v>0</v>
      </c>
      <c r="P60" s="28">
        <f>ROUND($J$60*$M$60,2)</f>
        <v>0</v>
      </c>
      <c r="Q60" s="28">
        <f>ROUND($L$60*$N$60,2)</f>
        <v>0</v>
      </c>
      <c r="R60" s="28">
        <f>ROUND($Q$60+$P$60,2)</f>
        <v>0</v>
      </c>
      <c r="S60" s="30" t="s">
        <v>87</v>
      </c>
      <c r="T60" s="74"/>
    </row>
    <row r="61" spans="1:20" s="1" customFormat="1" ht="33" customHeight="1" outlineLevel="5" x14ac:dyDescent="0.2">
      <c r="A61" s="24"/>
      <c r="B61" s="25" t="s">
        <v>55</v>
      </c>
      <c r="C61" s="26" t="s">
        <v>56</v>
      </c>
      <c r="D61" s="26"/>
      <c r="E61" s="26"/>
      <c r="F61" s="26"/>
      <c r="G61" s="26" t="s">
        <v>57</v>
      </c>
      <c r="H61" s="27">
        <v>1.8160000000000001</v>
      </c>
      <c r="I61" s="27">
        <v>0.88300000000000001</v>
      </c>
      <c r="J61" s="27">
        <f>$H$61+$I$61</f>
        <v>2.6989999999999998</v>
      </c>
      <c r="K61" s="31">
        <v>1.05</v>
      </c>
      <c r="L61" s="28">
        <f>ROUND($J$61*$K$61,3)</f>
        <v>2.8340000000000001</v>
      </c>
      <c r="M61" s="63"/>
      <c r="N61" s="65"/>
      <c r="O61" s="59">
        <f>ROUND($N$61+$M$61,2)</f>
        <v>0</v>
      </c>
      <c r="P61" s="28">
        <f>ROUND($J$61*$M$61,2)</f>
        <v>0</v>
      </c>
      <c r="Q61" s="28">
        <f>ROUND($L$61*$N$61,2)</f>
        <v>0</v>
      </c>
      <c r="R61" s="28">
        <f>ROUND($Q$61+$P$61,2)</f>
        <v>0</v>
      </c>
      <c r="S61" s="30" t="s">
        <v>58</v>
      </c>
      <c r="T61" s="74"/>
    </row>
    <row r="62" spans="1:20" s="1" customFormat="1" ht="33" customHeight="1" outlineLevel="5" x14ac:dyDescent="0.2">
      <c r="A62" s="24"/>
      <c r="B62" s="25" t="s">
        <v>88</v>
      </c>
      <c r="C62" s="26" t="s">
        <v>56</v>
      </c>
      <c r="D62" s="26"/>
      <c r="E62" s="26"/>
      <c r="F62" s="26"/>
      <c r="G62" s="26" t="s">
        <v>57</v>
      </c>
      <c r="H62" s="27">
        <v>2.7240000000000002</v>
      </c>
      <c r="I62" s="27">
        <v>1.325</v>
      </c>
      <c r="J62" s="27">
        <f>$H$62+$I$62</f>
        <v>4.0490000000000004</v>
      </c>
      <c r="K62" s="31">
        <v>1.05</v>
      </c>
      <c r="L62" s="28">
        <f>ROUND($J$62*$K$62,3)</f>
        <v>4.2510000000000003</v>
      </c>
      <c r="M62" s="63"/>
      <c r="N62" s="65"/>
      <c r="O62" s="59">
        <f>ROUND($N$62+$M$62,2)</f>
        <v>0</v>
      </c>
      <c r="P62" s="28">
        <f>ROUND($J$62*$M$62,2)</f>
        <v>0</v>
      </c>
      <c r="Q62" s="28">
        <f>ROUND($L$62*$N$62,2)</f>
        <v>0</v>
      </c>
      <c r="R62" s="28">
        <f>ROUND($Q$62+$P$62,2)</f>
        <v>0</v>
      </c>
      <c r="S62" s="30" t="s">
        <v>58</v>
      </c>
      <c r="T62" s="74"/>
    </row>
    <row r="63" spans="1:20" s="11" customFormat="1" ht="11.1" customHeight="1" outlineLevel="4" x14ac:dyDescent="0.15">
      <c r="A63" s="12">
        <v>11</v>
      </c>
      <c r="B63" s="13" t="s">
        <v>59</v>
      </c>
      <c r="C63" s="14" t="s">
        <v>50</v>
      </c>
      <c r="D63" s="14"/>
      <c r="E63" s="14"/>
      <c r="F63" s="14"/>
      <c r="G63" s="14"/>
      <c r="H63" s="15">
        <v>18.163</v>
      </c>
      <c r="I63" s="15">
        <v>8.8309999999999995</v>
      </c>
      <c r="J63" s="15">
        <v>26.994</v>
      </c>
      <c r="K63" s="16"/>
      <c r="L63" s="16">
        <f>$L$64</f>
        <v>26.994</v>
      </c>
      <c r="M63" s="66"/>
      <c r="N63" s="66"/>
      <c r="O63" s="16">
        <f>ROUND($R$63/$L$63,2)</f>
        <v>0</v>
      </c>
      <c r="P63" s="16">
        <f>ROUND($P$64+$P$65+$P$66+$P$67,2)</f>
        <v>0</v>
      </c>
      <c r="Q63" s="16">
        <f>ROUND($Q$64+$Q$65+$Q$66+$Q$67,2)</f>
        <v>0</v>
      </c>
      <c r="R63" s="16">
        <f>ROUND($R$64+$R$65+$R$66+$R$67,2)</f>
        <v>0</v>
      </c>
      <c r="S63" s="17"/>
      <c r="T63" s="72"/>
    </row>
    <row r="64" spans="1:20" s="18" customFormat="1" ht="11.1" customHeight="1" outlineLevel="5" x14ac:dyDescent="0.2">
      <c r="A64" s="19"/>
      <c r="B64" s="20" t="s">
        <v>23</v>
      </c>
      <c r="C64" s="21" t="s">
        <v>50</v>
      </c>
      <c r="D64" s="21"/>
      <c r="E64" s="21"/>
      <c r="F64" s="21"/>
      <c r="G64" s="21"/>
      <c r="H64" s="22">
        <v>18.163</v>
      </c>
      <c r="I64" s="22">
        <v>8.8309999999999995</v>
      </c>
      <c r="J64" s="22">
        <f>$H$64+$I$64</f>
        <v>26.994</v>
      </c>
      <c r="K64" s="22">
        <v>1</v>
      </c>
      <c r="L64" s="23">
        <f>ROUND($J$64*$K$64,3)</f>
        <v>26.994</v>
      </c>
      <c r="M64" s="61"/>
      <c r="N64" s="62"/>
      <c r="O64" s="58">
        <f>ROUND($N$64+$M$64,2)</f>
        <v>0</v>
      </c>
      <c r="P64" s="23">
        <f>ROUND($J$64*$M$64,2)</f>
        <v>0</v>
      </c>
      <c r="Q64" s="23">
        <f>ROUND($L$64*$N$64,2)</f>
        <v>0</v>
      </c>
      <c r="R64" s="23">
        <f>ROUND($Q$64+$P$64,2)</f>
        <v>0</v>
      </c>
      <c r="S64" s="23"/>
      <c r="T64" s="73"/>
    </row>
    <row r="65" spans="1:20" s="1" customFormat="1" ht="11.1" customHeight="1" outlineLevel="5" x14ac:dyDescent="0.2">
      <c r="A65" s="24"/>
      <c r="B65" s="25" t="s">
        <v>60</v>
      </c>
      <c r="C65" s="26" t="s">
        <v>54</v>
      </c>
      <c r="D65" s="26"/>
      <c r="E65" s="26"/>
      <c r="F65" s="26"/>
      <c r="G65" s="26"/>
      <c r="H65" s="27">
        <v>18.163</v>
      </c>
      <c r="I65" s="27">
        <v>8.8309999999999995</v>
      </c>
      <c r="J65" s="27">
        <f>$H$65+$I$65</f>
        <v>26.994</v>
      </c>
      <c r="K65" s="29">
        <v>6</v>
      </c>
      <c r="L65" s="28">
        <f>ROUND($J$65*$K$65,3)</f>
        <v>161.964</v>
      </c>
      <c r="M65" s="63"/>
      <c r="N65" s="64"/>
      <c r="O65" s="31">
        <f>ROUND($N$65+$M$65,2)</f>
        <v>0</v>
      </c>
      <c r="P65" s="28">
        <f>ROUND($J$65*$M$65,2)</f>
        <v>0</v>
      </c>
      <c r="Q65" s="28">
        <f>ROUND($L$65*$N$65,2)</f>
        <v>0</v>
      </c>
      <c r="R65" s="28">
        <f>ROUND($Q$65+$P$65,2)</f>
        <v>0</v>
      </c>
      <c r="S65" s="30"/>
      <c r="T65" s="74"/>
    </row>
    <row r="66" spans="1:20" s="1" customFormat="1" ht="21.95" customHeight="1" outlineLevel="5" x14ac:dyDescent="0.2">
      <c r="A66" s="24"/>
      <c r="B66" s="25" t="s">
        <v>61</v>
      </c>
      <c r="C66" s="26" t="s">
        <v>62</v>
      </c>
      <c r="D66" s="26"/>
      <c r="E66" s="26"/>
      <c r="F66" s="26"/>
      <c r="G66" s="26"/>
      <c r="H66" s="27">
        <v>18.163</v>
      </c>
      <c r="I66" s="27">
        <v>8.8309999999999995</v>
      </c>
      <c r="J66" s="27">
        <f>$H$66+$I$66</f>
        <v>26.994</v>
      </c>
      <c r="K66" s="32">
        <v>1.1000000000000001</v>
      </c>
      <c r="L66" s="28">
        <f>ROUND($J$66*$K$66,3)</f>
        <v>29.693000000000001</v>
      </c>
      <c r="M66" s="63"/>
      <c r="N66" s="64"/>
      <c r="O66" s="31">
        <f>ROUND($N$66+$M$66,2)</f>
        <v>0</v>
      </c>
      <c r="P66" s="28">
        <f>ROUND($J$66*$M$66,2)</f>
        <v>0</v>
      </c>
      <c r="Q66" s="28">
        <f>ROUND($L$66*$N$66,2)</f>
        <v>0</v>
      </c>
      <c r="R66" s="28">
        <f>ROUND($Q$66+$P$66,2)</f>
        <v>0</v>
      </c>
      <c r="S66" s="30"/>
      <c r="T66" s="74"/>
    </row>
    <row r="67" spans="1:20" s="1" customFormat="1" ht="21.95" customHeight="1" outlineLevel="5" x14ac:dyDescent="0.2">
      <c r="A67" s="24"/>
      <c r="B67" s="25" t="s">
        <v>63</v>
      </c>
      <c r="C67" s="26" t="s">
        <v>50</v>
      </c>
      <c r="D67" s="26"/>
      <c r="E67" s="26"/>
      <c r="F67" s="26"/>
      <c r="G67" s="26"/>
      <c r="H67" s="27">
        <v>18.163</v>
      </c>
      <c r="I67" s="27">
        <v>8.8309999999999995</v>
      </c>
      <c r="J67" s="27">
        <f>$H$67+$I$67</f>
        <v>26.994</v>
      </c>
      <c r="K67" s="32">
        <v>1.2</v>
      </c>
      <c r="L67" s="28">
        <f>ROUND($J$67*$K$67,3)</f>
        <v>32.393000000000001</v>
      </c>
      <c r="M67" s="63"/>
      <c r="N67" s="64"/>
      <c r="O67" s="31">
        <f>ROUND($N$67+$M$67,2)</f>
        <v>0</v>
      </c>
      <c r="P67" s="28">
        <f>ROUND($J$67*$M$67,2)</f>
        <v>0</v>
      </c>
      <c r="Q67" s="28">
        <f>ROUND($L$67*$N$67,2)</f>
        <v>0</v>
      </c>
      <c r="R67" s="28">
        <f>ROUND($Q$67+$P$67,2)</f>
        <v>0</v>
      </c>
      <c r="S67" s="30"/>
      <c r="T67" s="74"/>
    </row>
    <row r="68" spans="1:20" s="11" customFormat="1" ht="11.1" customHeight="1" outlineLevel="4" x14ac:dyDescent="0.15">
      <c r="A68" s="12">
        <v>12</v>
      </c>
      <c r="B68" s="13" t="s">
        <v>64</v>
      </c>
      <c r="C68" s="14" t="s">
        <v>50</v>
      </c>
      <c r="D68" s="14"/>
      <c r="E68" s="14"/>
      <c r="F68" s="14"/>
      <c r="G68" s="14"/>
      <c r="H68" s="15">
        <v>18.163</v>
      </c>
      <c r="I68" s="15">
        <v>8.8309999999999995</v>
      </c>
      <c r="J68" s="15">
        <v>26.994</v>
      </c>
      <c r="K68" s="16"/>
      <c r="L68" s="16">
        <f>$L$69</f>
        <v>26.994</v>
      </c>
      <c r="M68" s="66"/>
      <c r="N68" s="66"/>
      <c r="O68" s="16">
        <f>ROUND($R$68/$L$68,2)</f>
        <v>0</v>
      </c>
      <c r="P68" s="16">
        <f>ROUND($P$69+$P$70,2)</f>
        <v>0</v>
      </c>
      <c r="Q68" s="16">
        <f>ROUND($Q$69+$Q$70,2)</f>
        <v>0</v>
      </c>
      <c r="R68" s="16">
        <f>ROUND($R$69+$R$70,2)</f>
        <v>0</v>
      </c>
      <c r="S68" s="17"/>
      <c r="T68" s="72"/>
    </row>
    <row r="69" spans="1:20" s="18" customFormat="1" ht="11.1" customHeight="1" outlineLevel="5" x14ac:dyDescent="0.2">
      <c r="A69" s="19"/>
      <c r="B69" s="20" t="s">
        <v>23</v>
      </c>
      <c r="C69" s="21" t="s">
        <v>50</v>
      </c>
      <c r="D69" s="21"/>
      <c r="E69" s="21"/>
      <c r="F69" s="21"/>
      <c r="G69" s="21"/>
      <c r="H69" s="22">
        <v>18.163</v>
      </c>
      <c r="I69" s="22">
        <v>8.8309999999999995</v>
      </c>
      <c r="J69" s="22">
        <f>$H$69+$I$69</f>
        <v>26.994</v>
      </c>
      <c r="K69" s="22">
        <v>1</v>
      </c>
      <c r="L69" s="23">
        <f>ROUND($J$69*$K$69,3)</f>
        <v>26.994</v>
      </c>
      <c r="M69" s="61"/>
      <c r="N69" s="62"/>
      <c r="O69" s="58">
        <f>ROUND($N$69+$M$69,2)</f>
        <v>0</v>
      </c>
      <c r="P69" s="23">
        <f>ROUND($J$69*$M$69,2)</f>
        <v>0</v>
      </c>
      <c r="Q69" s="23">
        <f>ROUND($L$69*$N$69,2)</f>
        <v>0</v>
      </c>
      <c r="R69" s="23">
        <f>ROUND($Q$69+$P$69,2)</f>
        <v>0</v>
      </c>
      <c r="S69" s="23"/>
      <c r="T69" s="73"/>
    </row>
    <row r="70" spans="1:20" s="1" customFormat="1" ht="11.1" customHeight="1" outlineLevel="5" x14ac:dyDescent="0.2">
      <c r="A70" s="24"/>
      <c r="B70" s="25" t="s">
        <v>65</v>
      </c>
      <c r="C70" s="26" t="s">
        <v>54</v>
      </c>
      <c r="D70" s="26"/>
      <c r="E70" s="26"/>
      <c r="F70" s="26"/>
      <c r="G70" s="26"/>
      <c r="H70" s="27">
        <v>18.163</v>
      </c>
      <c r="I70" s="27">
        <v>8.8309999999999995</v>
      </c>
      <c r="J70" s="27">
        <f>$H$70+$I$70</f>
        <v>26.994</v>
      </c>
      <c r="K70" s="32">
        <v>0.3</v>
      </c>
      <c r="L70" s="28">
        <f>ROUND($J$70*$K$70,3)</f>
        <v>8.0980000000000008</v>
      </c>
      <c r="M70" s="63"/>
      <c r="N70" s="64"/>
      <c r="O70" s="31">
        <f>ROUND($N$70+$M$70,2)</f>
        <v>0</v>
      </c>
      <c r="P70" s="28">
        <f>ROUND($J$70*$M$70,2)</f>
        <v>0</v>
      </c>
      <c r="Q70" s="28">
        <f>ROUND($L$70*$N$70,2)</f>
        <v>0</v>
      </c>
      <c r="R70" s="28">
        <f>ROUND($Q$70+$P$70,2)</f>
        <v>0</v>
      </c>
      <c r="S70" s="30"/>
      <c r="T70" s="74"/>
    </row>
    <row r="71" spans="1:20" s="11" customFormat="1" ht="11.1" customHeight="1" outlineLevel="4" x14ac:dyDescent="0.15">
      <c r="A71" s="12">
        <v>13</v>
      </c>
      <c r="B71" s="13" t="s">
        <v>66</v>
      </c>
      <c r="C71" s="14" t="s">
        <v>50</v>
      </c>
      <c r="D71" s="14"/>
      <c r="E71" s="14"/>
      <c r="F71" s="14"/>
      <c r="G71" s="14"/>
      <c r="H71" s="15">
        <v>18.163</v>
      </c>
      <c r="I71" s="15">
        <v>8.8309999999999995</v>
      </c>
      <c r="J71" s="15">
        <v>26.994</v>
      </c>
      <c r="K71" s="16"/>
      <c r="L71" s="16">
        <f>$L$72</f>
        <v>26.994</v>
      </c>
      <c r="M71" s="66"/>
      <c r="N71" s="66"/>
      <c r="O71" s="16">
        <f>ROUND($R$71/$L$71,2)</f>
        <v>0</v>
      </c>
      <c r="P71" s="16">
        <f>ROUND($P$72+$P$73,2)</f>
        <v>0</v>
      </c>
      <c r="Q71" s="16">
        <f>ROUND($Q$72+$Q$73,2)</f>
        <v>0</v>
      </c>
      <c r="R71" s="16">
        <f>ROUND($R$72+$R$73,2)</f>
        <v>0</v>
      </c>
      <c r="S71" s="17"/>
      <c r="T71" s="72"/>
    </row>
    <row r="72" spans="1:20" s="18" customFormat="1" ht="11.1" customHeight="1" outlineLevel="5" x14ac:dyDescent="0.2">
      <c r="A72" s="19"/>
      <c r="B72" s="20" t="s">
        <v>23</v>
      </c>
      <c r="C72" s="21" t="s">
        <v>50</v>
      </c>
      <c r="D72" s="21"/>
      <c r="E72" s="21"/>
      <c r="F72" s="21"/>
      <c r="G72" s="21"/>
      <c r="H72" s="22">
        <v>18.163</v>
      </c>
      <c r="I72" s="22">
        <v>8.8309999999999995</v>
      </c>
      <c r="J72" s="22">
        <f>$H$72+$I$72</f>
        <v>26.994</v>
      </c>
      <c r="K72" s="22">
        <v>1</v>
      </c>
      <c r="L72" s="23">
        <f>ROUND($J$72*$K$72,3)</f>
        <v>26.994</v>
      </c>
      <c r="M72" s="61"/>
      <c r="N72" s="62"/>
      <c r="O72" s="58">
        <f>ROUND($N$72+$M$72,2)</f>
        <v>0</v>
      </c>
      <c r="P72" s="23">
        <f>ROUND($J$72*$M$72,2)</f>
        <v>0</v>
      </c>
      <c r="Q72" s="23">
        <f>ROUND($L$72*$N$72,2)</f>
        <v>0</v>
      </c>
      <c r="R72" s="23">
        <f>ROUND($Q$72+$P$72,2)</f>
        <v>0</v>
      </c>
      <c r="S72" s="23"/>
      <c r="T72" s="73"/>
    </row>
    <row r="73" spans="1:20" s="1" customFormat="1" ht="11.1" customHeight="1" outlineLevel="5" x14ac:dyDescent="0.2">
      <c r="A73" s="24"/>
      <c r="B73" s="25" t="s">
        <v>67</v>
      </c>
      <c r="C73" s="26" t="s">
        <v>54</v>
      </c>
      <c r="D73" s="26"/>
      <c r="E73" s="26"/>
      <c r="F73" s="26"/>
      <c r="G73" s="26"/>
      <c r="H73" s="27">
        <v>18.163</v>
      </c>
      <c r="I73" s="27">
        <v>8.8309999999999995</v>
      </c>
      <c r="J73" s="27">
        <f>$H$73+$I$73</f>
        <v>26.994</v>
      </c>
      <c r="K73" s="29">
        <v>3</v>
      </c>
      <c r="L73" s="28">
        <f>ROUND($J$73*$K$73,3)</f>
        <v>80.981999999999999</v>
      </c>
      <c r="M73" s="63"/>
      <c r="N73" s="64"/>
      <c r="O73" s="31">
        <f>ROUND($N$73+$M$73,2)</f>
        <v>0</v>
      </c>
      <c r="P73" s="28">
        <f>ROUND($J$73*$M$73,2)</f>
        <v>0</v>
      </c>
      <c r="Q73" s="28">
        <f>ROUND($L$73*$N$73,2)</f>
        <v>0</v>
      </c>
      <c r="R73" s="28">
        <f>ROUND($Q$73+$P$73,2)</f>
        <v>0</v>
      </c>
      <c r="S73" s="30"/>
      <c r="T73" s="74"/>
    </row>
    <row r="74" spans="1:20" s="11" customFormat="1" ht="11.1" customHeight="1" outlineLevel="4" x14ac:dyDescent="0.15">
      <c r="A74" s="12">
        <v>14</v>
      </c>
      <c r="B74" s="13" t="s">
        <v>68</v>
      </c>
      <c r="C74" s="14" t="s">
        <v>50</v>
      </c>
      <c r="D74" s="14"/>
      <c r="E74" s="14"/>
      <c r="F74" s="14"/>
      <c r="G74" s="14"/>
      <c r="H74" s="15">
        <v>18.163</v>
      </c>
      <c r="I74" s="15">
        <v>8.8309999999999995</v>
      </c>
      <c r="J74" s="15">
        <v>26.994</v>
      </c>
      <c r="K74" s="16"/>
      <c r="L74" s="16">
        <f>$L$75</f>
        <v>26.994</v>
      </c>
      <c r="M74" s="66"/>
      <c r="N74" s="66"/>
      <c r="O74" s="16">
        <f>ROUND($R$74/$L$74,2)</f>
        <v>0</v>
      </c>
      <c r="P74" s="16">
        <f>ROUND($P$75+$P$76+$P$77,2)</f>
        <v>0</v>
      </c>
      <c r="Q74" s="16">
        <f>ROUND($Q$75+$Q$76+$Q$77,2)</f>
        <v>0</v>
      </c>
      <c r="R74" s="16">
        <f>ROUND($R$75+$R$76+$R$77,2)</f>
        <v>0</v>
      </c>
      <c r="S74" s="17"/>
      <c r="T74" s="72"/>
    </row>
    <row r="75" spans="1:20" s="18" customFormat="1" ht="11.1" customHeight="1" outlineLevel="5" x14ac:dyDescent="0.2">
      <c r="A75" s="19"/>
      <c r="B75" s="20" t="s">
        <v>23</v>
      </c>
      <c r="C75" s="21" t="s">
        <v>50</v>
      </c>
      <c r="D75" s="21"/>
      <c r="E75" s="21"/>
      <c r="F75" s="21"/>
      <c r="G75" s="21"/>
      <c r="H75" s="22">
        <v>18.163</v>
      </c>
      <c r="I75" s="22">
        <v>8.8309999999999995</v>
      </c>
      <c r="J75" s="22">
        <f>$H$75+$I$75</f>
        <v>26.994</v>
      </c>
      <c r="K75" s="22">
        <v>1</v>
      </c>
      <c r="L75" s="23">
        <f>ROUND($J$75*$K$75,3)</f>
        <v>26.994</v>
      </c>
      <c r="M75" s="61"/>
      <c r="N75" s="62"/>
      <c r="O75" s="58">
        <f>ROUND($N$75+$M$75,2)</f>
        <v>0</v>
      </c>
      <c r="P75" s="23">
        <f>ROUND($J$75*$M$75,2)</f>
        <v>0</v>
      </c>
      <c r="Q75" s="23">
        <f>ROUND($L$75*$N$75,2)</f>
        <v>0</v>
      </c>
      <c r="R75" s="23">
        <f>ROUND($Q$75+$P$75,2)</f>
        <v>0</v>
      </c>
      <c r="S75" s="23"/>
      <c r="T75" s="73"/>
    </row>
    <row r="76" spans="1:20" s="1" customFormat="1" ht="44.1" customHeight="1" outlineLevel="5" x14ac:dyDescent="0.2">
      <c r="A76" s="24"/>
      <c r="B76" s="25" t="s">
        <v>77</v>
      </c>
      <c r="C76" s="26" t="s">
        <v>70</v>
      </c>
      <c r="D76" s="26"/>
      <c r="E76" s="26"/>
      <c r="F76" s="26"/>
      <c r="G76" s="26"/>
      <c r="H76" s="28"/>
      <c r="I76" s="27">
        <v>8.8309999999999995</v>
      </c>
      <c r="J76" s="27">
        <f>$H$76+$I$76</f>
        <v>8.8309999999999995</v>
      </c>
      <c r="K76" s="31">
        <v>0.45</v>
      </c>
      <c r="L76" s="28">
        <f>ROUND($J$76*$K$76,3)</f>
        <v>3.9740000000000002</v>
      </c>
      <c r="M76" s="63"/>
      <c r="N76" s="64"/>
      <c r="O76" s="31">
        <f>ROUND($N$76+$M$76,2)</f>
        <v>0</v>
      </c>
      <c r="P76" s="28">
        <f>ROUND($J$76*$M$76,2)</f>
        <v>0</v>
      </c>
      <c r="Q76" s="28">
        <f>ROUND($L$76*$N$76,2)</f>
        <v>0</v>
      </c>
      <c r="R76" s="28">
        <f>ROUND($Q$76+$P$76,2)</f>
        <v>0</v>
      </c>
      <c r="S76" s="30" t="s">
        <v>78</v>
      </c>
      <c r="T76" s="74"/>
    </row>
    <row r="77" spans="1:20" s="1" customFormat="1" ht="11.1" customHeight="1" outlineLevel="5" x14ac:dyDescent="0.2">
      <c r="A77" s="24"/>
      <c r="B77" s="25" t="s">
        <v>69</v>
      </c>
      <c r="C77" s="26" t="s">
        <v>70</v>
      </c>
      <c r="D77" s="26"/>
      <c r="E77" s="26"/>
      <c r="F77" s="26"/>
      <c r="G77" s="26"/>
      <c r="H77" s="27">
        <v>18.163</v>
      </c>
      <c r="I77" s="28"/>
      <c r="J77" s="27">
        <f>$H$77+$I$77</f>
        <v>18.163</v>
      </c>
      <c r="K77" s="31">
        <v>0.45</v>
      </c>
      <c r="L77" s="28">
        <f>ROUND($J$77*$K$77,3)</f>
        <v>8.173</v>
      </c>
      <c r="M77" s="63"/>
      <c r="N77" s="64"/>
      <c r="O77" s="31">
        <f>ROUND($N$77+$M$77,2)</f>
        <v>0</v>
      </c>
      <c r="P77" s="28">
        <f>ROUND($J$77*$M$77,2)</f>
        <v>0</v>
      </c>
      <c r="Q77" s="28">
        <f>ROUND($L$77*$N$77,2)</f>
        <v>0</v>
      </c>
      <c r="R77" s="28">
        <f>ROUND($Q$77+$P$77,2)</f>
        <v>0</v>
      </c>
      <c r="S77" s="30" t="s">
        <v>89</v>
      </c>
      <c r="T77" s="74"/>
    </row>
    <row r="78" spans="1:20" s="1" customFormat="1" ht="12" customHeight="1" outlineLevel="3" x14ac:dyDescent="0.2">
      <c r="A78" s="7"/>
      <c r="B78" s="8" t="s">
        <v>90</v>
      </c>
      <c r="C78" s="9"/>
      <c r="D78" s="9"/>
      <c r="E78" s="9"/>
      <c r="F78" s="9"/>
      <c r="G78" s="9"/>
      <c r="H78" s="10"/>
      <c r="I78" s="10"/>
      <c r="J78" s="10"/>
      <c r="K78" s="10"/>
      <c r="L78" s="10"/>
      <c r="M78" s="67"/>
      <c r="N78" s="67"/>
      <c r="O78" s="10"/>
      <c r="P78" s="10">
        <f>ROUND($P$80+$P$81+$P$82+$P$83+$P$85+$P$86+$P$87+$P$88+$P$89+$P$90+$P$91+$P$93+$P$94+$P$95+$P$96+$P$97+$P$99+$P$100+$P$102+$P$103+$P$105+$P$106+$P$108+$P$109+$P$110+$P$112+$P$113+$P$114+$P$115+$P$117+$P$118,2)</f>
        <v>0</v>
      </c>
      <c r="Q78" s="10">
        <f>ROUND($Q$80+$Q$81+$Q$82+$Q$83+$Q$85+$Q$86+$Q$87+$Q$88+$Q$89+$Q$90+$Q$91+$Q$93+$Q$94+$Q$95+$Q$96+$Q$97+$Q$99+$Q$100+$Q$102+$Q$103+$Q$105+$Q$106+$Q$108+$Q$109+$Q$110+$Q$112+$Q$113+$Q$114+$Q$115+$Q$117+$Q$118,2)</f>
        <v>0</v>
      </c>
      <c r="R78" s="10">
        <f>ROUND($R$80+$R$81+$R$82+$R$83+$R$85+$R$86+$R$87+$R$88+$R$89+$R$90+$R$91+$R$93+$R$94+$R$95+$R$96+$R$97+$R$99+$R$100+$R$102+$R$103+$R$105+$R$106+$R$108+$R$109+$R$110+$R$112+$R$113+$R$114+$R$115+$R$117+$R$118,2)</f>
        <v>0</v>
      </c>
      <c r="S78" s="10"/>
      <c r="T78" s="67"/>
    </row>
    <row r="79" spans="1:20" s="11" customFormat="1" ht="11.1" customHeight="1" outlineLevel="4" x14ac:dyDescent="0.15">
      <c r="A79" s="12">
        <v>15</v>
      </c>
      <c r="B79" s="13" t="s">
        <v>49</v>
      </c>
      <c r="C79" s="14" t="s">
        <v>50</v>
      </c>
      <c r="D79" s="14"/>
      <c r="E79" s="14"/>
      <c r="F79" s="14"/>
      <c r="G79" s="14"/>
      <c r="H79" s="15">
        <v>687.17499999999995</v>
      </c>
      <c r="I79" s="15">
        <v>581.33299999999997</v>
      </c>
      <c r="J79" s="33">
        <v>1268.508</v>
      </c>
      <c r="K79" s="16"/>
      <c r="L79" s="16">
        <f>$L$80</f>
        <v>1268.508</v>
      </c>
      <c r="M79" s="66"/>
      <c r="N79" s="66"/>
      <c r="O79" s="16">
        <f>ROUND($R$79/$L$79,2)</f>
        <v>0</v>
      </c>
      <c r="P79" s="16">
        <f>ROUND($P$80+$P$81+$P$82+$P$83,2)</f>
        <v>0</v>
      </c>
      <c r="Q79" s="16">
        <f>ROUND($Q$80+$Q$81+$Q$82+$Q$83,2)</f>
        <v>0</v>
      </c>
      <c r="R79" s="16">
        <f>ROUND($R$80+$R$81+$R$82+$R$83,2)</f>
        <v>0</v>
      </c>
      <c r="S79" s="17"/>
      <c r="T79" s="72"/>
    </row>
    <row r="80" spans="1:20" s="18" customFormat="1" ht="11.1" customHeight="1" outlineLevel="5" x14ac:dyDescent="0.2">
      <c r="A80" s="19"/>
      <c r="B80" s="20" t="s">
        <v>23</v>
      </c>
      <c r="C80" s="21" t="s">
        <v>50</v>
      </c>
      <c r="D80" s="21"/>
      <c r="E80" s="21"/>
      <c r="F80" s="21"/>
      <c r="G80" s="21"/>
      <c r="H80" s="22">
        <v>687.17499999999995</v>
      </c>
      <c r="I80" s="22">
        <v>581.33299999999997</v>
      </c>
      <c r="J80" s="22">
        <f>$H$80+$I$80</f>
        <v>1268.5079999999998</v>
      </c>
      <c r="K80" s="22">
        <v>1</v>
      </c>
      <c r="L80" s="23">
        <f>ROUND($J$80*$K$80,3)</f>
        <v>1268.508</v>
      </c>
      <c r="M80" s="61"/>
      <c r="N80" s="62"/>
      <c r="O80" s="58">
        <f>ROUND($N$80+$M$80,2)</f>
        <v>0</v>
      </c>
      <c r="P80" s="23">
        <f>ROUND($J$80*$M$80,2)</f>
        <v>0</v>
      </c>
      <c r="Q80" s="23">
        <f>ROUND($L$80*$N$80,2)</f>
        <v>0</v>
      </c>
      <c r="R80" s="23">
        <f>ROUND($Q$80+$P$80,2)</f>
        <v>0</v>
      </c>
      <c r="S80" s="23"/>
      <c r="T80" s="73"/>
    </row>
    <row r="81" spans="1:20" s="1" customFormat="1" ht="21.95" customHeight="1" outlineLevel="5" x14ac:dyDescent="0.2">
      <c r="A81" s="24"/>
      <c r="B81" s="25" t="s">
        <v>83</v>
      </c>
      <c r="C81" s="26" t="s">
        <v>52</v>
      </c>
      <c r="D81" s="26"/>
      <c r="E81" s="26"/>
      <c r="F81" s="26"/>
      <c r="G81" s="26"/>
      <c r="H81" s="27">
        <v>687.17499999999995</v>
      </c>
      <c r="I81" s="27">
        <v>581.33299999999997</v>
      </c>
      <c r="J81" s="27">
        <f>$H$81+$I$81</f>
        <v>1268.5079999999998</v>
      </c>
      <c r="K81" s="29">
        <v>6</v>
      </c>
      <c r="L81" s="28">
        <f>ROUND($J$81*$K$81,3)</f>
        <v>7611.0479999999998</v>
      </c>
      <c r="M81" s="63"/>
      <c r="N81" s="64"/>
      <c r="O81" s="31">
        <f>ROUND($N$81+$M$81,2)</f>
        <v>0</v>
      </c>
      <c r="P81" s="28">
        <f>ROUND($J$81*$M$81,2)</f>
        <v>0</v>
      </c>
      <c r="Q81" s="28">
        <f>ROUND($L$81*$N$81,2)</f>
        <v>0</v>
      </c>
      <c r="R81" s="28">
        <f>ROUND($Q$81+$P$81,2)</f>
        <v>0</v>
      </c>
      <c r="S81" s="30"/>
      <c r="T81" s="74"/>
    </row>
    <row r="82" spans="1:20" s="1" customFormat="1" ht="11.1" customHeight="1" outlineLevel="5" x14ac:dyDescent="0.2">
      <c r="A82" s="24"/>
      <c r="B82" s="25" t="s">
        <v>53</v>
      </c>
      <c r="C82" s="26" t="s">
        <v>54</v>
      </c>
      <c r="D82" s="26"/>
      <c r="E82" s="26"/>
      <c r="F82" s="26"/>
      <c r="G82" s="26"/>
      <c r="H82" s="27">
        <v>687.17499999999995</v>
      </c>
      <c r="I82" s="27">
        <v>581.33299999999997</v>
      </c>
      <c r="J82" s="27">
        <f>$H$82+$I$82</f>
        <v>1268.5079999999998</v>
      </c>
      <c r="K82" s="29">
        <v>6</v>
      </c>
      <c r="L82" s="28">
        <f>ROUND($J$82*$K$82,3)</f>
        <v>7611.0479999999998</v>
      </c>
      <c r="M82" s="63"/>
      <c r="N82" s="64"/>
      <c r="O82" s="31">
        <f>ROUND($N$82+$M$82,2)</f>
        <v>0</v>
      </c>
      <c r="P82" s="28">
        <f>ROUND($J$82*$M$82,2)</f>
        <v>0</v>
      </c>
      <c r="Q82" s="28">
        <f>ROUND($L$82*$N$82,2)</f>
        <v>0</v>
      </c>
      <c r="R82" s="28">
        <f>ROUND($Q$82+$P$82,2)</f>
        <v>0</v>
      </c>
      <c r="S82" s="30"/>
      <c r="T82" s="74"/>
    </row>
    <row r="83" spans="1:20" s="1" customFormat="1" ht="33" customHeight="1" outlineLevel="5" x14ac:dyDescent="0.2">
      <c r="A83" s="24"/>
      <c r="B83" s="25" t="s">
        <v>88</v>
      </c>
      <c r="C83" s="26" t="s">
        <v>56</v>
      </c>
      <c r="D83" s="26"/>
      <c r="E83" s="26"/>
      <c r="F83" s="26"/>
      <c r="G83" s="26" t="s">
        <v>57</v>
      </c>
      <c r="H83" s="27">
        <v>103.07599999999999</v>
      </c>
      <c r="I83" s="27">
        <v>87.2</v>
      </c>
      <c r="J83" s="27">
        <f>$H$83+$I$83</f>
        <v>190.27600000000001</v>
      </c>
      <c r="K83" s="31">
        <v>1.05</v>
      </c>
      <c r="L83" s="28">
        <f>ROUND($J$83*$K$83,3)</f>
        <v>199.79</v>
      </c>
      <c r="M83" s="63"/>
      <c r="N83" s="65"/>
      <c r="O83" s="59">
        <f>ROUND($N$83+$M$83,2)</f>
        <v>0</v>
      </c>
      <c r="P83" s="28">
        <f>ROUND($J$83*$M$83,2)</f>
        <v>0</v>
      </c>
      <c r="Q83" s="28">
        <f>ROUND($L$83*$N$83,2)</f>
        <v>0</v>
      </c>
      <c r="R83" s="28">
        <f>ROUND($Q$83+$P$83,2)</f>
        <v>0</v>
      </c>
      <c r="S83" s="30" t="s">
        <v>58</v>
      </c>
      <c r="T83" s="74"/>
    </row>
    <row r="84" spans="1:20" s="11" customFormat="1" ht="11.1" customHeight="1" outlineLevel="4" x14ac:dyDescent="0.15">
      <c r="A84" s="12">
        <v>16</v>
      </c>
      <c r="B84" s="13" t="s">
        <v>82</v>
      </c>
      <c r="C84" s="14" t="s">
        <v>50</v>
      </c>
      <c r="D84" s="14"/>
      <c r="E84" s="14"/>
      <c r="F84" s="14"/>
      <c r="G84" s="14"/>
      <c r="H84" s="15">
        <v>23.777999999999999</v>
      </c>
      <c r="I84" s="16"/>
      <c r="J84" s="15">
        <v>23.777999999999999</v>
      </c>
      <c r="K84" s="16"/>
      <c r="L84" s="16">
        <f>$L$85</f>
        <v>23.777999999999999</v>
      </c>
      <c r="M84" s="66"/>
      <c r="N84" s="66"/>
      <c r="O84" s="16">
        <f>ROUND($R$84/$L$84,2)</f>
        <v>0</v>
      </c>
      <c r="P84" s="16">
        <f>ROUND($P$85+$P$86+$P$87+$P$88+$P$89+$P$90+$P$91,2)</f>
        <v>0</v>
      </c>
      <c r="Q84" s="16">
        <f>ROUND($Q$85+$Q$86+$Q$87+$Q$88+$Q$89+$Q$90+$Q$91,2)</f>
        <v>0</v>
      </c>
      <c r="R84" s="16">
        <f>ROUND($R$85+$R$86+$R$87+$R$88+$R$89+$R$90+$R$91,2)</f>
        <v>0</v>
      </c>
      <c r="S84" s="17" t="s">
        <v>91</v>
      </c>
      <c r="T84" s="72"/>
    </row>
    <row r="85" spans="1:20" s="18" customFormat="1" ht="11.1" customHeight="1" outlineLevel="5" x14ac:dyDescent="0.2">
      <c r="A85" s="19"/>
      <c r="B85" s="20" t="s">
        <v>23</v>
      </c>
      <c r="C85" s="21" t="s">
        <v>50</v>
      </c>
      <c r="D85" s="21"/>
      <c r="E85" s="21"/>
      <c r="F85" s="21"/>
      <c r="G85" s="21"/>
      <c r="H85" s="22">
        <v>23.777999999999999</v>
      </c>
      <c r="I85" s="23"/>
      <c r="J85" s="22">
        <f>$H$85+$I$85</f>
        <v>23.777999999999999</v>
      </c>
      <c r="K85" s="22">
        <v>1</v>
      </c>
      <c r="L85" s="23">
        <f>ROUND($J$85*$K$85,3)</f>
        <v>23.777999999999999</v>
      </c>
      <c r="M85" s="68"/>
      <c r="N85" s="62"/>
      <c r="O85" s="60">
        <f>ROUND($N$85+$M$85,2)</f>
        <v>0</v>
      </c>
      <c r="P85" s="23">
        <f>ROUND($J$85*$M$85,2)</f>
        <v>0</v>
      </c>
      <c r="Q85" s="23">
        <f>ROUND($L$85*$N$85,2)</f>
        <v>0</v>
      </c>
      <c r="R85" s="23">
        <f>ROUND($Q$85+$P$85,2)</f>
        <v>0</v>
      </c>
      <c r="S85" s="23"/>
      <c r="T85" s="73"/>
    </row>
    <row r="86" spans="1:20" s="1" customFormat="1" ht="33" customHeight="1" outlineLevel="5" x14ac:dyDescent="0.2">
      <c r="A86" s="24"/>
      <c r="B86" s="25" t="s">
        <v>88</v>
      </c>
      <c r="C86" s="26" t="s">
        <v>56</v>
      </c>
      <c r="D86" s="26"/>
      <c r="E86" s="26"/>
      <c r="F86" s="26"/>
      <c r="G86" s="26" t="s">
        <v>57</v>
      </c>
      <c r="H86" s="27">
        <v>3.5670000000000002</v>
      </c>
      <c r="I86" s="28"/>
      <c r="J86" s="27">
        <f>$H$86+$I$86</f>
        <v>3.5670000000000002</v>
      </c>
      <c r="K86" s="31">
        <v>1.05</v>
      </c>
      <c r="L86" s="28">
        <f>ROUND($J$86*$K$86,3)</f>
        <v>3.7450000000000001</v>
      </c>
      <c r="M86" s="63"/>
      <c r="N86" s="65"/>
      <c r="O86" s="59">
        <f>ROUND($N$86+$M$86,2)</f>
        <v>0</v>
      </c>
      <c r="P86" s="28">
        <f>ROUND($J$86*$M$86,2)</f>
        <v>0</v>
      </c>
      <c r="Q86" s="28">
        <f>ROUND($L$86*$N$86,2)</f>
        <v>0</v>
      </c>
      <c r="R86" s="28">
        <f>ROUND($Q$86+$P$86,2)</f>
        <v>0</v>
      </c>
      <c r="S86" s="30" t="s">
        <v>58</v>
      </c>
      <c r="T86" s="74"/>
    </row>
    <row r="87" spans="1:20" s="1" customFormat="1" ht="33" customHeight="1" outlineLevel="5" x14ac:dyDescent="0.2">
      <c r="A87" s="24"/>
      <c r="B87" s="25" t="s">
        <v>55</v>
      </c>
      <c r="C87" s="26" t="s">
        <v>56</v>
      </c>
      <c r="D87" s="26"/>
      <c r="E87" s="26"/>
      <c r="F87" s="26"/>
      <c r="G87" s="26" t="s">
        <v>57</v>
      </c>
      <c r="H87" s="27">
        <v>2.3780000000000001</v>
      </c>
      <c r="I87" s="28"/>
      <c r="J87" s="27">
        <f>$H$87+$I$87</f>
        <v>2.3780000000000001</v>
      </c>
      <c r="K87" s="31">
        <v>1.05</v>
      </c>
      <c r="L87" s="28">
        <f>ROUND($J$87*$K$87,3)</f>
        <v>2.4969999999999999</v>
      </c>
      <c r="M87" s="63"/>
      <c r="N87" s="65"/>
      <c r="O87" s="59">
        <f>ROUND($N$87+$M$87,2)</f>
        <v>0</v>
      </c>
      <c r="P87" s="28">
        <f>ROUND($J$87*$M$87,2)</f>
        <v>0</v>
      </c>
      <c r="Q87" s="28">
        <f>ROUND($L$87*$N$87,2)</f>
        <v>0</v>
      </c>
      <c r="R87" s="28">
        <f>ROUND($Q$87+$P$87,2)</f>
        <v>0</v>
      </c>
      <c r="S87" s="30" t="s">
        <v>58</v>
      </c>
      <c r="T87" s="74"/>
    </row>
    <row r="88" spans="1:20" s="1" customFormat="1" ht="11.1" customHeight="1" outlineLevel="5" x14ac:dyDescent="0.2">
      <c r="A88" s="24"/>
      <c r="B88" s="25" t="s">
        <v>92</v>
      </c>
      <c r="C88" s="26" t="s">
        <v>52</v>
      </c>
      <c r="D88" s="26"/>
      <c r="E88" s="26"/>
      <c r="F88" s="26"/>
      <c r="G88" s="26"/>
      <c r="H88" s="27">
        <v>108.08</v>
      </c>
      <c r="I88" s="28"/>
      <c r="J88" s="27">
        <f>$H$88+$I$88</f>
        <v>108.08</v>
      </c>
      <c r="K88" s="29">
        <v>2</v>
      </c>
      <c r="L88" s="28">
        <f>ROUND($J$88*$K$88,3)</f>
        <v>216.16</v>
      </c>
      <c r="M88" s="63"/>
      <c r="N88" s="64"/>
      <c r="O88" s="31">
        <f>ROUND($N$88+$M$88,2)</f>
        <v>0</v>
      </c>
      <c r="P88" s="28">
        <f>ROUND($J$88*$M$88,2)</f>
        <v>0</v>
      </c>
      <c r="Q88" s="28">
        <f>ROUND($L$88*$N$88,2)</f>
        <v>0</v>
      </c>
      <c r="R88" s="28">
        <f>ROUND($Q$88+$P$88,2)</f>
        <v>0</v>
      </c>
      <c r="S88" s="30" t="s">
        <v>93</v>
      </c>
      <c r="T88" s="74"/>
    </row>
    <row r="89" spans="1:20" s="1" customFormat="1" ht="21.95" customHeight="1" outlineLevel="5" x14ac:dyDescent="0.2">
      <c r="A89" s="24"/>
      <c r="B89" s="25" t="s">
        <v>94</v>
      </c>
      <c r="C89" s="26" t="s">
        <v>52</v>
      </c>
      <c r="D89" s="26"/>
      <c r="E89" s="26"/>
      <c r="F89" s="26"/>
      <c r="G89" s="26"/>
      <c r="H89" s="27">
        <v>108.08</v>
      </c>
      <c r="I89" s="28"/>
      <c r="J89" s="27">
        <f>$H$89+$I$89</f>
        <v>108.08</v>
      </c>
      <c r="K89" s="29">
        <v>2</v>
      </c>
      <c r="L89" s="28">
        <f>ROUND($J$89*$K$89,3)</f>
        <v>216.16</v>
      </c>
      <c r="M89" s="63"/>
      <c r="N89" s="64"/>
      <c r="O89" s="31">
        <f>ROUND($N$89+$M$89,2)</f>
        <v>0</v>
      </c>
      <c r="P89" s="28">
        <f>ROUND($J$89*$M$89,2)</f>
        <v>0</v>
      </c>
      <c r="Q89" s="28">
        <f>ROUND($L$89*$N$89,2)</f>
        <v>0</v>
      </c>
      <c r="R89" s="28">
        <f>ROUND($Q$89+$P$89,2)</f>
        <v>0</v>
      </c>
      <c r="S89" s="30" t="s">
        <v>93</v>
      </c>
      <c r="T89" s="74"/>
    </row>
    <row r="90" spans="1:20" s="1" customFormat="1" ht="21.95" customHeight="1" outlineLevel="5" x14ac:dyDescent="0.2">
      <c r="A90" s="24"/>
      <c r="B90" s="25" t="s">
        <v>83</v>
      </c>
      <c r="C90" s="26" t="s">
        <v>52</v>
      </c>
      <c r="D90" s="26"/>
      <c r="E90" s="26"/>
      <c r="F90" s="26"/>
      <c r="G90" s="26"/>
      <c r="H90" s="27">
        <v>23.777999999999999</v>
      </c>
      <c r="I90" s="28"/>
      <c r="J90" s="27">
        <f>$H$90+$I$90</f>
        <v>23.777999999999999</v>
      </c>
      <c r="K90" s="29">
        <v>6</v>
      </c>
      <c r="L90" s="28">
        <f>ROUND($J$90*$K$90,3)</f>
        <v>142.66800000000001</v>
      </c>
      <c r="M90" s="63"/>
      <c r="N90" s="64"/>
      <c r="O90" s="31">
        <f>ROUND($N$90+$M$90,2)</f>
        <v>0</v>
      </c>
      <c r="P90" s="28">
        <f>ROUND($J$90*$M$90,2)</f>
        <v>0</v>
      </c>
      <c r="Q90" s="28">
        <f>ROUND($L$90*$N$90,2)</f>
        <v>0</v>
      </c>
      <c r="R90" s="28">
        <f>ROUND($Q$90+$P$90,2)</f>
        <v>0</v>
      </c>
      <c r="S90" s="30"/>
      <c r="T90" s="74"/>
    </row>
    <row r="91" spans="1:20" s="1" customFormat="1" ht="11.1" customHeight="1" outlineLevel="5" x14ac:dyDescent="0.2">
      <c r="A91" s="24"/>
      <c r="B91" s="25" t="s">
        <v>53</v>
      </c>
      <c r="C91" s="26" t="s">
        <v>54</v>
      </c>
      <c r="D91" s="26"/>
      <c r="E91" s="26"/>
      <c r="F91" s="26"/>
      <c r="G91" s="26"/>
      <c r="H91" s="27">
        <v>23.777999999999999</v>
      </c>
      <c r="I91" s="28"/>
      <c r="J91" s="27">
        <f>$H$91+$I$91</f>
        <v>23.777999999999999</v>
      </c>
      <c r="K91" s="29">
        <v>6</v>
      </c>
      <c r="L91" s="28">
        <f>ROUND($J$91*$K$91,3)</f>
        <v>142.66800000000001</v>
      </c>
      <c r="M91" s="63"/>
      <c r="N91" s="64"/>
      <c r="O91" s="31">
        <f>ROUND($N$91+$M$91,2)</f>
        <v>0</v>
      </c>
      <c r="P91" s="28">
        <f>ROUND($J$91*$M$91,2)</f>
        <v>0</v>
      </c>
      <c r="Q91" s="28">
        <f>ROUND($L$91*$N$91,2)</f>
        <v>0</v>
      </c>
      <c r="R91" s="28">
        <f>ROUND($Q$91+$P$91,2)</f>
        <v>0</v>
      </c>
      <c r="S91" s="30"/>
      <c r="T91" s="74"/>
    </row>
    <row r="92" spans="1:20" s="11" customFormat="1" ht="11.1" customHeight="1" outlineLevel="4" x14ac:dyDescent="0.15">
      <c r="A92" s="12">
        <v>17</v>
      </c>
      <c r="B92" s="13" t="s">
        <v>59</v>
      </c>
      <c r="C92" s="14" t="s">
        <v>50</v>
      </c>
      <c r="D92" s="14"/>
      <c r="E92" s="14"/>
      <c r="F92" s="14"/>
      <c r="G92" s="14"/>
      <c r="H92" s="15">
        <v>798.64599999999996</v>
      </c>
      <c r="I92" s="15">
        <v>619.23299999999995</v>
      </c>
      <c r="J92" s="33">
        <v>1417.8789999999999</v>
      </c>
      <c r="K92" s="16"/>
      <c r="L92" s="16">
        <f>$L$93</f>
        <v>1417.8789999999999</v>
      </c>
      <c r="M92" s="66"/>
      <c r="N92" s="66"/>
      <c r="O92" s="16">
        <f>ROUND($R$92/$L$92,2)</f>
        <v>0</v>
      </c>
      <c r="P92" s="16">
        <f>ROUND($P$93+$P$94+$P$95+$P$96+$P$97,2)</f>
        <v>0</v>
      </c>
      <c r="Q92" s="16">
        <f>ROUND($Q$93+$Q$94+$Q$95+$Q$96+$Q$97,2)</f>
        <v>0</v>
      </c>
      <c r="R92" s="16">
        <f>ROUND($R$93+$R$94+$R$95+$R$96+$R$97,2)</f>
        <v>0</v>
      </c>
      <c r="S92" s="17" t="s">
        <v>95</v>
      </c>
      <c r="T92" s="72"/>
    </row>
    <row r="93" spans="1:20" s="18" customFormat="1" ht="11.1" customHeight="1" outlineLevel="5" x14ac:dyDescent="0.2">
      <c r="A93" s="19"/>
      <c r="B93" s="20" t="s">
        <v>23</v>
      </c>
      <c r="C93" s="21" t="s">
        <v>50</v>
      </c>
      <c r="D93" s="21"/>
      <c r="E93" s="21"/>
      <c r="F93" s="21"/>
      <c r="G93" s="21"/>
      <c r="H93" s="22">
        <v>798.64599999999996</v>
      </c>
      <c r="I93" s="22">
        <v>619.23299999999995</v>
      </c>
      <c r="J93" s="22">
        <f>$H$93+$I$93</f>
        <v>1417.8789999999999</v>
      </c>
      <c r="K93" s="22">
        <v>1</v>
      </c>
      <c r="L93" s="23">
        <f>ROUND($J$93*$K$93,3)</f>
        <v>1417.8789999999999</v>
      </c>
      <c r="M93" s="61"/>
      <c r="N93" s="62"/>
      <c r="O93" s="58">
        <f>ROUND($N$93+$M$93,2)</f>
        <v>0</v>
      </c>
      <c r="P93" s="23">
        <f>ROUND($J$93*$M$93,2)</f>
        <v>0</v>
      </c>
      <c r="Q93" s="23">
        <f>ROUND($L$93*$N$93,2)</f>
        <v>0</v>
      </c>
      <c r="R93" s="23">
        <f>ROUND($Q$93+$P$93,2)</f>
        <v>0</v>
      </c>
      <c r="S93" s="23"/>
      <c r="T93" s="73"/>
    </row>
    <row r="94" spans="1:20" s="1" customFormat="1" ht="11.1" customHeight="1" outlineLevel="5" x14ac:dyDescent="0.2">
      <c r="A94" s="24"/>
      <c r="B94" s="25" t="s">
        <v>60</v>
      </c>
      <c r="C94" s="26" t="s">
        <v>54</v>
      </c>
      <c r="D94" s="26"/>
      <c r="E94" s="26"/>
      <c r="F94" s="26"/>
      <c r="G94" s="26"/>
      <c r="H94" s="27">
        <v>798.64599999999996</v>
      </c>
      <c r="I94" s="27">
        <v>619.23299999999995</v>
      </c>
      <c r="J94" s="27">
        <f>$H$94+$I$94</f>
        <v>1417.8789999999999</v>
      </c>
      <c r="K94" s="29">
        <v>6</v>
      </c>
      <c r="L94" s="28">
        <f>ROUND($J$94*$K$94,3)</f>
        <v>8507.2739999999994</v>
      </c>
      <c r="M94" s="63"/>
      <c r="N94" s="64"/>
      <c r="O94" s="31">
        <f>ROUND($N$94+$M$94,2)</f>
        <v>0</v>
      </c>
      <c r="P94" s="28">
        <f>ROUND($J$94*$M$94,2)</f>
        <v>0</v>
      </c>
      <c r="Q94" s="28">
        <f>ROUND($L$94*$N$94,2)</f>
        <v>0</v>
      </c>
      <c r="R94" s="28">
        <f>ROUND($Q$94+$P$94,2)</f>
        <v>0</v>
      </c>
      <c r="S94" s="30"/>
      <c r="T94" s="74"/>
    </row>
    <row r="95" spans="1:20" s="1" customFormat="1" ht="21.95" customHeight="1" outlineLevel="5" x14ac:dyDescent="0.2">
      <c r="A95" s="24"/>
      <c r="B95" s="25" t="s">
        <v>61</v>
      </c>
      <c r="C95" s="26" t="s">
        <v>62</v>
      </c>
      <c r="D95" s="26"/>
      <c r="E95" s="26"/>
      <c r="F95" s="26"/>
      <c r="G95" s="26"/>
      <c r="H95" s="27">
        <v>798.64599999999996</v>
      </c>
      <c r="I95" s="27">
        <v>619.23299999999995</v>
      </c>
      <c r="J95" s="27">
        <f>$H$95+$I$95</f>
        <v>1417.8789999999999</v>
      </c>
      <c r="K95" s="32">
        <v>1.1000000000000001</v>
      </c>
      <c r="L95" s="28">
        <f>ROUND($J$95*$K$95,3)</f>
        <v>1559.6669999999999</v>
      </c>
      <c r="M95" s="63"/>
      <c r="N95" s="64"/>
      <c r="O95" s="31">
        <f>ROUND($N$95+$M$95,2)</f>
        <v>0</v>
      </c>
      <c r="P95" s="28">
        <f>ROUND($J$95*$M$95,2)</f>
        <v>0</v>
      </c>
      <c r="Q95" s="28">
        <f>ROUND($L$95*$N$95,2)</f>
        <v>0</v>
      </c>
      <c r="R95" s="28">
        <f>ROUND($Q$95+$P$95,2)</f>
        <v>0</v>
      </c>
      <c r="S95" s="30"/>
      <c r="T95" s="74"/>
    </row>
    <row r="96" spans="1:20" s="1" customFormat="1" ht="21.95" customHeight="1" outlineLevel="5" x14ac:dyDescent="0.2">
      <c r="A96" s="24"/>
      <c r="B96" s="25" t="s">
        <v>63</v>
      </c>
      <c r="C96" s="26" t="s">
        <v>50</v>
      </c>
      <c r="D96" s="26"/>
      <c r="E96" s="26"/>
      <c r="F96" s="26"/>
      <c r="G96" s="26"/>
      <c r="H96" s="27">
        <v>496.60399999999998</v>
      </c>
      <c r="I96" s="27">
        <v>619.23299999999995</v>
      </c>
      <c r="J96" s="27">
        <f>$H$96+$I$96</f>
        <v>1115.837</v>
      </c>
      <c r="K96" s="32">
        <v>1.2</v>
      </c>
      <c r="L96" s="28">
        <f>ROUND($J$96*$K$96,3)</f>
        <v>1339.0039999999999</v>
      </c>
      <c r="M96" s="63"/>
      <c r="N96" s="64"/>
      <c r="O96" s="31">
        <f>ROUND($N$96+$M$96,2)</f>
        <v>0</v>
      </c>
      <c r="P96" s="28">
        <f>ROUND($J$96*$M$96,2)</f>
        <v>0</v>
      </c>
      <c r="Q96" s="28">
        <f>ROUND($L$96*$N$96,2)</f>
        <v>0</v>
      </c>
      <c r="R96" s="28">
        <f>ROUND($Q$96+$P$96,2)</f>
        <v>0</v>
      </c>
      <c r="S96" s="30"/>
      <c r="T96" s="74"/>
    </row>
    <row r="97" spans="1:20" s="1" customFormat="1" ht="21.95" customHeight="1" outlineLevel="5" x14ac:dyDescent="0.2">
      <c r="A97" s="24"/>
      <c r="B97" s="25" t="s">
        <v>96</v>
      </c>
      <c r="C97" s="26" t="s">
        <v>50</v>
      </c>
      <c r="D97" s="26"/>
      <c r="E97" s="26"/>
      <c r="F97" s="26"/>
      <c r="G97" s="26"/>
      <c r="H97" s="27">
        <v>302.04199999999997</v>
      </c>
      <c r="I97" s="28"/>
      <c r="J97" s="27">
        <f>$H$97+$I$97</f>
        <v>302.04199999999997</v>
      </c>
      <c r="K97" s="32">
        <v>1.2</v>
      </c>
      <c r="L97" s="28">
        <f>ROUND($J$97*$K$97,3)</f>
        <v>362.45</v>
      </c>
      <c r="M97" s="63"/>
      <c r="N97" s="64"/>
      <c r="O97" s="31">
        <f>ROUND($N$97+$M$97,2)</f>
        <v>0</v>
      </c>
      <c r="P97" s="28">
        <f>ROUND($J$97*$M$97,2)</f>
        <v>0</v>
      </c>
      <c r="Q97" s="28">
        <f>ROUND($L$97*$N$97,2)</f>
        <v>0</v>
      </c>
      <c r="R97" s="28">
        <f>ROUND($Q$97+$P$97,2)</f>
        <v>0</v>
      </c>
      <c r="S97" s="30" t="s">
        <v>97</v>
      </c>
      <c r="T97" s="74"/>
    </row>
    <row r="98" spans="1:20" s="11" customFormat="1" ht="11.1" customHeight="1" outlineLevel="4" x14ac:dyDescent="0.15">
      <c r="A98" s="12">
        <v>18</v>
      </c>
      <c r="B98" s="13" t="s">
        <v>64</v>
      </c>
      <c r="C98" s="14" t="s">
        <v>50</v>
      </c>
      <c r="D98" s="14"/>
      <c r="E98" s="14"/>
      <c r="F98" s="14"/>
      <c r="G98" s="14"/>
      <c r="H98" s="15">
        <v>798.64599999999996</v>
      </c>
      <c r="I98" s="15">
        <v>619.23299999999995</v>
      </c>
      <c r="J98" s="33">
        <v>1417.8789999999999</v>
      </c>
      <c r="K98" s="16"/>
      <c r="L98" s="16">
        <f>$L$99</f>
        <v>1417.8789999999999</v>
      </c>
      <c r="M98" s="66"/>
      <c r="N98" s="66"/>
      <c r="O98" s="16">
        <f>ROUND($R$98/$L$98,2)</f>
        <v>0</v>
      </c>
      <c r="P98" s="16">
        <f>ROUND($P$99+$P$100,2)</f>
        <v>0</v>
      </c>
      <c r="Q98" s="16">
        <f>ROUND($Q$99+$Q$100,2)</f>
        <v>0</v>
      </c>
      <c r="R98" s="16">
        <f>ROUND($R$99+$R$100,2)</f>
        <v>0</v>
      </c>
      <c r="S98" s="17" t="s">
        <v>98</v>
      </c>
      <c r="T98" s="72"/>
    </row>
    <row r="99" spans="1:20" s="18" customFormat="1" ht="11.1" customHeight="1" outlineLevel="5" x14ac:dyDescent="0.2">
      <c r="A99" s="19"/>
      <c r="B99" s="20" t="s">
        <v>23</v>
      </c>
      <c r="C99" s="21" t="s">
        <v>50</v>
      </c>
      <c r="D99" s="21"/>
      <c r="E99" s="21"/>
      <c r="F99" s="21"/>
      <c r="G99" s="21"/>
      <c r="H99" s="22">
        <v>798.64599999999996</v>
      </c>
      <c r="I99" s="22">
        <v>619.23299999999995</v>
      </c>
      <c r="J99" s="22">
        <f>$H$99+$I$99</f>
        <v>1417.8789999999999</v>
      </c>
      <c r="K99" s="22">
        <v>1</v>
      </c>
      <c r="L99" s="23">
        <f>ROUND($J$99*$K$99,3)</f>
        <v>1417.8789999999999</v>
      </c>
      <c r="M99" s="61"/>
      <c r="N99" s="62"/>
      <c r="O99" s="58">
        <f>ROUND($N$99+$M$99,2)</f>
        <v>0</v>
      </c>
      <c r="P99" s="23">
        <f>ROUND($J$99*$M$99,2)</f>
        <v>0</v>
      </c>
      <c r="Q99" s="23">
        <f>ROUND($L$99*$N$99,2)</f>
        <v>0</v>
      </c>
      <c r="R99" s="23">
        <f>ROUND($Q$99+$P$99,2)</f>
        <v>0</v>
      </c>
      <c r="S99" s="23"/>
      <c r="T99" s="73"/>
    </row>
    <row r="100" spans="1:20" s="1" customFormat="1" ht="11.1" customHeight="1" outlineLevel="5" x14ac:dyDescent="0.2">
      <c r="A100" s="24"/>
      <c r="B100" s="25" t="s">
        <v>65</v>
      </c>
      <c r="C100" s="26" t="s">
        <v>54</v>
      </c>
      <c r="D100" s="26"/>
      <c r="E100" s="26"/>
      <c r="F100" s="26"/>
      <c r="G100" s="26"/>
      <c r="H100" s="27">
        <v>798.64599999999996</v>
      </c>
      <c r="I100" s="27">
        <v>619.23299999999995</v>
      </c>
      <c r="J100" s="27">
        <f>$H$100+$I$100</f>
        <v>1417.8789999999999</v>
      </c>
      <c r="K100" s="32">
        <v>0.3</v>
      </c>
      <c r="L100" s="28">
        <f>ROUND($J$100*$K$100,3)</f>
        <v>425.36399999999998</v>
      </c>
      <c r="M100" s="63"/>
      <c r="N100" s="64"/>
      <c r="O100" s="31">
        <f>ROUND($N$100+$M$100,2)</f>
        <v>0</v>
      </c>
      <c r="P100" s="28">
        <f>ROUND($J$100*$M$100,2)</f>
        <v>0</v>
      </c>
      <c r="Q100" s="28">
        <f>ROUND($L$100*$N$100,2)</f>
        <v>0</v>
      </c>
      <c r="R100" s="28">
        <f>ROUND($Q$100+$P$100,2)</f>
        <v>0</v>
      </c>
      <c r="S100" s="30"/>
      <c r="T100" s="74"/>
    </row>
    <row r="101" spans="1:20" s="11" customFormat="1" ht="11.1" customHeight="1" outlineLevel="4" x14ac:dyDescent="0.15">
      <c r="A101" s="12">
        <v>19</v>
      </c>
      <c r="B101" s="13" t="s">
        <v>66</v>
      </c>
      <c r="C101" s="14" t="s">
        <v>50</v>
      </c>
      <c r="D101" s="14"/>
      <c r="E101" s="14"/>
      <c r="F101" s="14"/>
      <c r="G101" s="14"/>
      <c r="H101" s="15">
        <v>496.60399999999998</v>
      </c>
      <c r="I101" s="15">
        <v>619.23299999999995</v>
      </c>
      <c r="J101" s="33">
        <v>1115.837</v>
      </c>
      <c r="K101" s="16"/>
      <c r="L101" s="16">
        <f>$L$102</f>
        <v>1115.837</v>
      </c>
      <c r="M101" s="66"/>
      <c r="N101" s="66"/>
      <c r="O101" s="16">
        <f>ROUND($R$101/$L$101,2)</f>
        <v>0</v>
      </c>
      <c r="P101" s="16">
        <f>ROUND($P$102+$P$103,2)</f>
        <v>0</v>
      </c>
      <c r="Q101" s="16">
        <f>ROUND($Q$102+$Q$103,2)</f>
        <v>0</v>
      </c>
      <c r="R101" s="16">
        <f>ROUND($R$102+$R$103,2)</f>
        <v>0</v>
      </c>
      <c r="S101" s="17" t="s">
        <v>99</v>
      </c>
      <c r="T101" s="72"/>
    </row>
    <row r="102" spans="1:20" s="18" customFormat="1" ht="11.1" customHeight="1" outlineLevel="5" x14ac:dyDescent="0.2">
      <c r="A102" s="19"/>
      <c r="B102" s="20" t="s">
        <v>23</v>
      </c>
      <c r="C102" s="21" t="s">
        <v>50</v>
      </c>
      <c r="D102" s="21"/>
      <c r="E102" s="21"/>
      <c r="F102" s="21"/>
      <c r="G102" s="21"/>
      <c r="H102" s="22">
        <v>496.60399999999998</v>
      </c>
      <c r="I102" s="22">
        <v>619.23299999999995</v>
      </c>
      <c r="J102" s="22">
        <f>$H$102+$I$102</f>
        <v>1115.837</v>
      </c>
      <c r="K102" s="22">
        <v>1</v>
      </c>
      <c r="L102" s="23">
        <f>ROUND($J$102*$K$102,3)</f>
        <v>1115.837</v>
      </c>
      <c r="M102" s="61"/>
      <c r="N102" s="62"/>
      <c r="O102" s="58">
        <f>ROUND($N$102+$M$102,2)</f>
        <v>0</v>
      </c>
      <c r="P102" s="23">
        <f>ROUND($J$102*$M$102,2)</f>
        <v>0</v>
      </c>
      <c r="Q102" s="23">
        <f>ROUND($L$102*$N$102,2)</f>
        <v>0</v>
      </c>
      <c r="R102" s="23">
        <f>ROUND($Q$102+$P$102,2)</f>
        <v>0</v>
      </c>
      <c r="S102" s="23"/>
      <c r="T102" s="73"/>
    </row>
    <row r="103" spans="1:20" s="1" customFormat="1" ht="11.1" customHeight="1" outlineLevel="5" x14ac:dyDescent="0.2">
      <c r="A103" s="24"/>
      <c r="B103" s="25" t="s">
        <v>67</v>
      </c>
      <c r="C103" s="26" t="s">
        <v>54</v>
      </c>
      <c r="D103" s="26"/>
      <c r="E103" s="26"/>
      <c r="F103" s="26"/>
      <c r="G103" s="26"/>
      <c r="H103" s="27">
        <v>496.60399999999998</v>
      </c>
      <c r="I103" s="27">
        <v>619.23299999999995</v>
      </c>
      <c r="J103" s="27">
        <f>$H$103+$I$103</f>
        <v>1115.837</v>
      </c>
      <c r="K103" s="29">
        <v>3</v>
      </c>
      <c r="L103" s="28">
        <f>ROUND($J$103*$K$103,3)</f>
        <v>3347.511</v>
      </c>
      <c r="M103" s="63"/>
      <c r="N103" s="64"/>
      <c r="O103" s="31">
        <f>ROUND($N$103+$M$103,2)</f>
        <v>0</v>
      </c>
      <c r="P103" s="28">
        <f>ROUND($J$103*$M$103,2)</f>
        <v>0</v>
      </c>
      <c r="Q103" s="28">
        <f>ROUND($L$103*$N$103,2)</f>
        <v>0</v>
      </c>
      <c r="R103" s="28">
        <f>ROUND($Q$103+$P$103,2)</f>
        <v>0</v>
      </c>
      <c r="S103" s="30"/>
      <c r="T103" s="74"/>
    </row>
    <row r="104" spans="1:20" s="11" customFormat="1" ht="11.1" customHeight="1" outlineLevel="4" x14ac:dyDescent="0.15">
      <c r="A104" s="12">
        <v>20</v>
      </c>
      <c r="B104" s="13" t="s">
        <v>100</v>
      </c>
      <c r="C104" s="14" t="s">
        <v>62</v>
      </c>
      <c r="D104" s="14"/>
      <c r="E104" s="14"/>
      <c r="F104" s="14"/>
      <c r="G104" s="14"/>
      <c r="H104" s="15">
        <v>131</v>
      </c>
      <c r="I104" s="15">
        <v>810.38800000000003</v>
      </c>
      <c r="J104" s="15">
        <v>941.38800000000003</v>
      </c>
      <c r="K104" s="16"/>
      <c r="L104" s="16">
        <f>$L$105</f>
        <v>941.38800000000003</v>
      </c>
      <c r="M104" s="66"/>
      <c r="N104" s="66"/>
      <c r="O104" s="16">
        <f>ROUND($R$104/$L$104,2)</f>
        <v>0</v>
      </c>
      <c r="P104" s="16">
        <f>ROUND($P$105+$P$106,2)</f>
        <v>0</v>
      </c>
      <c r="Q104" s="16">
        <f>ROUND($Q$105+$Q$106,2)</f>
        <v>0</v>
      </c>
      <c r="R104" s="16">
        <f>ROUND($R$105+$R$106,2)</f>
        <v>0</v>
      </c>
      <c r="S104" s="17"/>
      <c r="T104" s="72"/>
    </row>
    <row r="105" spans="1:20" s="18" customFormat="1" ht="11.1" customHeight="1" outlineLevel="5" x14ac:dyDescent="0.2">
      <c r="A105" s="19"/>
      <c r="B105" s="20" t="s">
        <v>23</v>
      </c>
      <c r="C105" s="21" t="s">
        <v>62</v>
      </c>
      <c r="D105" s="21"/>
      <c r="E105" s="21"/>
      <c r="F105" s="21"/>
      <c r="G105" s="21"/>
      <c r="H105" s="22">
        <v>131</v>
      </c>
      <c r="I105" s="22">
        <v>810.38800000000003</v>
      </c>
      <c r="J105" s="22">
        <f>$H$105+$I$105</f>
        <v>941.38800000000003</v>
      </c>
      <c r="K105" s="22">
        <v>1</v>
      </c>
      <c r="L105" s="23">
        <f>ROUND($J$105*$K$105,3)</f>
        <v>941.38800000000003</v>
      </c>
      <c r="M105" s="61"/>
      <c r="N105" s="62"/>
      <c r="O105" s="58">
        <f>ROUND($N$105+$M$105,2)</f>
        <v>0</v>
      </c>
      <c r="P105" s="23">
        <f>ROUND($J$105*$M$105,2)</f>
        <v>0</v>
      </c>
      <c r="Q105" s="23">
        <f>ROUND($L$105*$N$105,2)</f>
        <v>0</v>
      </c>
      <c r="R105" s="23">
        <f>ROUND($Q$105+$P$105,2)</f>
        <v>0</v>
      </c>
      <c r="S105" s="23"/>
      <c r="T105" s="73"/>
    </row>
    <row r="106" spans="1:20" s="1" customFormat="1" ht="11.1" customHeight="1" outlineLevel="5" x14ac:dyDescent="0.2">
      <c r="A106" s="24"/>
      <c r="B106" s="25" t="s">
        <v>101</v>
      </c>
      <c r="C106" s="26" t="s">
        <v>62</v>
      </c>
      <c r="D106" s="26"/>
      <c r="E106" s="26"/>
      <c r="F106" s="26"/>
      <c r="G106" s="26"/>
      <c r="H106" s="27">
        <v>131</v>
      </c>
      <c r="I106" s="27">
        <v>810.38800000000003</v>
      </c>
      <c r="J106" s="27">
        <f>$H$106+$I$106</f>
        <v>941.38800000000003</v>
      </c>
      <c r="K106" s="32">
        <v>1.1000000000000001</v>
      </c>
      <c r="L106" s="28">
        <f>ROUND($J$106*$K$106,3)</f>
        <v>1035.527</v>
      </c>
      <c r="M106" s="63"/>
      <c r="N106" s="64"/>
      <c r="O106" s="31">
        <f>ROUND($N$106+$M$106,2)</f>
        <v>0</v>
      </c>
      <c r="P106" s="28">
        <f>ROUND($J$106*$M$106,2)</f>
        <v>0</v>
      </c>
      <c r="Q106" s="28">
        <f>ROUND($L$106*$N$106,2)</f>
        <v>0</v>
      </c>
      <c r="R106" s="28">
        <f>ROUND($Q$106+$P$106,2)</f>
        <v>0</v>
      </c>
      <c r="S106" s="30"/>
      <c r="T106" s="74"/>
    </row>
    <row r="107" spans="1:20" s="11" customFormat="1" ht="11.1" customHeight="1" outlineLevel="4" x14ac:dyDescent="0.15">
      <c r="A107" s="12">
        <v>21</v>
      </c>
      <c r="B107" s="13" t="s">
        <v>68</v>
      </c>
      <c r="C107" s="14" t="s">
        <v>50</v>
      </c>
      <c r="D107" s="14"/>
      <c r="E107" s="14"/>
      <c r="F107" s="14"/>
      <c r="G107" s="14"/>
      <c r="H107" s="15">
        <v>496.60399999999998</v>
      </c>
      <c r="I107" s="15">
        <v>619.23299999999995</v>
      </c>
      <c r="J107" s="33">
        <v>1115.837</v>
      </c>
      <c r="K107" s="16"/>
      <c r="L107" s="16">
        <f>$L$108</f>
        <v>1115.837</v>
      </c>
      <c r="M107" s="66"/>
      <c r="N107" s="66"/>
      <c r="O107" s="16">
        <f>ROUND($R$107/$L$107,2)</f>
        <v>0</v>
      </c>
      <c r="P107" s="16">
        <f>ROUND($P$108+$P$109+$P$110,2)</f>
        <v>0</v>
      </c>
      <c r="Q107" s="16">
        <f>ROUND($Q$108+$Q$109+$Q$110,2)</f>
        <v>0</v>
      </c>
      <c r="R107" s="16">
        <f>ROUND($R$108+$R$109+$R$110,2)</f>
        <v>0</v>
      </c>
      <c r="S107" s="17"/>
      <c r="T107" s="72"/>
    </row>
    <row r="108" spans="1:20" s="18" customFormat="1" ht="11.1" customHeight="1" outlineLevel="5" x14ac:dyDescent="0.2">
      <c r="A108" s="19"/>
      <c r="B108" s="20" t="s">
        <v>23</v>
      </c>
      <c r="C108" s="21" t="s">
        <v>50</v>
      </c>
      <c r="D108" s="21"/>
      <c r="E108" s="21"/>
      <c r="F108" s="21"/>
      <c r="G108" s="21"/>
      <c r="H108" s="22">
        <v>496.60399999999998</v>
      </c>
      <c r="I108" s="22">
        <v>619.23299999999995</v>
      </c>
      <c r="J108" s="22">
        <f>$H$108+$I$108</f>
        <v>1115.837</v>
      </c>
      <c r="K108" s="22">
        <v>1</v>
      </c>
      <c r="L108" s="23">
        <f>ROUND($J$108*$K$108,3)</f>
        <v>1115.837</v>
      </c>
      <c r="M108" s="61"/>
      <c r="N108" s="62"/>
      <c r="O108" s="58">
        <f>ROUND($N$108+$M$108,2)</f>
        <v>0</v>
      </c>
      <c r="P108" s="23">
        <f>ROUND($J$108*$M$108,2)</f>
        <v>0</v>
      </c>
      <c r="Q108" s="23">
        <f>ROUND($L$108*$N$108,2)</f>
        <v>0</v>
      </c>
      <c r="R108" s="23">
        <f>ROUND($Q$108+$P$108,2)</f>
        <v>0</v>
      </c>
      <c r="S108" s="23"/>
      <c r="T108" s="73"/>
    </row>
    <row r="109" spans="1:20" s="1" customFormat="1" ht="44.1" customHeight="1" outlineLevel="5" x14ac:dyDescent="0.2">
      <c r="A109" s="24"/>
      <c r="B109" s="25" t="s">
        <v>75</v>
      </c>
      <c r="C109" s="26" t="s">
        <v>70</v>
      </c>
      <c r="D109" s="26"/>
      <c r="E109" s="26"/>
      <c r="F109" s="26"/>
      <c r="G109" s="26"/>
      <c r="H109" s="27">
        <v>37.828000000000003</v>
      </c>
      <c r="I109" s="27">
        <v>25.988</v>
      </c>
      <c r="J109" s="27">
        <f>$H$109+$I$109</f>
        <v>63.816000000000003</v>
      </c>
      <c r="K109" s="31">
        <v>0.45</v>
      </c>
      <c r="L109" s="28">
        <f>ROUND($J$109*$K$109,3)</f>
        <v>28.716999999999999</v>
      </c>
      <c r="M109" s="63"/>
      <c r="N109" s="64"/>
      <c r="O109" s="31">
        <f>ROUND($N$109+$M$109,2)</f>
        <v>0</v>
      </c>
      <c r="P109" s="28">
        <f>ROUND($J$109*$M$109,2)</f>
        <v>0</v>
      </c>
      <c r="Q109" s="28">
        <f>ROUND($L$109*$N$109,2)</f>
        <v>0</v>
      </c>
      <c r="R109" s="28">
        <f>ROUND($Q$109+$P$109,2)</f>
        <v>0</v>
      </c>
      <c r="S109" s="30" t="s">
        <v>76</v>
      </c>
      <c r="T109" s="74"/>
    </row>
    <row r="110" spans="1:20" s="1" customFormat="1" ht="44.1" customHeight="1" outlineLevel="5" x14ac:dyDescent="0.2">
      <c r="A110" s="24"/>
      <c r="B110" s="25" t="s">
        <v>69</v>
      </c>
      <c r="C110" s="26" t="s">
        <v>70</v>
      </c>
      <c r="D110" s="26"/>
      <c r="E110" s="26"/>
      <c r="F110" s="26"/>
      <c r="G110" s="26"/>
      <c r="H110" s="27">
        <v>458.77600000000001</v>
      </c>
      <c r="I110" s="27">
        <v>568.38499999999999</v>
      </c>
      <c r="J110" s="27">
        <f>$H$110+$I$110</f>
        <v>1027.1610000000001</v>
      </c>
      <c r="K110" s="31">
        <v>0.45</v>
      </c>
      <c r="L110" s="28">
        <f>ROUND($J$110*$K$110,3)</f>
        <v>462.22199999999998</v>
      </c>
      <c r="M110" s="63"/>
      <c r="N110" s="64"/>
      <c r="O110" s="31">
        <f>ROUND($N$110+$M$110,2)</f>
        <v>0</v>
      </c>
      <c r="P110" s="28">
        <f>ROUND($J$110*$M$110,2)</f>
        <v>0</v>
      </c>
      <c r="Q110" s="28">
        <f>ROUND($L$110*$N$110,2)</f>
        <v>0</v>
      </c>
      <c r="R110" s="28">
        <f>ROUND($Q$110+$P$110,2)</f>
        <v>0</v>
      </c>
      <c r="S110" s="30" t="s">
        <v>71</v>
      </c>
      <c r="T110" s="74"/>
    </row>
    <row r="111" spans="1:20" s="11" customFormat="1" ht="11.1" customHeight="1" outlineLevel="4" x14ac:dyDescent="0.15">
      <c r="A111" s="12">
        <v>22</v>
      </c>
      <c r="B111" s="13" t="s">
        <v>102</v>
      </c>
      <c r="C111" s="14" t="s">
        <v>50</v>
      </c>
      <c r="D111" s="14"/>
      <c r="E111" s="14"/>
      <c r="F111" s="14"/>
      <c r="G111" s="14"/>
      <c r="H111" s="15">
        <v>302.04199999999997</v>
      </c>
      <c r="I111" s="16"/>
      <c r="J111" s="15">
        <v>302.04199999999997</v>
      </c>
      <c r="K111" s="16"/>
      <c r="L111" s="16">
        <f>$L$112</f>
        <v>302.04199999999997</v>
      </c>
      <c r="M111" s="66"/>
      <c r="N111" s="66"/>
      <c r="O111" s="16">
        <f>ROUND($R$111/$L$111,2)</f>
        <v>0</v>
      </c>
      <c r="P111" s="16">
        <f>ROUND($P$112+$P$113+$P$114+$P$115,2)</f>
        <v>0</v>
      </c>
      <c r="Q111" s="16">
        <f>ROUND($Q$112+$Q$113+$Q$114+$Q$115,2)</f>
        <v>0</v>
      </c>
      <c r="R111" s="16">
        <f>ROUND($R$112+$R$113+$R$114+$R$115,2)</f>
        <v>0</v>
      </c>
      <c r="S111" s="17" t="s">
        <v>103</v>
      </c>
      <c r="T111" s="72"/>
    </row>
    <row r="112" spans="1:20" s="18" customFormat="1" ht="11.1" customHeight="1" outlineLevel="5" x14ac:dyDescent="0.2">
      <c r="A112" s="19"/>
      <c r="B112" s="20" t="s">
        <v>23</v>
      </c>
      <c r="C112" s="21" t="s">
        <v>50</v>
      </c>
      <c r="D112" s="21"/>
      <c r="E112" s="21"/>
      <c r="F112" s="21"/>
      <c r="G112" s="21"/>
      <c r="H112" s="22">
        <v>302.04199999999997</v>
      </c>
      <c r="I112" s="23"/>
      <c r="J112" s="22">
        <f>$H$112+$I$112</f>
        <v>302.04199999999997</v>
      </c>
      <c r="K112" s="22">
        <v>1</v>
      </c>
      <c r="L112" s="23">
        <f>ROUND($J$112*$K$112,3)</f>
        <v>302.04199999999997</v>
      </c>
      <c r="M112" s="68"/>
      <c r="N112" s="62"/>
      <c r="O112" s="60">
        <f>ROUND($N$112+$M$112,2)</f>
        <v>0</v>
      </c>
      <c r="P112" s="23">
        <f>ROUND($J$112*$M$112,2)</f>
        <v>0</v>
      </c>
      <c r="Q112" s="23">
        <f>ROUND($L$112*$N$112,2)</f>
        <v>0</v>
      </c>
      <c r="R112" s="23">
        <f>ROUND($Q$112+$P$112,2)</f>
        <v>0</v>
      </c>
      <c r="S112" s="23"/>
      <c r="T112" s="73"/>
    </row>
    <row r="113" spans="1:20" s="1" customFormat="1" ht="11.1" customHeight="1" outlineLevel="5" x14ac:dyDescent="0.2">
      <c r="A113" s="24"/>
      <c r="B113" s="25" t="s">
        <v>104</v>
      </c>
      <c r="C113" s="26" t="s">
        <v>50</v>
      </c>
      <c r="D113" s="26"/>
      <c r="E113" s="26"/>
      <c r="F113" s="26"/>
      <c r="G113" s="26"/>
      <c r="H113" s="27">
        <v>203.59399999999999</v>
      </c>
      <c r="I113" s="28"/>
      <c r="J113" s="27">
        <f>$H$113+$I$113</f>
        <v>203.59399999999999</v>
      </c>
      <c r="K113" s="31">
        <v>1.05</v>
      </c>
      <c r="L113" s="28">
        <f>ROUND($J$113*$K$113,3)</f>
        <v>213.774</v>
      </c>
      <c r="M113" s="63"/>
      <c r="N113" s="65"/>
      <c r="O113" s="59">
        <f>ROUND($N$113+$M$113,2)</f>
        <v>0</v>
      </c>
      <c r="P113" s="28">
        <f>ROUND($J$113*$M$113,2)</f>
        <v>0</v>
      </c>
      <c r="Q113" s="28">
        <f>ROUND($L$113*$N$113,2)</f>
        <v>0</v>
      </c>
      <c r="R113" s="28">
        <f>ROUND($Q$113+$P$113,2)</f>
        <v>0</v>
      </c>
      <c r="S113" s="30" t="s">
        <v>105</v>
      </c>
      <c r="T113" s="74"/>
    </row>
    <row r="114" spans="1:20" s="1" customFormat="1" ht="11.1" customHeight="1" outlineLevel="5" x14ac:dyDescent="0.2">
      <c r="A114" s="24"/>
      <c r="B114" s="25" t="s">
        <v>106</v>
      </c>
      <c r="C114" s="26" t="s">
        <v>50</v>
      </c>
      <c r="D114" s="26"/>
      <c r="E114" s="26"/>
      <c r="F114" s="26"/>
      <c r="G114" s="26"/>
      <c r="H114" s="27">
        <v>98.447999999999993</v>
      </c>
      <c r="I114" s="28"/>
      <c r="J114" s="27">
        <f>$H$114+$I$114</f>
        <v>98.447999999999993</v>
      </c>
      <c r="K114" s="31">
        <v>1.05</v>
      </c>
      <c r="L114" s="28">
        <f>ROUND($J$114*$K$114,3)</f>
        <v>103.37</v>
      </c>
      <c r="M114" s="63"/>
      <c r="N114" s="65"/>
      <c r="O114" s="59">
        <f>ROUND($N$114+$M$114,2)</f>
        <v>0</v>
      </c>
      <c r="P114" s="28">
        <f>ROUND($J$114*$M$114,2)</f>
        <v>0</v>
      </c>
      <c r="Q114" s="28">
        <f>ROUND($L$114*$N$114,2)</f>
        <v>0</v>
      </c>
      <c r="R114" s="28">
        <f>ROUND($Q$114+$P$114,2)</f>
        <v>0</v>
      </c>
      <c r="S114" s="30" t="s">
        <v>107</v>
      </c>
      <c r="T114" s="74"/>
    </row>
    <row r="115" spans="1:20" s="1" customFormat="1" ht="11.1" customHeight="1" outlineLevel="5" x14ac:dyDescent="0.2">
      <c r="A115" s="24"/>
      <c r="B115" s="25" t="s">
        <v>108</v>
      </c>
      <c r="C115" s="26" t="s">
        <v>54</v>
      </c>
      <c r="D115" s="26"/>
      <c r="E115" s="26"/>
      <c r="F115" s="26"/>
      <c r="G115" s="26"/>
      <c r="H115" s="27">
        <v>302.04199999999997</v>
      </c>
      <c r="I115" s="28"/>
      <c r="J115" s="27">
        <f>$H$115+$I$115</f>
        <v>302.04199999999997</v>
      </c>
      <c r="K115" s="32">
        <v>2.5</v>
      </c>
      <c r="L115" s="28">
        <f>ROUND($J$115*$K$115,3)</f>
        <v>755.10500000000002</v>
      </c>
      <c r="M115" s="63"/>
      <c r="N115" s="64"/>
      <c r="O115" s="31">
        <f>ROUND($N$115+$M$115,2)</f>
        <v>0</v>
      </c>
      <c r="P115" s="28">
        <f>ROUND($J$115*$M$115,2)</f>
        <v>0</v>
      </c>
      <c r="Q115" s="28">
        <f>ROUND($L$115*$N$115,2)</f>
        <v>0</v>
      </c>
      <c r="R115" s="28">
        <f>ROUND($Q$115+$P$115,2)</f>
        <v>0</v>
      </c>
      <c r="S115" s="30"/>
      <c r="T115" s="74"/>
    </row>
    <row r="116" spans="1:20" s="11" customFormat="1" ht="21.95" customHeight="1" outlineLevel="4" x14ac:dyDescent="0.15">
      <c r="A116" s="12">
        <v>23</v>
      </c>
      <c r="B116" s="13" t="s">
        <v>109</v>
      </c>
      <c r="C116" s="14" t="s">
        <v>50</v>
      </c>
      <c r="D116" s="14"/>
      <c r="E116" s="14"/>
      <c r="F116" s="14"/>
      <c r="G116" s="14"/>
      <c r="H116" s="15">
        <v>302.04199999999997</v>
      </c>
      <c r="I116" s="16"/>
      <c r="J116" s="15">
        <v>302.04199999999997</v>
      </c>
      <c r="K116" s="16"/>
      <c r="L116" s="16">
        <f>$L$117</f>
        <v>302.04199999999997</v>
      </c>
      <c r="M116" s="66"/>
      <c r="N116" s="66"/>
      <c r="O116" s="16">
        <f>ROUND($R$116/$L$116,2)</f>
        <v>0</v>
      </c>
      <c r="P116" s="16">
        <f>ROUND($P$117+$P$118,2)</f>
        <v>0</v>
      </c>
      <c r="Q116" s="16">
        <f>ROUND($Q$117+$Q$118,2)</f>
        <v>0</v>
      </c>
      <c r="R116" s="16">
        <f>ROUND($R$117+$R$118,2)</f>
        <v>0</v>
      </c>
      <c r="S116" s="17"/>
      <c r="T116" s="72"/>
    </row>
    <row r="117" spans="1:20" s="18" customFormat="1" ht="11.1" customHeight="1" outlineLevel="5" x14ac:dyDescent="0.2">
      <c r="A117" s="19"/>
      <c r="B117" s="20" t="s">
        <v>23</v>
      </c>
      <c r="C117" s="21" t="s">
        <v>50</v>
      </c>
      <c r="D117" s="21"/>
      <c r="E117" s="21"/>
      <c r="F117" s="21"/>
      <c r="G117" s="21"/>
      <c r="H117" s="22">
        <v>302.04199999999997</v>
      </c>
      <c r="I117" s="23"/>
      <c r="J117" s="22">
        <f>$H$117+$I$117</f>
        <v>302.04199999999997</v>
      </c>
      <c r="K117" s="22">
        <v>1</v>
      </c>
      <c r="L117" s="23">
        <f>ROUND($J$117*$K$117,3)</f>
        <v>302.04199999999997</v>
      </c>
      <c r="M117" s="61"/>
      <c r="N117" s="62"/>
      <c r="O117" s="58">
        <f>ROUND($N$117+$M$117,2)</f>
        <v>0</v>
      </c>
      <c r="P117" s="23">
        <f>ROUND($J$117*$M$117,2)</f>
        <v>0</v>
      </c>
      <c r="Q117" s="23">
        <f>ROUND($L$117*$N$117,2)</f>
        <v>0</v>
      </c>
      <c r="R117" s="23">
        <f>ROUND($Q$117+$P$117,2)</f>
        <v>0</v>
      </c>
      <c r="S117" s="23"/>
      <c r="T117" s="73"/>
    </row>
    <row r="118" spans="1:20" s="1" customFormat="1" ht="11.1" customHeight="1" outlineLevel="5" x14ac:dyDescent="0.2">
      <c r="A118" s="24"/>
      <c r="B118" s="25" t="s">
        <v>110</v>
      </c>
      <c r="C118" s="26" t="s">
        <v>70</v>
      </c>
      <c r="D118" s="26"/>
      <c r="E118" s="26"/>
      <c r="F118" s="26"/>
      <c r="G118" s="26"/>
      <c r="H118" s="27">
        <v>302.04199999999997</v>
      </c>
      <c r="I118" s="28"/>
      <c r="J118" s="27">
        <f>$H$118+$I$118</f>
        <v>302.04199999999997</v>
      </c>
      <c r="K118" s="31">
        <v>0.13</v>
      </c>
      <c r="L118" s="28">
        <f>ROUND($J$118*$K$118,3)</f>
        <v>39.265000000000001</v>
      </c>
      <c r="M118" s="63"/>
      <c r="N118" s="64"/>
      <c r="O118" s="31">
        <f>ROUND($N$118+$M$118,2)</f>
        <v>0</v>
      </c>
      <c r="P118" s="28">
        <f>ROUND($J$118*$M$118,2)</f>
        <v>0</v>
      </c>
      <c r="Q118" s="28">
        <f>ROUND($L$118*$N$118,2)</f>
        <v>0</v>
      </c>
      <c r="R118" s="28">
        <f>ROUND($Q$118+$P$118,2)</f>
        <v>0</v>
      </c>
      <c r="S118" s="30"/>
      <c r="T118" s="74"/>
    </row>
    <row r="119" spans="1:20" s="1" customFormat="1" ht="12" customHeight="1" outlineLevel="3" x14ac:dyDescent="0.2">
      <c r="A119" s="7"/>
      <c r="B119" s="8" t="s">
        <v>111</v>
      </c>
      <c r="C119" s="9"/>
      <c r="D119" s="9"/>
      <c r="E119" s="9"/>
      <c r="F119" s="9"/>
      <c r="G119" s="9"/>
      <c r="H119" s="10"/>
      <c r="I119" s="10"/>
      <c r="J119" s="10"/>
      <c r="K119" s="10"/>
      <c r="L119" s="10"/>
      <c r="M119" s="67"/>
      <c r="N119" s="67"/>
      <c r="O119" s="10"/>
      <c r="P119" s="10">
        <f>ROUND($P$121+$P$122+$P$123+$P$124+$P$126+$P$127+$P$128+$P$129+$P$130+$P$131+$P$132+$P$134+$P$135+$P$136+$P$137+$P$138+$P$139+$P$141+$P$142+$P$143+$P$144+$P$146+$P$147+$P$149+$P$150,2)</f>
        <v>0</v>
      </c>
      <c r="Q119" s="10">
        <f>ROUND($Q$121+$Q$122+$Q$123+$Q$124+$Q$126+$Q$127+$Q$128+$Q$129+$Q$130+$Q$131+$Q$132+$Q$134+$Q$135+$Q$136+$Q$137+$Q$138+$Q$139+$Q$141+$Q$142+$Q$143+$Q$144+$Q$146+$Q$147+$Q$149+$Q$150,2)</f>
        <v>0</v>
      </c>
      <c r="R119" s="10">
        <f>ROUND($R$121+$R$122+$R$123+$R$124+$R$126+$R$127+$R$128+$R$129+$R$130+$R$131+$R$132+$R$134+$R$135+$R$136+$R$137+$R$138+$R$139+$R$141+$R$142+$R$143+$R$144+$R$146+$R$147+$R$149+$R$150,2)</f>
        <v>0</v>
      </c>
      <c r="S119" s="10"/>
      <c r="T119" s="67"/>
    </row>
    <row r="120" spans="1:20" s="11" customFormat="1" ht="11.1" customHeight="1" outlineLevel="4" x14ac:dyDescent="0.15">
      <c r="A120" s="12">
        <v>24</v>
      </c>
      <c r="B120" s="13" t="s">
        <v>49</v>
      </c>
      <c r="C120" s="14" t="s">
        <v>50</v>
      </c>
      <c r="D120" s="14"/>
      <c r="E120" s="14"/>
      <c r="F120" s="14"/>
      <c r="G120" s="14"/>
      <c r="H120" s="15">
        <v>7.0030000000000001</v>
      </c>
      <c r="I120" s="15">
        <v>5.226</v>
      </c>
      <c r="J120" s="15">
        <v>12.228999999999999</v>
      </c>
      <c r="K120" s="16"/>
      <c r="L120" s="16">
        <f>$L$121</f>
        <v>12.228999999999999</v>
      </c>
      <c r="M120" s="66"/>
      <c r="N120" s="66"/>
      <c r="O120" s="16">
        <f>ROUND($R$120/$L$120,2)</f>
        <v>0</v>
      </c>
      <c r="P120" s="16">
        <f>ROUND($P$121+$P$122+$P$123+$P$124,2)</f>
        <v>0</v>
      </c>
      <c r="Q120" s="16">
        <f>ROUND($Q$121+$Q$122+$Q$123+$Q$124,2)</f>
        <v>0</v>
      </c>
      <c r="R120" s="16">
        <f>ROUND($R$121+$R$122+$R$123+$R$124,2)</f>
        <v>0</v>
      </c>
      <c r="S120" s="17"/>
      <c r="T120" s="72"/>
    </row>
    <row r="121" spans="1:20" s="18" customFormat="1" ht="11.1" customHeight="1" outlineLevel="5" x14ac:dyDescent="0.2">
      <c r="A121" s="19"/>
      <c r="B121" s="20" t="s">
        <v>23</v>
      </c>
      <c r="C121" s="21" t="s">
        <v>50</v>
      </c>
      <c r="D121" s="21"/>
      <c r="E121" s="21"/>
      <c r="F121" s="21"/>
      <c r="G121" s="21"/>
      <c r="H121" s="22">
        <v>7.0030000000000001</v>
      </c>
      <c r="I121" s="22">
        <v>5.226</v>
      </c>
      <c r="J121" s="22">
        <f>$H$121+$I$121</f>
        <v>12.228999999999999</v>
      </c>
      <c r="K121" s="22">
        <v>1</v>
      </c>
      <c r="L121" s="23">
        <f>ROUND($J$121*$K$121,3)</f>
        <v>12.228999999999999</v>
      </c>
      <c r="M121" s="61"/>
      <c r="N121" s="62"/>
      <c r="O121" s="58">
        <f>ROUND($N$121+$M$121,2)</f>
        <v>0</v>
      </c>
      <c r="P121" s="23">
        <f>ROUND($J$121*$M$121,2)</f>
        <v>0</v>
      </c>
      <c r="Q121" s="23">
        <f>ROUND($L$121*$N$121,2)</f>
        <v>0</v>
      </c>
      <c r="R121" s="23">
        <f>ROUND($Q$121+$P$121,2)</f>
        <v>0</v>
      </c>
      <c r="S121" s="23"/>
      <c r="T121" s="73"/>
    </row>
    <row r="122" spans="1:20" s="1" customFormat="1" ht="21.95" customHeight="1" outlineLevel="5" x14ac:dyDescent="0.2">
      <c r="A122" s="24"/>
      <c r="B122" s="25" t="s">
        <v>112</v>
      </c>
      <c r="C122" s="26" t="s">
        <v>52</v>
      </c>
      <c r="D122" s="26"/>
      <c r="E122" s="26"/>
      <c r="F122" s="26"/>
      <c r="G122" s="26"/>
      <c r="H122" s="27">
        <v>7.0030000000000001</v>
      </c>
      <c r="I122" s="27">
        <v>5.226</v>
      </c>
      <c r="J122" s="27">
        <f>$H$122+$I$122</f>
        <v>12.228999999999999</v>
      </c>
      <c r="K122" s="29">
        <v>6</v>
      </c>
      <c r="L122" s="28">
        <f>ROUND($J$122*$K$122,3)</f>
        <v>73.373999999999995</v>
      </c>
      <c r="M122" s="63"/>
      <c r="N122" s="64"/>
      <c r="O122" s="31">
        <f>ROUND($N$122+$M$122,2)</f>
        <v>0</v>
      </c>
      <c r="P122" s="28">
        <f>ROUND($J$122*$M$122,2)</f>
        <v>0</v>
      </c>
      <c r="Q122" s="28">
        <f>ROUND($L$122*$N$122,2)</f>
        <v>0</v>
      </c>
      <c r="R122" s="28">
        <f>ROUND($Q$122+$P$122,2)</f>
        <v>0</v>
      </c>
      <c r="S122" s="30"/>
      <c r="T122" s="74"/>
    </row>
    <row r="123" spans="1:20" s="1" customFormat="1" ht="11.1" customHeight="1" outlineLevel="5" x14ac:dyDescent="0.2">
      <c r="A123" s="24"/>
      <c r="B123" s="25" t="s">
        <v>53</v>
      </c>
      <c r="C123" s="26" t="s">
        <v>54</v>
      </c>
      <c r="D123" s="26"/>
      <c r="E123" s="26"/>
      <c r="F123" s="26"/>
      <c r="G123" s="26"/>
      <c r="H123" s="27">
        <v>7.0030000000000001</v>
      </c>
      <c r="I123" s="27">
        <v>5.226</v>
      </c>
      <c r="J123" s="27">
        <f>$H$123+$I$123</f>
        <v>12.228999999999999</v>
      </c>
      <c r="K123" s="29">
        <v>6</v>
      </c>
      <c r="L123" s="28">
        <f>ROUND($J$123*$K$123,3)</f>
        <v>73.373999999999995</v>
      </c>
      <c r="M123" s="63"/>
      <c r="N123" s="64"/>
      <c r="O123" s="31">
        <f>ROUND($N$123+$M$123,2)</f>
        <v>0</v>
      </c>
      <c r="P123" s="28">
        <f>ROUND($J$123*$M$123,2)</f>
        <v>0</v>
      </c>
      <c r="Q123" s="28">
        <f>ROUND($L$123*$N$123,2)</f>
        <v>0</v>
      </c>
      <c r="R123" s="28">
        <f>ROUND($Q$123+$P$123,2)</f>
        <v>0</v>
      </c>
      <c r="S123" s="30"/>
      <c r="T123" s="74"/>
    </row>
    <row r="124" spans="1:20" s="1" customFormat="1" ht="21.95" customHeight="1" outlineLevel="5" x14ac:dyDescent="0.2">
      <c r="A124" s="24"/>
      <c r="B124" s="25" t="s">
        <v>113</v>
      </c>
      <c r="C124" s="26" t="s">
        <v>56</v>
      </c>
      <c r="D124" s="26"/>
      <c r="E124" s="26"/>
      <c r="F124" s="26"/>
      <c r="G124" s="26"/>
      <c r="H124" s="27">
        <v>0.35</v>
      </c>
      <c r="I124" s="27">
        <v>0.26100000000000001</v>
      </c>
      <c r="J124" s="27">
        <f>$H$124+$I$124</f>
        <v>0.61099999999999999</v>
      </c>
      <c r="K124" s="31">
        <v>1.05</v>
      </c>
      <c r="L124" s="28">
        <f>ROUND($J$124*$K$124,3)</f>
        <v>0.64200000000000002</v>
      </c>
      <c r="M124" s="63"/>
      <c r="N124" s="65"/>
      <c r="O124" s="59">
        <f>ROUND($N$124+$M$124,2)</f>
        <v>0</v>
      </c>
      <c r="P124" s="28">
        <f>ROUND($J$124*$M$124,2)</f>
        <v>0</v>
      </c>
      <c r="Q124" s="28">
        <f>ROUND($L$124*$N$124,2)</f>
        <v>0</v>
      </c>
      <c r="R124" s="28">
        <f>ROUND($Q$124+$P$124,2)</f>
        <v>0</v>
      </c>
      <c r="S124" s="30"/>
      <c r="T124" s="74"/>
    </row>
    <row r="125" spans="1:20" s="11" customFormat="1" ht="21.95" customHeight="1" outlineLevel="4" x14ac:dyDescent="0.15">
      <c r="A125" s="12">
        <v>25</v>
      </c>
      <c r="B125" s="13" t="s">
        <v>82</v>
      </c>
      <c r="C125" s="14" t="s">
        <v>50</v>
      </c>
      <c r="D125" s="14"/>
      <c r="E125" s="14"/>
      <c r="F125" s="14"/>
      <c r="G125" s="14"/>
      <c r="H125" s="15">
        <v>12.731999999999999</v>
      </c>
      <c r="I125" s="15">
        <v>13.632</v>
      </c>
      <c r="J125" s="15">
        <v>26.364000000000001</v>
      </c>
      <c r="K125" s="16"/>
      <c r="L125" s="16">
        <f>$L$126</f>
        <v>26.364000000000001</v>
      </c>
      <c r="M125" s="66"/>
      <c r="N125" s="66"/>
      <c r="O125" s="16">
        <f>ROUND($R$125/$L$125,2)</f>
        <v>0</v>
      </c>
      <c r="P125" s="16">
        <f>ROUND($P$126+$P$127+$P$128+$P$129+$P$130+$P$131+$P$132,2)</f>
        <v>0</v>
      </c>
      <c r="Q125" s="16">
        <f>ROUND($Q$126+$Q$127+$Q$128+$Q$129+$Q$130+$Q$131+$Q$132,2)</f>
        <v>0</v>
      </c>
      <c r="R125" s="16">
        <f>ROUND($R$126+$R$127+$R$128+$R$129+$R$130+$R$131+$R$132,2)</f>
        <v>0</v>
      </c>
      <c r="S125" s="17" t="s">
        <v>114</v>
      </c>
      <c r="T125" s="72"/>
    </row>
    <row r="126" spans="1:20" s="18" customFormat="1" ht="11.1" customHeight="1" outlineLevel="5" x14ac:dyDescent="0.2">
      <c r="A126" s="19"/>
      <c r="B126" s="20" t="s">
        <v>23</v>
      </c>
      <c r="C126" s="21" t="s">
        <v>50</v>
      </c>
      <c r="D126" s="21"/>
      <c r="E126" s="21"/>
      <c r="F126" s="21"/>
      <c r="G126" s="21"/>
      <c r="H126" s="22">
        <v>12.731999999999999</v>
      </c>
      <c r="I126" s="22">
        <v>13.632</v>
      </c>
      <c r="J126" s="22">
        <f>$H$126+$I$126</f>
        <v>26.363999999999997</v>
      </c>
      <c r="K126" s="22">
        <v>1</v>
      </c>
      <c r="L126" s="23">
        <f>ROUND($J$126*$K$126,3)</f>
        <v>26.364000000000001</v>
      </c>
      <c r="M126" s="68"/>
      <c r="N126" s="62"/>
      <c r="O126" s="60">
        <f>ROUND($N$126+$M$126,2)</f>
        <v>0</v>
      </c>
      <c r="P126" s="23">
        <f>ROUND($J$126*$M$126,2)</f>
        <v>0</v>
      </c>
      <c r="Q126" s="23">
        <f>ROUND($L$126*$N$126,2)</f>
        <v>0</v>
      </c>
      <c r="R126" s="23">
        <f>ROUND($Q$126+$P$126,2)</f>
        <v>0</v>
      </c>
      <c r="S126" s="23"/>
      <c r="T126" s="73"/>
    </row>
    <row r="127" spans="1:20" s="1" customFormat="1" ht="21.95" customHeight="1" outlineLevel="5" x14ac:dyDescent="0.2">
      <c r="A127" s="24"/>
      <c r="B127" s="25" t="s">
        <v>112</v>
      </c>
      <c r="C127" s="26" t="s">
        <v>52</v>
      </c>
      <c r="D127" s="26"/>
      <c r="E127" s="26"/>
      <c r="F127" s="26"/>
      <c r="G127" s="26"/>
      <c r="H127" s="27">
        <v>12.731999999999999</v>
      </c>
      <c r="I127" s="27">
        <v>13.632</v>
      </c>
      <c r="J127" s="27">
        <f>$H$127+$I$127</f>
        <v>26.363999999999997</v>
      </c>
      <c r="K127" s="29">
        <v>6</v>
      </c>
      <c r="L127" s="28">
        <f>ROUND($J$127*$K$127,3)</f>
        <v>158.184</v>
      </c>
      <c r="M127" s="63"/>
      <c r="N127" s="64"/>
      <c r="O127" s="31">
        <f>ROUND($N$127+$M$127,2)</f>
        <v>0</v>
      </c>
      <c r="P127" s="28">
        <f>ROUND($J$127*$M$127,2)</f>
        <v>0</v>
      </c>
      <c r="Q127" s="28">
        <f>ROUND($L$127*$N$127,2)</f>
        <v>0</v>
      </c>
      <c r="R127" s="28">
        <f>ROUND($Q$127+$P$127,2)</f>
        <v>0</v>
      </c>
      <c r="S127" s="30" t="s">
        <v>84</v>
      </c>
      <c r="T127" s="74"/>
    </row>
    <row r="128" spans="1:20" s="1" customFormat="1" ht="21.95" customHeight="1" outlineLevel="5" x14ac:dyDescent="0.2">
      <c r="A128" s="24"/>
      <c r="B128" s="25" t="s">
        <v>83</v>
      </c>
      <c r="C128" s="26" t="s">
        <v>52</v>
      </c>
      <c r="D128" s="26"/>
      <c r="E128" s="26"/>
      <c r="F128" s="26"/>
      <c r="G128" s="26"/>
      <c r="H128" s="27">
        <v>12.731999999999999</v>
      </c>
      <c r="I128" s="27">
        <v>13.632</v>
      </c>
      <c r="J128" s="27">
        <f>$H$128+$I$128</f>
        <v>26.363999999999997</v>
      </c>
      <c r="K128" s="29">
        <v>6</v>
      </c>
      <c r="L128" s="28">
        <f>ROUND($J$128*$K$128,3)</f>
        <v>158.184</v>
      </c>
      <c r="M128" s="63"/>
      <c r="N128" s="64"/>
      <c r="O128" s="31">
        <f>ROUND($N$128+$M$128,2)</f>
        <v>0</v>
      </c>
      <c r="P128" s="28">
        <f>ROUND($J$128*$M$128,2)</f>
        <v>0</v>
      </c>
      <c r="Q128" s="28">
        <f>ROUND($L$128*$N$128,2)</f>
        <v>0</v>
      </c>
      <c r="R128" s="28">
        <f>ROUND($Q$128+$P$128,2)</f>
        <v>0</v>
      </c>
      <c r="S128" s="30" t="s">
        <v>86</v>
      </c>
      <c r="T128" s="74"/>
    </row>
    <row r="129" spans="1:20" s="1" customFormat="1" ht="11.1" customHeight="1" outlineLevel="5" x14ac:dyDescent="0.2">
      <c r="A129" s="24"/>
      <c r="B129" s="25" t="s">
        <v>53</v>
      </c>
      <c r="C129" s="26" t="s">
        <v>54</v>
      </c>
      <c r="D129" s="26"/>
      <c r="E129" s="26"/>
      <c r="F129" s="26"/>
      <c r="G129" s="26"/>
      <c r="H129" s="27">
        <v>12.731999999999999</v>
      </c>
      <c r="I129" s="27">
        <v>13.632</v>
      </c>
      <c r="J129" s="27">
        <f>$H$129+$I$129</f>
        <v>26.363999999999997</v>
      </c>
      <c r="K129" s="29">
        <v>6</v>
      </c>
      <c r="L129" s="28">
        <f>ROUND($J$129*$K$129,3)</f>
        <v>158.184</v>
      </c>
      <c r="M129" s="63"/>
      <c r="N129" s="64"/>
      <c r="O129" s="31">
        <f>ROUND($N$129+$M$129,2)</f>
        <v>0</v>
      </c>
      <c r="P129" s="28">
        <f>ROUND($J$129*$M$129,2)</f>
        <v>0</v>
      </c>
      <c r="Q129" s="28">
        <f>ROUND($L$129*$N$129,2)</f>
        <v>0</v>
      </c>
      <c r="R129" s="28">
        <f>ROUND($Q$129+$P$129,2)</f>
        <v>0</v>
      </c>
      <c r="S129" s="30"/>
      <c r="T129" s="74"/>
    </row>
    <row r="130" spans="1:20" s="1" customFormat="1" ht="33" customHeight="1" outlineLevel="5" x14ac:dyDescent="0.2">
      <c r="A130" s="24"/>
      <c r="B130" s="25" t="s">
        <v>55</v>
      </c>
      <c r="C130" s="26" t="s">
        <v>56</v>
      </c>
      <c r="D130" s="26"/>
      <c r="E130" s="26"/>
      <c r="F130" s="26"/>
      <c r="G130" s="26" t="s">
        <v>57</v>
      </c>
      <c r="H130" s="28"/>
      <c r="I130" s="28"/>
      <c r="J130" s="28">
        <f>$H$130+$I$130</f>
        <v>0</v>
      </c>
      <c r="K130" s="31">
        <v>1.05</v>
      </c>
      <c r="L130" s="28">
        <f>ROUND($J$130*$K$130,3)</f>
        <v>0</v>
      </c>
      <c r="M130" s="63"/>
      <c r="N130" s="65"/>
      <c r="O130" s="59">
        <f>ROUND($N$130+$M$130,2)</f>
        <v>0</v>
      </c>
      <c r="P130" s="28">
        <f>ROUND($J$130*$M$130,2)</f>
        <v>0</v>
      </c>
      <c r="Q130" s="28">
        <f>ROUND($L$130*$N$130,2)</f>
        <v>0</v>
      </c>
      <c r="R130" s="28">
        <f>ROUND($Q$130+$P$130,2)</f>
        <v>0</v>
      </c>
      <c r="S130" s="30" t="s">
        <v>58</v>
      </c>
      <c r="T130" s="74"/>
    </row>
    <row r="131" spans="1:20" s="1" customFormat="1" ht="21.95" customHeight="1" outlineLevel="5" x14ac:dyDescent="0.2">
      <c r="A131" s="24"/>
      <c r="B131" s="25" t="s">
        <v>115</v>
      </c>
      <c r="C131" s="26" t="s">
        <v>56</v>
      </c>
      <c r="D131" s="26"/>
      <c r="E131" s="26"/>
      <c r="F131" s="26"/>
      <c r="G131" s="26"/>
      <c r="H131" s="27">
        <v>1.2729999999999999</v>
      </c>
      <c r="I131" s="27">
        <v>1.363</v>
      </c>
      <c r="J131" s="27">
        <f>$H$131+$I$131</f>
        <v>2.6360000000000001</v>
      </c>
      <c r="K131" s="31">
        <v>1.05</v>
      </c>
      <c r="L131" s="28">
        <f>ROUND($J$131*$K$131,3)</f>
        <v>2.7679999999999998</v>
      </c>
      <c r="M131" s="63"/>
      <c r="N131" s="65"/>
      <c r="O131" s="59">
        <f>ROUND($N$131+$M$131,2)</f>
        <v>0</v>
      </c>
      <c r="P131" s="28">
        <f>ROUND($J$131*$M$131,2)</f>
        <v>0</v>
      </c>
      <c r="Q131" s="28">
        <f>ROUND($L$131*$N$131,2)</f>
        <v>0</v>
      </c>
      <c r="R131" s="28">
        <f>ROUND($Q$131+$P$131,2)</f>
        <v>0</v>
      </c>
      <c r="S131" s="30"/>
      <c r="T131" s="74"/>
    </row>
    <row r="132" spans="1:20" s="1" customFormat="1" ht="21.95" customHeight="1" outlineLevel="5" x14ac:dyDescent="0.2">
      <c r="A132" s="24"/>
      <c r="B132" s="25" t="s">
        <v>113</v>
      </c>
      <c r="C132" s="26" t="s">
        <v>56</v>
      </c>
      <c r="D132" s="26"/>
      <c r="E132" s="26"/>
      <c r="F132" s="26"/>
      <c r="G132" s="26"/>
      <c r="H132" s="27">
        <v>0.63700000000000001</v>
      </c>
      <c r="I132" s="27">
        <v>0.68200000000000005</v>
      </c>
      <c r="J132" s="27">
        <f>$H$132+$I$132</f>
        <v>1.319</v>
      </c>
      <c r="K132" s="31">
        <v>1.05</v>
      </c>
      <c r="L132" s="28">
        <f>ROUND($J$132*$K$132,3)</f>
        <v>1.385</v>
      </c>
      <c r="M132" s="63"/>
      <c r="N132" s="65"/>
      <c r="O132" s="59">
        <f>ROUND($N$132+$M$132,2)</f>
        <v>0</v>
      </c>
      <c r="P132" s="28">
        <f>ROUND($J$132*$M$132,2)</f>
        <v>0</v>
      </c>
      <c r="Q132" s="28">
        <f>ROUND($L$132*$N$132,2)</f>
        <v>0</v>
      </c>
      <c r="R132" s="28">
        <f>ROUND($Q$132+$P$132,2)</f>
        <v>0</v>
      </c>
      <c r="S132" s="30"/>
      <c r="T132" s="74"/>
    </row>
    <row r="133" spans="1:20" s="11" customFormat="1" ht="21.95" customHeight="1" outlineLevel="4" x14ac:dyDescent="0.15">
      <c r="A133" s="12">
        <v>26</v>
      </c>
      <c r="B133" s="13" t="s">
        <v>116</v>
      </c>
      <c r="C133" s="14" t="s">
        <v>50</v>
      </c>
      <c r="D133" s="14"/>
      <c r="E133" s="14"/>
      <c r="F133" s="14"/>
      <c r="G133" s="14"/>
      <c r="H133" s="15">
        <v>82.777000000000001</v>
      </c>
      <c r="I133" s="15">
        <v>58.726999999999997</v>
      </c>
      <c r="J133" s="15">
        <v>141.50399999999999</v>
      </c>
      <c r="K133" s="16"/>
      <c r="L133" s="16">
        <f>$L$134</f>
        <v>141.50399999999999</v>
      </c>
      <c r="M133" s="66"/>
      <c r="N133" s="66"/>
      <c r="O133" s="16">
        <f>ROUND($R$133/$L$133,2)</f>
        <v>0</v>
      </c>
      <c r="P133" s="16">
        <f>ROUND($P$134+$P$135+$P$136+$P$137+$P$138+$P$139,2)</f>
        <v>0</v>
      </c>
      <c r="Q133" s="16">
        <f>ROUND($Q$134+$Q$135+$Q$136+$Q$137+$Q$138+$Q$139,2)</f>
        <v>0</v>
      </c>
      <c r="R133" s="16">
        <f>ROUND($R$134+$R$135+$R$136+$R$137+$R$138+$R$139,2)</f>
        <v>0</v>
      </c>
      <c r="S133" s="17" t="s">
        <v>117</v>
      </c>
      <c r="T133" s="72"/>
    </row>
    <row r="134" spans="1:20" s="18" customFormat="1" ht="11.1" customHeight="1" outlineLevel="5" x14ac:dyDescent="0.2">
      <c r="A134" s="19"/>
      <c r="B134" s="20" t="s">
        <v>23</v>
      </c>
      <c r="C134" s="21" t="s">
        <v>50</v>
      </c>
      <c r="D134" s="21"/>
      <c r="E134" s="21"/>
      <c r="F134" s="21"/>
      <c r="G134" s="21"/>
      <c r="H134" s="22">
        <v>82.777000000000001</v>
      </c>
      <c r="I134" s="22">
        <v>58.726999999999997</v>
      </c>
      <c r="J134" s="22">
        <f>$H$134+$I$134</f>
        <v>141.50399999999999</v>
      </c>
      <c r="K134" s="22">
        <v>1</v>
      </c>
      <c r="L134" s="23">
        <f>ROUND($J$134*$K$134,3)</f>
        <v>141.50399999999999</v>
      </c>
      <c r="M134" s="68"/>
      <c r="N134" s="62"/>
      <c r="O134" s="60">
        <f>ROUND($N$134+$M$134,2)</f>
        <v>0</v>
      </c>
      <c r="P134" s="23">
        <f>ROUND($J$134*$M$134,2)</f>
        <v>0</v>
      </c>
      <c r="Q134" s="23">
        <f>ROUND($L$134*$N$134,2)</f>
        <v>0</v>
      </c>
      <c r="R134" s="23">
        <f>ROUND($Q$134+$P$134,2)</f>
        <v>0</v>
      </c>
      <c r="S134" s="23"/>
      <c r="T134" s="73"/>
    </row>
    <row r="135" spans="1:20" s="1" customFormat="1" ht="21.95" customHeight="1" outlineLevel="5" x14ac:dyDescent="0.2">
      <c r="A135" s="24"/>
      <c r="B135" s="25" t="s">
        <v>112</v>
      </c>
      <c r="C135" s="26" t="s">
        <v>52</v>
      </c>
      <c r="D135" s="26"/>
      <c r="E135" s="26"/>
      <c r="F135" s="26"/>
      <c r="G135" s="26"/>
      <c r="H135" s="27">
        <v>82.777000000000001</v>
      </c>
      <c r="I135" s="27">
        <v>58.726999999999997</v>
      </c>
      <c r="J135" s="27">
        <f>$H$135+$I$135</f>
        <v>141.50399999999999</v>
      </c>
      <c r="K135" s="29">
        <v>6</v>
      </c>
      <c r="L135" s="28">
        <f>ROUND($J$135*$K$135,3)</f>
        <v>849.024</v>
      </c>
      <c r="M135" s="63"/>
      <c r="N135" s="64"/>
      <c r="O135" s="31">
        <f>ROUND($N$135+$M$135,2)</f>
        <v>0</v>
      </c>
      <c r="P135" s="28">
        <f>ROUND($J$135*$M$135,2)</f>
        <v>0</v>
      </c>
      <c r="Q135" s="28">
        <f>ROUND($L$135*$N$135,2)</f>
        <v>0</v>
      </c>
      <c r="R135" s="28">
        <f>ROUND($Q$135+$P$135,2)</f>
        <v>0</v>
      </c>
      <c r="S135" s="30" t="s">
        <v>84</v>
      </c>
      <c r="T135" s="74"/>
    </row>
    <row r="136" spans="1:20" s="1" customFormat="1" ht="21.95" customHeight="1" outlineLevel="5" x14ac:dyDescent="0.2">
      <c r="A136" s="24"/>
      <c r="B136" s="25" t="s">
        <v>51</v>
      </c>
      <c r="C136" s="26" t="s">
        <v>52</v>
      </c>
      <c r="D136" s="26"/>
      <c r="E136" s="26"/>
      <c r="F136" s="26"/>
      <c r="G136" s="26"/>
      <c r="H136" s="27">
        <v>82.777000000000001</v>
      </c>
      <c r="I136" s="27">
        <v>58.726999999999997</v>
      </c>
      <c r="J136" s="27">
        <f>$H$136+$I$136</f>
        <v>141.50399999999999</v>
      </c>
      <c r="K136" s="29">
        <v>6</v>
      </c>
      <c r="L136" s="28">
        <f>ROUND($J$136*$K$136,3)</f>
        <v>849.024</v>
      </c>
      <c r="M136" s="63"/>
      <c r="N136" s="64"/>
      <c r="O136" s="31">
        <f>ROUND($N$136+$M$136,2)</f>
        <v>0</v>
      </c>
      <c r="P136" s="28">
        <f>ROUND($J$136*$M$136,2)</f>
        <v>0</v>
      </c>
      <c r="Q136" s="28">
        <f>ROUND($L$136*$N$136,2)</f>
        <v>0</v>
      </c>
      <c r="R136" s="28">
        <f>ROUND($Q$136+$P$136,2)</f>
        <v>0</v>
      </c>
      <c r="S136" s="30" t="s">
        <v>86</v>
      </c>
      <c r="T136" s="74"/>
    </row>
    <row r="137" spans="1:20" s="1" customFormat="1" ht="21.95" customHeight="1" outlineLevel="5" x14ac:dyDescent="0.2">
      <c r="A137" s="24"/>
      <c r="B137" s="25" t="s">
        <v>83</v>
      </c>
      <c r="C137" s="26" t="s">
        <v>52</v>
      </c>
      <c r="D137" s="26"/>
      <c r="E137" s="26"/>
      <c r="F137" s="26"/>
      <c r="G137" s="26"/>
      <c r="H137" s="27">
        <v>82.777000000000001</v>
      </c>
      <c r="I137" s="27">
        <v>58.726999999999997</v>
      </c>
      <c r="J137" s="27">
        <f>$H$137+$I$137</f>
        <v>141.50399999999999</v>
      </c>
      <c r="K137" s="29">
        <v>6</v>
      </c>
      <c r="L137" s="28">
        <f>ROUND($J$137*$K$137,3)</f>
        <v>849.024</v>
      </c>
      <c r="M137" s="63"/>
      <c r="N137" s="64"/>
      <c r="O137" s="31">
        <f>ROUND($N$137+$M$137,2)</f>
        <v>0</v>
      </c>
      <c r="P137" s="28">
        <f>ROUND($J$137*$M$137,2)</f>
        <v>0</v>
      </c>
      <c r="Q137" s="28">
        <f>ROUND($L$137*$N$137,2)</f>
        <v>0</v>
      </c>
      <c r="R137" s="28">
        <f>ROUND($Q$137+$P$137,2)</f>
        <v>0</v>
      </c>
      <c r="S137" s="30" t="s">
        <v>118</v>
      </c>
      <c r="T137" s="74"/>
    </row>
    <row r="138" spans="1:20" s="1" customFormat="1" ht="11.1" customHeight="1" outlineLevel="5" x14ac:dyDescent="0.2">
      <c r="A138" s="24"/>
      <c r="B138" s="25" t="s">
        <v>53</v>
      </c>
      <c r="C138" s="26" t="s">
        <v>54</v>
      </c>
      <c r="D138" s="26"/>
      <c r="E138" s="26"/>
      <c r="F138" s="26"/>
      <c r="G138" s="26"/>
      <c r="H138" s="27">
        <v>82.777000000000001</v>
      </c>
      <c r="I138" s="27">
        <v>58.726999999999997</v>
      </c>
      <c r="J138" s="27">
        <f>$H$138+$I$138</f>
        <v>141.50399999999999</v>
      </c>
      <c r="K138" s="29">
        <v>6</v>
      </c>
      <c r="L138" s="28">
        <f>ROUND($J$138*$K$138,3)</f>
        <v>849.024</v>
      </c>
      <c r="M138" s="63"/>
      <c r="N138" s="64"/>
      <c r="O138" s="31">
        <f>ROUND($N$138+$M$138,2)</f>
        <v>0</v>
      </c>
      <c r="P138" s="28">
        <f>ROUND($J$138*$M$138,2)</f>
        <v>0</v>
      </c>
      <c r="Q138" s="28">
        <f>ROUND($L$138*$N$138,2)</f>
        <v>0</v>
      </c>
      <c r="R138" s="28">
        <f>ROUND($Q$138+$P$138,2)</f>
        <v>0</v>
      </c>
      <c r="S138" s="30"/>
      <c r="T138" s="74"/>
    </row>
    <row r="139" spans="1:20" s="1" customFormat="1" ht="21.95" customHeight="1" outlineLevel="5" x14ac:dyDescent="0.2">
      <c r="A139" s="24"/>
      <c r="B139" s="25" t="s">
        <v>113</v>
      </c>
      <c r="C139" s="26" t="s">
        <v>56</v>
      </c>
      <c r="D139" s="26"/>
      <c r="E139" s="26"/>
      <c r="F139" s="26"/>
      <c r="G139" s="26"/>
      <c r="H139" s="27">
        <v>12.417</v>
      </c>
      <c r="I139" s="27">
        <v>8.8089999999999993</v>
      </c>
      <c r="J139" s="27">
        <f>$H$139+$I$139</f>
        <v>21.225999999999999</v>
      </c>
      <c r="K139" s="31">
        <v>1.05</v>
      </c>
      <c r="L139" s="28">
        <f>ROUND($J$139*$K$139,3)</f>
        <v>22.286999999999999</v>
      </c>
      <c r="M139" s="63"/>
      <c r="N139" s="65"/>
      <c r="O139" s="59">
        <f>ROUND($N$139+$M$139,2)</f>
        <v>0</v>
      </c>
      <c r="P139" s="28">
        <f>ROUND($J$139*$M$139,2)</f>
        <v>0</v>
      </c>
      <c r="Q139" s="28">
        <f>ROUND($L$139*$N$139,2)</f>
        <v>0</v>
      </c>
      <c r="R139" s="28">
        <f>ROUND($Q$139+$P$139,2)</f>
        <v>0</v>
      </c>
      <c r="S139" s="30"/>
      <c r="T139" s="74"/>
    </row>
    <row r="140" spans="1:20" s="11" customFormat="1" ht="11.1" customHeight="1" outlineLevel="4" x14ac:dyDescent="0.15">
      <c r="A140" s="12">
        <v>27</v>
      </c>
      <c r="B140" s="13" t="s">
        <v>59</v>
      </c>
      <c r="C140" s="14" t="s">
        <v>50</v>
      </c>
      <c r="D140" s="14"/>
      <c r="E140" s="14"/>
      <c r="F140" s="14"/>
      <c r="G140" s="14"/>
      <c r="H140" s="15">
        <v>17.562000000000001</v>
      </c>
      <c r="I140" s="15">
        <v>13.436</v>
      </c>
      <c r="J140" s="15">
        <v>30.998000000000001</v>
      </c>
      <c r="K140" s="16"/>
      <c r="L140" s="16">
        <f>$L$141</f>
        <v>30.998000000000001</v>
      </c>
      <c r="M140" s="66"/>
      <c r="N140" s="66"/>
      <c r="O140" s="16">
        <f>ROUND($R$140/$L$140,2)</f>
        <v>0</v>
      </c>
      <c r="P140" s="16">
        <f>ROUND($P$141+$P$142+$P$143+$P$144,2)</f>
        <v>0</v>
      </c>
      <c r="Q140" s="16">
        <f>ROUND($Q$141+$Q$142+$Q$143+$Q$144,2)</f>
        <v>0</v>
      </c>
      <c r="R140" s="16">
        <f>ROUND($R$141+$R$142+$R$143+$R$144,2)</f>
        <v>0</v>
      </c>
      <c r="S140" s="17"/>
      <c r="T140" s="72"/>
    </row>
    <row r="141" spans="1:20" s="18" customFormat="1" ht="11.1" customHeight="1" outlineLevel="5" x14ac:dyDescent="0.2">
      <c r="A141" s="19"/>
      <c r="B141" s="20" t="s">
        <v>23</v>
      </c>
      <c r="C141" s="21" t="s">
        <v>50</v>
      </c>
      <c r="D141" s="21"/>
      <c r="E141" s="21"/>
      <c r="F141" s="21"/>
      <c r="G141" s="21"/>
      <c r="H141" s="22">
        <v>17.562000000000001</v>
      </c>
      <c r="I141" s="22">
        <v>13.436</v>
      </c>
      <c r="J141" s="22">
        <f>$H$141+$I$141</f>
        <v>30.998000000000001</v>
      </c>
      <c r="K141" s="22">
        <v>1</v>
      </c>
      <c r="L141" s="23">
        <f>ROUND($J$141*$K$141,3)</f>
        <v>30.998000000000001</v>
      </c>
      <c r="M141" s="61"/>
      <c r="N141" s="62"/>
      <c r="O141" s="58">
        <f>ROUND($N$141+$M$141,2)</f>
        <v>0</v>
      </c>
      <c r="P141" s="23">
        <f>ROUND($J$141*$M$141,2)</f>
        <v>0</v>
      </c>
      <c r="Q141" s="23">
        <f>ROUND($L$141*$N$141,2)</f>
        <v>0</v>
      </c>
      <c r="R141" s="23">
        <f>ROUND($Q$141+$P$141,2)</f>
        <v>0</v>
      </c>
      <c r="S141" s="23"/>
      <c r="T141" s="73"/>
    </row>
    <row r="142" spans="1:20" s="1" customFormat="1" ht="11.1" customHeight="1" outlineLevel="5" x14ac:dyDescent="0.2">
      <c r="A142" s="24"/>
      <c r="B142" s="25" t="s">
        <v>60</v>
      </c>
      <c r="C142" s="26" t="s">
        <v>54</v>
      </c>
      <c r="D142" s="26"/>
      <c r="E142" s="26"/>
      <c r="F142" s="26"/>
      <c r="G142" s="26"/>
      <c r="H142" s="27">
        <v>17.562000000000001</v>
      </c>
      <c r="I142" s="27">
        <v>13.436</v>
      </c>
      <c r="J142" s="27">
        <f>$H$142+$I$142</f>
        <v>30.998000000000001</v>
      </c>
      <c r="K142" s="29">
        <v>6</v>
      </c>
      <c r="L142" s="28">
        <f>ROUND($J$142*$K$142,3)</f>
        <v>185.988</v>
      </c>
      <c r="M142" s="63"/>
      <c r="N142" s="64"/>
      <c r="O142" s="31">
        <f>ROUND($N$142+$M$142,2)</f>
        <v>0</v>
      </c>
      <c r="P142" s="28">
        <f>ROUND($J$142*$M$142,2)</f>
        <v>0</v>
      </c>
      <c r="Q142" s="28">
        <f>ROUND($L$142*$N$142,2)</f>
        <v>0</v>
      </c>
      <c r="R142" s="28">
        <f>ROUND($Q$142+$P$142,2)</f>
        <v>0</v>
      </c>
      <c r="S142" s="30"/>
      <c r="T142" s="74"/>
    </row>
    <row r="143" spans="1:20" s="1" customFormat="1" ht="21.95" customHeight="1" outlineLevel="5" x14ac:dyDescent="0.2">
      <c r="A143" s="24"/>
      <c r="B143" s="25" t="s">
        <v>61</v>
      </c>
      <c r="C143" s="26" t="s">
        <v>62</v>
      </c>
      <c r="D143" s="26"/>
      <c r="E143" s="26"/>
      <c r="F143" s="26"/>
      <c r="G143" s="26"/>
      <c r="H143" s="27">
        <v>17.562000000000001</v>
      </c>
      <c r="I143" s="27">
        <v>13.436</v>
      </c>
      <c r="J143" s="27">
        <f>$H$143+$I$143</f>
        <v>30.998000000000001</v>
      </c>
      <c r="K143" s="32">
        <v>1.1000000000000001</v>
      </c>
      <c r="L143" s="28">
        <f>ROUND($J$143*$K$143,3)</f>
        <v>34.097999999999999</v>
      </c>
      <c r="M143" s="63"/>
      <c r="N143" s="64"/>
      <c r="O143" s="31">
        <f>ROUND($N$143+$M$143,2)</f>
        <v>0</v>
      </c>
      <c r="P143" s="28">
        <f>ROUND($J$143*$M$143,2)</f>
        <v>0</v>
      </c>
      <c r="Q143" s="28">
        <f>ROUND($L$143*$N$143,2)</f>
        <v>0</v>
      </c>
      <c r="R143" s="28">
        <f>ROUND($Q$143+$P$143,2)</f>
        <v>0</v>
      </c>
      <c r="S143" s="30"/>
      <c r="T143" s="74"/>
    </row>
    <row r="144" spans="1:20" s="1" customFormat="1" ht="21.95" customHeight="1" outlineLevel="5" x14ac:dyDescent="0.2">
      <c r="A144" s="24"/>
      <c r="B144" s="25" t="s">
        <v>63</v>
      </c>
      <c r="C144" s="26" t="s">
        <v>50</v>
      </c>
      <c r="D144" s="26"/>
      <c r="E144" s="26"/>
      <c r="F144" s="26"/>
      <c r="G144" s="26"/>
      <c r="H144" s="27">
        <v>17.562000000000001</v>
      </c>
      <c r="I144" s="27">
        <v>13.436</v>
      </c>
      <c r="J144" s="27">
        <f>$H$144+$I$144</f>
        <v>30.998000000000001</v>
      </c>
      <c r="K144" s="32">
        <v>1.2</v>
      </c>
      <c r="L144" s="28">
        <f>ROUND($J$144*$K$144,3)</f>
        <v>37.198</v>
      </c>
      <c r="M144" s="63"/>
      <c r="N144" s="64"/>
      <c r="O144" s="31">
        <f>ROUND($N$144+$M$144,2)</f>
        <v>0</v>
      </c>
      <c r="P144" s="28">
        <f>ROUND($J$144*$M$144,2)</f>
        <v>0</v>
      </c>
      <c r="Q144" s="28">
        <f>ROUND($L$144*$N$144,2)</f>
        <v>0</v>
      </c>
      <c r="R144" s="28">
        <f>ROUND($Q$144+$P$144,2)</f>
        <v>0</v>
      </c>
      <c r="S144" s="30"/>
      <c r="T144" s="74"/>
    </row>
    <row r="145" spans="1:20" s="11" customFormat="1" ht="11.1" customHeight="1" outlineLevel="4" x14ac:dyDescent="0.15">
      <c r="A145" s="12">
        <v>28</v>
      </c>
      <c r="B145" s="13" t="s">
        <v>64</v>
      </c>
      <c r="C145" s="14" t="s">
        <v>50</v>
      </c>
      <c r="D145" s="14"/>
      <c r="E145" s="14"/>
      <c r="F145" s="14"/>
      <c r="G145" s="14"/>
      <c r="H145" s="15">
        <v>17.562000000000001</v>
      </c>
      <c r="I145" s="15">
        <v>13.436</v>
      </c>
      <c r="J145" s="15">
        <v>30.998000000000001</v>
      </c>
      <c r="K145" s="16"/>
      <c r="L145" s="16">
        <f>$L$146</f>
        <v>30.998000000000001</v>
      </c>
      <c r="M145" s="66"/>
      <c r="N145" s="66"/>
      <c r="O145" s="16">
        <f>ROUND($R$145/$L$145,2)</f>
        <v>0</v>
      </c>
      <c r="P145" s="16">
        <f>ROUND($P$146+$P$147,2)</f>
        <v>0</v>
      </c>
      <c r="Q145" s="16">
        <f>ROUND($Q$146+$Q$147,2)</f>
        <v>0</v>
      </c>
      <c r="R145" s="16">
        <f>ROUND($R$146+$R$147,2)</f>
        <v>0</v>
      </c>
      <c r="S145" s="17"/>
      <c r="T145" s="72"/>
    </row>
    <row r="146" spans="1:20" s="18" customFormat="1" ht="11.1" customHeight="1" outlineLevel="5" x14ac:dyDescent="0.2">
      <c r="A146" s="19"/>
      <c r="B146" s="20" t="s">
        <v>23</v>
      </c>
      <c r="C146" s="21" t="s">
        <v>50</v>
      </c>
      <c r="D146" s="21"/>
      <c r="E146" s="21"/>
      <c r="F146" s="21"/>
      <c r="G146" s="21"/>
      <c r="H146" s="22">
        <v>17.562000000000001</v>
      </c>
      <c r="I146" s="22">
        <v>13.436</v>
      </c>
      <c r="J146" s="22">
        <f>$H$146+$I$146</f>
        <v>30.998000000000001</v>
      </c>
      <c r="K146" s="22">
        <v>1</v>
      </c>
      <c r="L146" s="23">
        <f>ROUND($J$146*$K$146,3)</f>
        <v>30.998000000000001</v>
      </c>
      <c r="M146" s="61"/>
      <c r="N146" s="62"/>
      <c r="O146" s="58">
        <f>ROUND($N$146+$M$146,2)</f>
        <v>0</v>
      </c>
      <c r="P146" s="23">
        <f>ROUND($J$146*$M$146,2)</f>
        <v>0</v>
      </c>
      <c r="Q146" s="23">
        <f>ROUND($L$146*$N$146,2)</f>
        <v>0</v>
      </c>
      <c r="R146" s="23">
        <f>ROUND($Q$146+$P$146,2)</f>
        <v>0</v>
      </c>
      <c r="S146" s="23"/>
      <c r="T146" s="73"/>
    </row>
    <row r="147" spans="1:20" s="1" customFormat="1" ht="11.1" customHeight="1" outlineLevel="5" x14ac:dyDescent="0.2">
      <c r="A147" s="24"/>
      <c r="B147" s="25" t="s">
        <v>119</v>
      </c>
      <c r="C147" s="26" t="s">
        <v>54</v>
      </c>
      <c r="D147" s="26"/>
      <c r="E147" s="26"/>
      <c r="F147" s="26"/>
      <c r="G147" s="26"/>
      <c r="H147" s="27">
        <v>17.562000000000001</v>
      </c>
      <c r="I147" s="27">
        <v>13.436</v>
      </c>
      <c r="J147" s="27">
        <f>$H$147+$I$147</f>
        <v>30.998000000000001</v>
      </c>
      <c r="K147" s="32">
        <v>0.3</v>
      </c>
      <c r="L147" s="28">
        <f>ROUND($J$147*$K$147,3)</f>
        <v>9.2989999999999995</v>
      </c>
      <c r="M147" s="63"/>
      <c r="N147" s="64"/>
      <c r="O147" s="31">
        <f>ROUND($N$147+$M$147,2)</f>
        <v>0</v>
      </c>
      <c r="P147" s="28">
        <f>ROUND($J$147*$M$147,2)</f>
        <v>0</v>
      </c>
      <c r="Q147" s="28">
        <f>ROUND($L$147*$N$147,2)</f>
        <v>0</v>
      </c>
      <c r="R147" s="28">
        <f>ROUND($Q$147+$P$147,2)</f>
        <v>0</v>
      </c>
      <c r="S147" s="30"/>
      <c r="T147" s="74"/>
    </row>
    <row r="148" spans="1:20" s="11" customFormat="1" ht="11.1" customHeight="1" outlineLevel="4" x14ac:dyDescent="0.15">
      <c r="A148" s="12">
        <v>29</v>
      </c>
      <c r="B148" s="13" t="s">
        <v>66</v>
      </c>
      <c r="C148" s="14" t="s">
        <v>50</v>
      </c>
      <c r="D148" s="14"/>
      <c r="E148" s="14"/>
      <c r="F148" s="14"/>
      <c r="G148" s="14"/>
      <c r="H148" s="15">
        <v>17.562000000000001</v>
      </c>
      <c r="I148" s="15">
        <v>13.436</v>
      </c>
      <c r="J148" s="15">
        <v>30.998000000000001</v>
      </c>
      <c r="K148" s="16"/>
      <c r="L148" s="16">
        <f>$L$149</f>
        <v>30.998000000000001</v>
      </c>
      <c r="M148" s="66"/>
      <c r="N148" s="66"/>
      <c r="O148" s="16">
        <f>ROUND($R$148/$L$148,2)</f>
        <v>0</v>
      </c>
      <c r="P148" s="16">
        <f>ROUND($P$149+$P$150,2)</f>
        <v>0</v>
      </c>
      <c r="Q148" s="16">
        <f>ROUND($Q$149+$Q$150,2)</f>
        <v>0</v>
      </c>
      <c r="R148" s="16">
        <f>ROUND($R$149+$R$150,2)</f>
        <v>0</v>
      </c>
      <c r="S148" s="17"/>
      <c r="T148" s="72"/>
    </row>
    <row r="149" spans="1:20" s="18" customFormat="1" ht="11.1" customHeight="1" outlineLevel="5" x14ac:dyDescent="0.2">
      <c r="A149" s="19"/>
      <c r="B149" s="20" t="s">
        <v>23</v>
      </c>
      <c r="C149" s="21" t="s">
        <v>50</v>
      </c>
      <c r="D149" s="21"/>
      <c r="E149" s="21"/>
      <c r="F149" s="21"/>
      <c r="G149" s="21"/>
      <c r="H149" s="22">
        <v>17.562000000000001</v>
      </c>
      <c r="I149" s="22">
        <v>13.436</v>
      </c>
      <c r="J149" s="22">
        <f>$H$149+$I$149</f>
        <v>30.998000000000001</v>
      </c>
      <c r="K149" s="22">
        <v>1</v>
      </c>
      <c r="L149" s="23">
        <f>ROUND($J$149*$K$149,3)</f>
        <v>30.998000000000001</v>
      </c>
      <c r="M149" s="61"/>
      <c r="N149" s="62"/>
      <c r="O149" s="58">
        <f>ROUND($N$149+$M$149,2)</f>
        <v>0</v>
      </c>
      <c r="P149" s="23">
        <f>ROUND($J$149*$M$149,2)</f>
        <v>0</v>
      </c>
      <c r="Q149" s="23">
        <f>ROUND($L$149*$N$149,2)</f>
        <v>0</v>
      </c>
      <c r="R149" s="23">
        <f>ROUND($Q$149+$P$149,2)</f>
        <v>0</v>
      </c>
      <c r="S149" s="23"/>
      <c r="T149" s="73"/>
    </row>
    <row r="150" spans="1:20" s="1" customFormat="1" ht="11.1" customHeight="1" outlineLevel="5" x14ac:dyDescent="0.2">
      <c r="A150" s="24"/>
      <c r="B150" s="25" t="s">
        <v>120</v>
      </c>
      <c r="C150" s="26" t="s">
        <v>54</v>
      </c>
      <c r="D150" s="26"/>
      <c r="E150" s="26"/>
      <c r="F150" s="26"/>
      <c r="G150" s="26"/>
      <c r="H150" s="27">
        <v>17.562000000000001</v>
      </c>
      <c r="I150" s="27">
        <v>13.436</v>
      </c>
      <c r="J150" s="27">
        <f>$H$150+$I$150</f>
        <v>30.998000000000001</v>
      </c>
      <c r="K150" s="29">
        <v>3</v>
      </c>
      <c r="L150" s="28">
        <f>ROUND($J$150*$K$150,3)</f>
        <v>92.994</v>
      </c>
      <c r="M150" s="63"/>
      <c r="N150" s="64"/>
      <c r="O150" s="31">
        <f>ROUND($N$150+$M$150,2)</f>
        <v>0</v>
      </c>
      <c r="P150" s="28">
        <f>ROUND($J$150*$M$150,2)</f>
        <v>0</v>
      </c>
      <c r="Q150" s="28">
        <f>ROUND($L$150*$N$150,2)</f>
        <v>0</v>
      </c>
      <c r="R150" s="28">
        <f>ROUND($Q$150+$P$150,2)</f>
        <v>0</v>
      </c>
      <c r="S150" s="30"/>
      <c r="T150" s="74"/>
    </row>
    <row r="151" spans="1:20" s="4" customFormat="1" ht="12" customHeight="1" x14ac:dyDescent="0.2">
      <c r="A151" s="34"/>
      <c r="B151" s="35" t="s">
        <v>121</v>
      </c>
      <c r="C151" s="36"/>
      <c r="D151" s="36"/>
      <c r="E151" s="36"/>
      <c r="F151" s="36"/>
      <c r="G151" s="36"/>
      <c r="H151" s="36"/>
      <c r="I151" s="36"/>
      <c r="J151" s="36"/>
      <c r="K151" s="36"/>
      <c r="L151" s="36"/>
      <c r="M151" s="69"/>
      <c r="N151" s="69"/>
      <c r="O151" s="36"/>
      <c r="P151" s="37"/>
      <c r="Q151" s="37"/>
      <c r="R151" s="37">
        <f>ROUND($R$13,2)</f>
        <v>0</v>
      </c>
      <c r="S151" s="37"/>
      <c r="T151" s="75"/>
    </row>
    <row r="152" spans="1:20" s="1" customFormat="1" ht="11.1" customHeight="1" x14ac:dyDescent="0.2">
      <c r="A152" s="38"/>
      <c r="B152" s="39" t="s">
        <v>122</v>
      </c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70"/>
      <c r="N152" s="70"/>
      <c r="O152" s="40"/>
      <c r="P152" s="40"/>
      <c r="R152" s="28"/>
      <c r="S152" s="28"/>
      <c r="T152" s="76"/>
    </row>
    <row r="153" spans="1:20" s="18" customFormat="1" ht="11.1" customHeight="1" x14ac:dyDescent="0.2">
      <c r="A153" s="41"/>
      <c r="B153" s="42" t="s">
        <v>123</v>
      </c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71"/>
      <c r="N153" s="71"/>
      <c r="O153" s="43"/>
      <c r="P153" s="43"/>
      <c r="Q153" s="43"/>
      <c r="R153" s="44">
        <f>ROUND($Q$13,2)</f>
        <v>0</v>
      </c>
      <c r="S153" s="45"/>
      <c r="T153" s="73"/>
    </row>
    <row r="154" spans="1:20" s="18" customFormat="1" ht="11.1" customHeight="1" x14ac:dyDescent="0.2">
      <c r="A154" s="41"/>
      <c r="B154" s="42" t="s">
        <v>124</v>
      </c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71"/>
      <c r="N154" s="71"/>
      <c r="O154" s="43"/>
      <c r="P154" s="43"/>
      <c r="Q154" s="43"/>
      <c r="R154" s="46">
        <f>ROUND($P$13,2)</f>
        <v>0</v>
      </c>
      <c r="S154" s="23"/>
      <c r="T154" s="73"/>
    </row>
    <row r="155" spans="1:20" s="18" customFormat="1" ht="11.1" customHeight="1" x14ac:dyDescent="0.2">
      <c r="A155" s="41"/>
      <c r="B155" s="42" t="s">
        <v>125</v>
      </c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71"/>
      <c r="N155" s="71"/>
      <c r="O155" s="43"/>
      <c r="P155" s="43"/>
      <c r="Q155" s="43"/>
      <c r="R155" s="46">
        <f>ROUND(($R$151)*0.166666666666666,2)</f>
        <v>0</v>
      </c>
      <c r="S155" s="23"/>
      <c r="T155" s="73"/>
    </row>
    <row r="156" spans="1:20" s="1" customFormat="1" ht="44.1" customHeight="1" x14ac:dyDescent="0.2">
      <c r="A156" s="40"/>
      <c r="B156" s="47" t="s">
        <v>126</v>
      </c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70"/>
      <c r="N156" s="70"/>
      <c r="O156" s="40"/>
      <c r="P156" s="43">
        <f>ROUND($P$157+$P$158+$P$159+$P$160+$P$161+$P$162+$P$163+$P$164+$P$165+$P$166+$P$167+$P$168,2)</f>
        <v>0</v>
      </c>
      <c r="Q156" s="43">
        <f>ROUND($Q$157+$Q$158+$Q$159+$Q$160+$Q$161+$Q$162+$Q$163+$Q$164+$Q$165+$Q$166+$Q$167+$Q$168,2)</f>
        <v>0</v>
      </c>
      <c r="R156" s="43">
        <f>ROUND($R$157+$R$158+$R$159+$R$160+$R$161+$R$162+$R$163+$R$164+$R$165+$R$166+$R$167+$R$168,2)</f>
        <v>0</v>
      </c>
      <c r="S156" s="40"/>
      <c r="T156" s="70"/>
    </row>
    <row r="157" spans="1:20" s="1" customFormat="1" ht="11.1" customHeight="1" x14ac:dyDescent="0.2">
      <c r="A157" s="63"/>
      <c r="B157" s="63"/>
      <c r="C157" s="63"/>
      <c r="D157" s="70"/>
      <c r="E157" s="70"/>
      <c r="F157" s="70"/>
      <c r="G157" s="70"/>
      <c r="H157" s="63"/>
      <c r="I157" s="63"/>
      <c r="J157" s="76">
        <f>$F$157+$G$157+$H$157+$I$157</f>
        <v>0</v>
      </c>
      <c r="K157" s="77">
        <v>1</v>
      </c>
      <c r="L157" s="76">
        <f>ROUND($J$157*$K$157,3)</f>
        <v>0</v>
      </c>
      <c r="M157" s="63"/>
      <c r="N157" s="63"/>
      <c r="O157" s="76">
        <f>ROUND($N$157+$M$157,2)</f>
        <v>0</v>
      </c>
      <c r="P157" s="76">
        <f>ROUND($J$157*$M$157,2)</f>
        <v>0</v>
      </c>
      <c r="Q157" s="76">
        <f>ROUND($L$157*$N$157,2)</f>
        <v>0</v>
      </c>
      <c r="R157" s="76">
        <f>ROUND($Q$157+$P$157,2)</f>
        <v>0</v>
      </c>
      <c r="S157" s="70"/>
      <c r="T157" s="63"/>
    </row>
    <row r="158" spans="1:20" s="1" customFormat="1" ht="11.1" customHeight="1" x14ac:dyDescent="0.2">
      <c r="A158" s="63"/>
      <c r="B158" s="63"/>
      <c r="C158" s="63"/>
      <c r="D158" s="70"/>
      <c r="E158" s="70"/>
      <c r="F158" s="70"/>
      <c r="G158" s="70"/>
      <c r="H158" s="63"/>
      <c r="I158" s="63"/>
      <c r="J158" s="76">
        <f>$F$158+$G$158+$H$158+$I$158</f>
        <v>0</v>
      </c>
      <c r="K158" s="77">
        <v>1</v>
      </c>
      <c r="L158" s="76">
        <f>ROUND($J$158*$K$158,3)</f>
        <v>0</v>
      </c>
      <c r="M158" s="63"/>
      <c r="N158" s="63"/>
      <c r="O158" s="76">
        <f>ROUND($N$158+$M$158,2)</f>
        <v>0</v>
      </c>
      <c r="P158" s="76">
        <f>ROUND($J$158*$M$158,2)</f>
        <v>0</v>
      </c>
      <c r="Q158" s="76">
        <f>ROUND($L$158*$N$158,2)</f>
        <v>0</v>
      </c>
      <c r="R158" s="76">
        <f>ROUND($Q$158+$P$158,2)</f>
        <v>0</v>
      </c>
      <c r="S158" s="70"/>
      <c r="T158" s="63"/>
    </row>
    <row r="159" spans="1:20" s="1" customFormat="1" ht="11.1" customHeight="1" x14ac:dyDescent="0.2">
      <c r="A159" s="63"/>
      <c r="B159" s="63"/>
      <c r="C159" s="63"/>
      <c r="D159" s="70"/>
      <c r="E159" s="70"/>
      <c r="F159" s="70"/>
      <c r="G159" s="70"/>
      <c r="H159" s="63"/>
      <c r="I159" s="63"/>
      <c r="J159" s="76">
        <f>$F$159+$G$159+$H$159+$I$159</f>
        <v>0</v>
      </c>
      <c r="K159" s="77">
        <v>1</v>
      </c>
      <c r="L159" s="76">
        <f>ROUND($J$159*$K$159,3)</f>
        <v>0</v>
      </c>
      <c r="M159" s="63"/>
      <c r="N159" s="63"/>
      <c r="O159" s="76">
        <f>ROUND($N$159+$M$159,2)</f>
        <v>0</v>
      </c>
      <c r="P159" s="76">
        <f>ROUND($J$159*$M$159,2)</f>
        <v>0</v>
      </c>
      <c r="Q159" s="76">
        <f>ROUND($L$159*$N$159,2)</f>
        <v>0</v>
      </c>
      <c r="R159" s="76">
        <f>ROUND($Q$159+$P$159,2)</f>
        <v>0</v>
      </c>
      <c r="S159" s="70"/>
      <c r="T159" s="63"/>
    </row>
    <row r="160" spans="1:20" s="1" customFormat="1" ht="11.1" customHeight="1" x14ac:dyDescent="0.2">
      <c r="A160" s="63"/>
      <c r="B160" s="63"/>
      <c r="C160" s="63"/>
      <c r="D160" s="70"/>
      <c r="E160" s="70"/>
      <c r="F160" s="70"/>
      <c r="G160" s="70"/>
      <c r="H160" s="63"/>
      <c r="I160" s="63"/>
      <c r="J160" s="76">
        <f>$F$160+$G$160+$H$160+$I$160</f>
        <v>0</v>
      </c>
      <c r="K160" s="77">
        <v>1</v>
      </c>
      <c r="L160" s="76">
        <f>ROUND($J$160*$K$160,3)</f>
        <v>0</v>
      </c>
      <c r="M160" s="63"/>
      <c r="N160" s="63"/>
      <c r="O160" s="76">
        <f>ROUND($N$160+$M$160,2)</f>
        <v>0</v>
      </c>
      <c r="P160" s="76">
        <f>ROUND($J$160*$M$160,2)</f>
        <v>0</v>
      </c>
      <c r="Q160" s="76">
        <f>ROUND($L$160*$N$160,2)</f>
        <v>0</v>
      </c>
      <c r="R160" s="76">
        <f>ROUND($Q$160+$P$160,2)</f>
        <v>0</v>
      </c>
      <c r="S160" s="70"/>
      <c r="T160" s="63"/>
    </row>
    <row r="161" spans="1:20" s="1" customFormat="1" ht="11.1" customHeight="1" x14ac:dyDescent="0.2">
      <c r="A161" s="63"/>
      <c r="B161" s="63"/>
      <c r="C161" s="63"/>
      <c r="D161" s="70"/>
      <c r="E161" s="70"/>
      <c r="F161" s="70"/>
      <c r="G161" s="70"/>
      <c r="H161" s="63"/>
      <c r="I161" s="63"/>
      <c r="J161" s="76">
        <f>$F$161+$G$161+$H$161+$I$161</f>
        <v>0</v>
      </c>
      <c r="K161" s="77">
        <v>1</v>
      </c>
      <c r="L161" s="76">
        <f>ROUND($J$161*$K$161,3)</f>
        <v>0</v>
      </c>
      <c r="M161" s="63"/>
      <c r="N161" s="63"/>
      <c r="O161" s="76">
        <f>ROUND($N$161+$M$161,2)</f>
        <v>0</v>
      </c>
      <c r="P161" s="76">
        <f>ROUND($J$161*$M$161,2)</f>
        <v>0</v>
      </c>
      <c r="Q161" s="76">
        <f>ROUND($L$161*$N$161,2)</f>
        <v>0</v>
      </c>
      <c r="R161" s="76">
        <f>ROUND($Q$161+$P$161,2)</f>
        <v>0</v>
      </c>
      <c r="S161" s="70"/>
      <c r="T161" s="63"/>
    </row>
    <row r="162" spans="1:20" s="1" customFormat="1" ht="11.1" customHeight="1" x14ac:dyDescent="0.2">
      <c r="A162" s="63"/>
      <c r="B162" s="63"/>
      <c r="C162" s="63"/>
      <c r="D162" s="70"/>
      <c r="E162" s="70"/>
      <c r="F162" s="70"/>
      <c r="G162" s="70"/>
      <c r="H162" s="63"/>
      <c r="I162" s="63"/>
      <c r="J162" s="76">
        <f>$F$162+$G$162+$H$162+$I$162</f>
        <v>0</v>
      </c>
      <c r="K162" s="77">
        <v>1</v>
      </c>
      <c r="L162" s="76">
        <f>ROUND($J$162*$K$162,3)</f>
        <v>0</v>
      </c>
      <c r="M162" s="63"/>
      <c r="N162" s="63"/>
      <c r="O162" s="76">
        <f>ROUND($N$162+$M$162,2)</f>
        <v>0</v>
      </c>
      <c r="P162" s="76">
        <f>ROUND($J$162*$M$162,2)</f>
        <v>0</v>
      </c>
      <c r="Q162" s="76">
        <f>ROUND($L$162*$N$162,2)</f>
        <v>0</v>
      </c>
      <c r="R162" s="76">
        <f>ROUND($Q$162+$P$162,2)</f>
        <v>0</v>
      </c>
      <c r="S162" s="70"/>
      <c r="T162" s="63"/>
    </row>
    <row r="163" spans="1:20" s="1" customFormat="1" ht="11.1" customHeight="1" x14ac:dyDescent="0.2">
      <c r="A163" s="63"/>
      <c r="B163" s="63"/>
      <c r="C163" s="63"/>
      <c r="D163" s="70"/>
      <c r="E163" s="70"/>
      <c r="F163" s="70"/>
      <c r="G163" s="70"/>
      <c r="H163" s="63"/>
      <c r="I163" s="63"/>
      <c r="J163" s="76">
        <f>$F$163+$G$163+$H$163+$I$163</f>
        <v>0</v>
      </c>
      <c r="K163" s="77">
        <v>1</v>
      </c>
      <c r="L163" s="76">
        <f>ROUND($J$163*$K$163,3)</f>
        <v>0</v>
      </c>
      <c r="M163" s="63"/>
      <c r="N163" s="63"/>
      <c r="O163" s="76">
        <f>ROUND($N$163+$M$163,2)</f>
        <v>0</v>
      </c>
      <c r="P163" s="76">
        <f>ROUND($J$163*$M$163,2)</f>
        <v>0</v>
      </c>
      <c r="Q163" s="76">
        <f>ROUND($L$163*$N$163,2)</f>
        <v>0</v>
      </c>
      <c r="R163" s="76">
        <f>ROUND($Q$163+$P$163,2)</f>
        <v>0</v>
      </c>
      <c r="S163" s="70"/>
      <c r="T163" s="63"/>
    </row>
    <row r="164" spans="1:20" s="1" customFormat="1" ht="11.1" customHeight="1" x14ac:dyDescent="0.2">
      <c r="A164" s="63"/>
      <c r="B164" s="63"/>
      <c r="C164" s="63"/>
      <c r="D164" s="70"/>
      <c r="E164" s="70"/>
      <c r="F164" s="70"/>
      <c r="G164" s="70"/>
      <c r="H164" s="63"/>
      <c r="I164" s="63"/>
      <c r="J164" s="76">
        <f>$F$164+$G$164+$H$164+$I$164</f>
        <v>0</v>
      </c>
      <c r="K164" s="77">
        <v>1</v>
      </c>
      <c r="L164" s="76">
        <f>ROUND($J$164*$K$164,3)</f>
        <v>0</v>
      </c>
      <c r="M164" s="63"/>
      <c r="N164" s="63"/>
      <c r="O164" s="76">
        <f>ROUND($N$164+$M$164,2)</f>
        <v>0</v>
      </c>
      <c r="P164" s="76">
        <f>ROUND($J$164*$M$164,2)</f>
        <v>0</v>
      </c>
      <c r="Q164" s="76">
        <f>ROUND($L$164*$N$164,2)</f>
        <v>0</v>
      </c>
      <c r="R164" s="76">
        <f>ROUND($Q$164+$P$164,2)</f>
        <v>0</v>
      </c>
      <c r="S164" s="70"/>
      <c r="T164" s="63"/>
    </row>
    <row r="165" spans="1:20" s="1" customFormat="1" ht="11.1" customHeight="1" x14ac:dyDescent="0.2">
      <c r="A165" s="63"/>
      <c r="B165" s="63"/>
      <c r="C165" s="63"/>
      <c r="D165" s="70"/>
      <c r="E165" s="70"/>
      <c r="F165" s="70"/>
      <c r="G165" s="70"/>
      <c r="H165" s="63"/>
      <c r="I165" s="63"/>
      <c r="J165" s="76">
        <f>$F$165+$G$165+$H$165+$I$165</f>
        <v>0</v>
      </c>
      <c r="K165" s="77">
        <v>1</v>
      </c>
      <c r="L165" s="76">
        <f>ROUND($J$165*$K$165,3)</f>
        <v>0</v>
      </c>
      <c r="M165" s="63"/>
      <c r="N165" s="63"/>
      <c r="O165" s="76">
        <f>ROUND($N$165+$M$165,2)</f>
        <v>0</v>
      </c>
      <c r="P165" s="76">
        <f>ROUND($J$165*$M$165,2)</f>
        <v>0</v>
      </c>
      <c r="Q165" s="76">
        <f>ROUND($L$165*$N$165,2)</f>
        <v>0</v>
      </c>
      <c r="R165" s="76">
        <f>ROUND($Q$165+$P$165,2)</f>
        <v>0</v>
      </c>
      <c r="S165" s="70"/>
      <c r="T165" s="63"/>
    </row>
    <row r="166" spans="1:20" s="1" customFormat="1" ht="11.1" customHeight="1" x14ac:dyDescent="0.2">
      <c r="A166" s="63"/>
      <c r="B166" s="63"/>
      <c r="C166" s="63"/>
      <c r="D166" s="70"/>
      <c r="E166" s="70"/>
      <c r="F166" s="70"/>
      <c r="G166" s="70"/>
      <c r="H166" s="63"/>
      <c r="I166" s="63"/>
      <c r="J166" s="76">
        <f>$F$166+$G$166+$H$166+$I$166</f>
        <v>0</v>
      </c>
      <c r="K166" s="77">
        <v>1</v>
      </c>
      <c r="L166" s="76">
        <f>ROUND($J$166*$K$166,3)</f>
        <v>0</v>
      </c>
      <c r="M166" s="63"/>
      <c r="N166" s="63"/>
      <c r="O166" s="76">
        <f>ROUND($N$166+$M$166,2)</f>
        <v>0</v>
      </c>
      <c r="P166" s="76">
        <f>ROUND($J$166*$M$166,2)</f>
        <v>0</v>
      </c>
      <c r="Q166" s="76">
        <f>ROUND($L$166*$N$166,2)</f>
        <v>0</v>
      </c>
      <c r="R166" s="76">
        <f>ROUND($Q$166+$P$166,2)</f>
        <v>0</v>
      </c>
      <c r="S166" s="70"/>
      <c r="T166" s="63"/>
    </row>
    <row r="167" spans="1:20" s="1" customFormat="1" ht="11.1" customHeight="1" x14ac:dyDescent="0.2">
      <c r="A167" s="63"/>
      <c r="B167" s="63"/>
      <c r="C167" s="63"/>
      <c r="D167" s="70"/>
      <c r="E167" s="70"/>
      <c r="F167" s="70"/>
      <c r="G167" s="70"/>
      <c r="H167" s="63"/>
      <c r="I167" s="63"/>
      <c r="J167" s="76">
        <f>$F$167+$G$167+$H$167+$I$167</f>
        <v>0</v>
      </c>
      <c r="K167" s="77">
        <v>1</v>
      </c>
      <c r="L167" s="76">
        <f>ROUND($J$167*$K$167,3)</f>
        <v>0</v>
      </c>
      <c r="M167" s="63"/>
      <c r="N167" s="63"/>
      <c r="O167" s="76">
        <f>ROUND($N$167+$M$167,2)</f>
        <v>0</v>
      </c>
      <c r="P167" s="76">
        <f>ROUND($J$167*$M$167,2)</f>
        <v>0</v>
      </c>
      <c r="Q167" s="76">
        <f>ROUND($L$167*$N$167,2)</f>
        <v>0</v>
      </c>
      <c r="R167" s="76">
        <f>ROUND($Q$167+$P$167,2)</f>
        <v>0</v>
      </c>
      <c r="S167" s="70"/>
      <c r="T167" s="63"/>
    </row>
    <row r="168" spans="1:20" s="1" customFormat="1" ht="11.1" customHeight="1" x14ac:dyDescent="0.2">
      <c r="A168" s="63"/>
      <c r="B168" s="63"/>
      <c r="C168" s="63"/>
      <c r="D168" s="70"/>
      <c r="E168" s="70"/>
      <c r="F168" s="70"/>
      <c r="G168" s="70"/>
      <c r="H168" s="63"/>
      <c r="I168" s="63"/>
      <c r="J168" s="76">
        <f>$F$168+$G$168+$H$168+$I$168</f>
        <v>0</v>
      </c>
      <c r="K168" s="77">
        <v>1</v>
      </c>
      <c r="L168" s="76">
        <f>ROUND($J$168*$K$168,3)</f>
        <v>0</v>
      </c>
      <c r="M168" s="63"/>
      <c r="N168" s="63"/>
      <c r="O168" s="76">
        <f>ROUND($N$168+$M$168,2)</f>
        <v>0</v>
      </c>
      <c r="P168" s="76">
        <f>ROUND($J$168*$M$168,2)</f>
        <v>0</v>
      </c>
      <c r="Q168" s="76">
        <f>ROUND($L$168*$N$168,2)</f>
        <v>0</v>
      </c>
      <c r="R168" s="76">
        <f>ROUND($Q$168+$P$168,2)</f>
        <v>0</v>
      </c>
      <c r="S168" s="70"/>
      <c r="T168" s="63"/>
    </row>
    <row r="169" spans="1:20" s="1" customFormat="1" ht="11.1" customHeight="1" x14ac:dyDescent="0.2"/>
    <row r="170" spans="1:20" s="1" customFormat="1" ht="11.1" customHeight="1" x14ac:dyDescent="0.2">
      <c r="A170" s="18" t="s">
        <v>127</v>
      </c>
    </row>
    <row r="171" spans="1:20" s="1" customFormat="1" ht="11.1" customHeight="1" x14ac:dyDescent="0.2"/>
    <row r="172" spans="1:20" s="1" customFormat="1" ht="11.1" customHeight="1" x14ac:dyDescent="0.2">
      <c r="A172" s="48"/>
      <c r="B172" s="1" t="s">
        <v>128</v>
      </c>
    </row>
    <row r="173" spans="1:20" s="1" customFormat="1" ht="11.1" customHeight="1" x14ac:dyDescent="0.2">
      <c r="A173" s="1" t="s">
        <v>129</v>
      </c>
    </row>
  </sheetData>
  <sheetProtection algorithmName="SHA-512" hashValue="eh6M1U9GX/KVy9X1RKIF7A38D7DzsfpFNKdHi58UhY0hkDx24yH/eAEEr/tl/PDAix7onuDV+PZ86Lly1pEdSQ==" saltValue="NnyvVzLC7M9ZUf/9+EqfTg==" spinCount="100000" sheet="1" objects="1" scenarios="1" selectLockedCells="1"/>
  <mergeCells count="19">
    <mergeCell ref="P10:Q10"/>
    <mergeCell ref="R10:R11"/>
    <mergeCell ref="S10:S11"/>
    <mergeCell ref="T10:T11"/>
    <mergeCell ref="H10:I10"/>
    <mergeCell ref="J10:J11"/>
    <mergeCell ref="K10:K11"/>
    <mergeCell ref="L10:L11"/>
    <mergeCell ref="M10:O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2024-12-27T09:41:53Z</dcterms:modified>
</cp:coreProperties>
</file>