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7. Маяк Курган\2. ГП-7\Черновая отделка полов\Претенденту\"/>
    </mc:Choice>
  </mc:AlternateContent>
  <xr:revisionPtr revIDLastSave="0" documentId="13_ncr:1_{72733D21-98B3-44F2-A9D0-0A2F8AAA7CE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77" i="1" l="1"/>
  <c r="W77" i="1"/>
  <c r="R77" i="1"/>
  <c r="T77" i="1" s="1"/>
  <c r="Y77" i="1" s="1"/>
  <c r="W76" i="1"/>
  <c r="R76" i="1"/>
  <c r="X75" i="1"/>
  <c r="W75" i="1"/>
  <c r="R75" i="1"/>
  <c r="T75" i="1" s="1"/>
  <c r="Y75" i="1" s="1"/>
  <c r="Z75" i="1" s="1"/>
  <c r="W74" i="1"/>
  <c r="R74" i="1"/>
  <c r="X73" i="1"/>
  <c r="W73" i="1"/>
  <c r="R73" i="1"/>
  <c r="T73" i="1" s="1"/>
  <c r="Y73" i="1" s="1"/>
  <c r="W72" i="1"/>
  <c r="R72" i="1"/>
  <c r="X71" i="1"/>
  <c r="W71" i="1"/>
  <c r="R71" i="1"/>
  <c r="T71" i="1" s="1"/>
  <c r="Y71" i="1" s="1"/>
  <c r="W70" i="1"/>
  <c r="R70" i="1"/>
  <c r="X69" i="1"/>
  <c r="W69" i="1"/>
  <c r="R69" i="1"/>
  <c r="T69" i="1" s="1"/>
  <c r="Y69" i="1" s="1"/>
  <c r="Z69" i="1" s="1"/>
  <c r="W68" i="1"/>
  <c r="R68" i="1"/>
  <c r="X67" i="1"/>
  <c r="W67" i="1"/>
  <c r="R67" i="1"/>
  <c r="T67" i="1" s="1"/>
  <c r="Y67" i="1" s="1"/>
  <c r="Z67" i="1" s="1"/>
  <c r="W66" i="1"/>
  <c r="R66" i="1"/>
  <c r="X66" i="1" s="1"/>
  <c r="X59" i="1"/>
  <c r="W59" i="1"/>
  <c r="T59" i="1"/>
  <c r="Y59" i="1" s="1"/>
  <c r="Z59" i="1" s="1"/>
  <c r="R59" i="1"/>
  <c r="Y58" i="1"/>
  <c r="X58" i="1"/>
  <c r="W58" i="1"/>
  <c r="R58" i="1"/>
  <c r="T58" i="1" s="1"/>
  <c r="Z57" i="1"/>
  <c r="X57" i="1"/>
  <c r="W57" i="1"/>
  <c r="T57" i="1"/>
  <c r="Y57" i="1" s="1"/>
  <c r="R57" i="1"/>
  <c r="Y56" i="1"/>
  <c r="W56" i="1"/>
  <c r="R56" i="1"/>
  <c r="T56" i="1" s="1"/>
  <c r="T55" i="1" s="1"/>
  <c r="X54" i="1"/>
  <c r="W54" i="1"/>
  <c r="R54" i="1"/>
  <c r="T54" i="1" s="1"/>
  <c r="Y54" i="1" s="1"/>
  <c r="W53" i="1"/>
  <c r="R53" i="1"/>
  <c r="X53" i="1" s="1"/>
  <c r="X52" i="1" s="1"/>
  <c r="W51" i="1"/>
  <c r="R51" i="1"/>
  <c r="T51" i="1" s="1"/>
  <c r="Y51" i="1" s="1"/>
  <c r="X50" i="1"/>
  <c r="W50" i="1"/>
  <c r="T50" i="1"/>
  <c r="R50" i="1"/>
  <c r="W48" i="1"/>
  <c r="R48" i="1"/>
  <c r="X48" i="1" s="1"/>
  <c r="X47" i="1"/>
  <c r="W47" i="1"/>
  <c r="R47" i="1"/>
  <c r="T47" i="1" s="1"/>
  <c r="Y47" i="1" s="1"/>
  <c r="Z47" i="1" s="1"/>
  <c r="W46" i="1"/>
  <c r="R46" i="1"/>
  <c r="X46" i="1" s="1"/>
  <c r="X45" i="1"/>
  <c r="W45" i="1"/>
  <c r="R45" i="1"/>
  <c r="T45" i="1" s="1"/>
  <c r="Y45" i="1" s="1"/>
  <c r="Z45" i="1" s="1"/>
  <c r="W44" i="1"/>
  <c r="R44" i="1"/>
  <c r="X44" i="1" s="1"/>
  <c r="X43" i="1"/>
  <c r="W43" i="1"/>
  <c r="R43" i="1"/>
  <c r="T43" i="1" s="1"/>
  <c r="Y43" i="1" s="1"/>
  <c r="X41" i="1"/>
  <c r="W41" i="1"/>
  <c r="T41" i="1"/>
  <c r="Y41" i="1" s="1"/>
  <c r="Z41" i="1" s="1"/>
  <c r="R41" i="1"/>
  <c r="Y40" i="1"/>
  <c r="W40" i="1"/>
  <c r="R40" i="1"/>
  <c r="T40" i="1" s="1"/>
  <c r="X39" i="1"/>
  <c r="W39" i="1"/>
  <c r="T39" i="1"/>
  <c r="Y39" i="1" s="1"/>
  <c r="Z39" i="1" s="1"/>
  <c r="R39" i="1"/>
  <c r="W38" i="1"/>
  <c r="R38" i="1"/>
  <c r="T38" i="1" s="1"/>
  <c r="Y38" i="1" s="1"/>
  <c r="X37" i="1"/>
  <c r="W37" i="1"/>
  <c r="T37" i="1"/>
  <c r="Y37" i="1" s="1"/>
  <c r="Z37" i="1" s="1"/>
  <c r="R37" i="1"/>
  <c r="Y36" i="1"/>
  <c r="X36" i="1"/>
  <c r="W36" i="1"/>
  <c r="R36" i="1"/>
  <c r="T36" i="1" s="1"/>
  <c r="T35" i="1"/>
  <c r="X34" i="1"/>
  <c r="W34" i="1"/>
  <c r="R34" i="1"/>
  <c r="T34" i="1" s="1"/>
  <c r="Y34" i="1" s="1"/>
  <c r="W33" i="1"/>
  <c r="R33" i="1"/>
  <c r="X33" i="1" s="1"/>
  <c r="X32" i="1"/>
  <c r="W32" i="1"/>
  <c r="R32" i="1"/>
  <c r="T32" i="1" s="1"/>
  <c r="Y32" i="1" s="1"/>
  <c r="W31" i="1"/>
  <c r="R31" i="1"/>
  <c r="X31" i="1" s="1"/>
  <c r="X30" i="1"/>
  <c r="W30" i="1"/>
  <c r="R30" i="1"/>
  <c r="T30" i="1" s="1"/>
  <c r="Y30" i="1" s="1"/>
  <c r="Z30" i="1" s="1"/>
  <c r="W29" i="1"/>
  <c r="R29" i="1"/>
  <c r="X29" i="1" s="1"/>
  <c r="Y27" i="1"/>
  <c r="X27" i="1"/>
  <c r="W27" i="1"/>
  <c r="R27" i="1"/>
  <c r="T27" i="1" s="1"/>
  <c r="X26" i="1"/>
  <c r="W26" i="1"/>
  <c r="T26" i="1"/>
  <c r="Y26" i="1" s="1"/>
  <c r="Z26" i="1" s="1"/>
  <c r="R26" i="1"/>
  <c r="Y25" i="1"/>
  <c r="W25" i="1"/>
  <c r="R25" i="1"/>
  <c r="T25" i="1" s="1"/>
  <c r="X24" i="1"/>
  <c r="W24" i="1"/>
  <c r="T24" i="1"/>
  <c r="Y24" i="1" s="1"/>
  <c r="Z24" i="1" s="1"/>
  <c r="R24" i="1"/>
  <c r="W23" i="1"/>
  <c r="R23" i="1"/>
  <c r="T23" i="1" s="1"/>
  <c r="Y23" i="1" s="1"/>
  <c r="X22" i="1"/>
  <c r="W22" i="1"/>
  <c r="T22" i="1"/>
  <c r="R22" i="1"/>
  <c r="W20" i="1"/>
  <c r="R20" i="1"/>
  <c r="X20" i="1" s="1"/>
  <c r="X19" i="1"/>
  <c r="W19" i="1"/>
  <c r="R19" i="1"/>
  <c r="T19" i="1" s="1"/>
  <c r="Y19" i="1" s="1"/>
  <c r="Z77" i="1" l="1"/>
  <c r="Z32" i="1"/>
  <c r="Z43" i="1"/>
  <c r="Z71" i="1"/>
  <c r="X28" i="1"/>
  <c r="Z34" i="1"/>
  <c r="Z73" i="1"/>
  <c r="Z38" i="1"/>
  <c r="Y55" i="1"/>
  <c r="X70" i="1"/>
  <c r="T70" i="1"/>
  <c r="Y70" i="1" s="1"/>
  <c r="Z70" i="1" s="1"/>
  <c r="Z19" i="1"/>
  <c r="Z27" i="1"/>
  <c r="T29" i="1"/>
  <c r="T33" i="1"/>
  <c r="Y33" i="1" s="1"/>
  <c r="Z33" i="1" s="1"/>
  <c r="T46" i="1"/>
  <c r="Y46" i="1" s="1"/>
  <c r="Z46" i="1" s="1"/>
  <c r="Z58" i="1"/>
  <c r="X23" i="1"/>
  <c r="Y35" i="1"/>
  <c r="Z36" i="1"/>
  <c r="X38" i="1"/>
  <c r="X35" i="1" s="1"/>
  <c r="T42" i="1"/>
  <c r="X51" i="1"/>
  <c r="X49" i="1" s="1"/>
  <c r="X68" i="1"/>
  <c r="T68" i="1"/>
  <c r="Y68" i="1" s="1"/>
  <c r="X72" i="1"/>
  <c r="T72" i="1"/>
  <c r="Y72" i="1" s="1"/>
  <c r="X76" i="1"/>
  <c r="T76" i="1"/>
  <c r="Y76" i="1" s="1"/>
  <c r="Y22" i="1"/>
  <c r="T21" i="1"/>
  <c r="Y50" i="1"/>
  <c r="T49" i="1"/>
  <c r="X74" i="1"/>
  <c r="T74" i="1"/>
  <c r="Y74" i="1" s="1"/>
  <c r="T20" i="1"/>
  <c r="Y20" i="1" s="1"/>
  <c r="Z20" i="1" s="1"/>
  <c r="T31" i="1"/>
  <c r="Y31" i="1" s="1"/>
  <c r="Z31" i="1" s="1"/>
  <c r="T44" i="1"/>
  <c r="Y44" i="1" s="1"/>
  <c r="Z44" i="1" s="1"/>
  <c r="T48" i="1"/>
  <c r="Y48" i="1" s="1"/>
  <c r="Z48" i="1" s="1"/>
  <c r="T18" i="1"/>
  <c r="X18" i="1"/>
  <c r="X25" i="1"/>
  <c r="X16" i="1" s="1"/>
  <c r="X40" i="1"/>
  <c r="Z40" i="1" s="1"/>
  <c r="X42" i="1"/>
  <c r="T53" i="1"/>
  <c r="Z54" i="1"/>
  <c r="X56" i="1"/>
  <c r="X55" i="1" s="1"/>
  <c r="T66" i="1"/>
  <c r="Y66" i="1" s="1"/>
  <c r="Z35" i="1" l="1"/>
  <c r="W35" i="1" s="1"/>
  <c r="Z74" i="1"/>
  <c r="Z72" i="1"/>
  <c r="X65" i="1"/>
  <c r="Y65" i="1"/>
  <c r="Z66" i="1"/>
  <c r="X15" i="1"/>
  <c r="Y42" i="1"/>
  <c r="X17" i="1"/>
  <c r="Z42" i="1"/>
  <c r="W42" i="1" s="1"/>
  <c r="Z22" i="1"/>
  <c r="Y21" i="1"/>
  <c r="X21" i="1"/>
  <c r="Z25" i="1"/>
  <c r="Z51" i="1"/>
  <c r="T52" i="1"/>
  <c r="Y53" i="1"/>
  <c r="Z50" i="1"/>
  <c r="Y49" i="1"/>
  <c r="Z18" i="1"/>
  <c r="W18" i="1" s="1"/>
  <c r="X13" i="1"/>
  <c r="Z63" i="1" s="1"/>
  <c r="Y18" i="1"/>
  <c r="Z76" i="1"/>
  <c r="Z68" i="1"/>
  <c r="T28" i="1"/>
  <c r="Y29" i="1"/>
  <c r="Z56" i="1"/>
  <c r="Z55" i="1" s="1"/>
  <c r="W55" i="1" s="1"/>
  <c r="X14" i="1"/>
  <c r="Z23" i="1"/>
  <c r="Z65" i="1" l="1"/>
  <c r="Y28" i="1"/>
  <c r="Z29" i="1"/>
  <c r="Z28" i="1" s="1"/>
  <c r="W28" i="1" s="1"/>
  <c r="Y14" i="1"/>
  <c r="Y16" i="1"/>
  <c r="Z49" i="1"/>
  <c r="W49" i="1" s="1"/>
  <c r="Z21" i="1"/>
  <c r="W21" i="1" s="1"/>
  <c r="Y17" i="1"/>
  <c r="Y52" i="1"/>
  <c r="Z53" i="1"/>
  <c r="Z52" i="1" s="1"/>
  <c r="W52" i="1" s="1"/>
  <c r="Y13" i="1"/>
  <c r="Z62" i="1" s="1"/>
  <c r="Y15" i="1"/>
  <c r="Z15" i="1" l="1"/>
  <c r="Z16" i="1"/>
  <c r="Z17" i="1"/>
  <c r="Z14" i="1"/>
  <c r="Z13" i="1"/>
  <c r="Z60" i="1" s="1"/>
  <c r="Z64" i="1" s="1"/>
</calcChain>
</file>

<file path=xl/sharedStrings.xml><?xml version="1.0" encoding="utf-8"?>
<sst xmlns="http://schemas.openxmlformats.org/spreadsheetml/2006/main" count="184" uniqueCount="113">
  <si>
    <t>Приложение</t>
  </si>
  <si>
    <t>К договору</t>
  </si>
  <si>
    <t>Расшифровка стоимости работ</t>
  </si>
  <si>
    <t>Жилое здание ГП-7, курган</t>
  </si>
  <si>
    <t>Черновая отделка поверхностей полов (стяжка)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</si>
  <si>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</si>
  <si>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</si>
  <si>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</si>
  <si>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</si>
  <si>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</si>
  <si>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</si>
  <si>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</si>
  <si>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</si>
  <si>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</si>
  <si>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</si>
  <si>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</si>
  <si>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</si>
  <si>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</si>
  <si>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</si>
  <si>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</si>
  <si>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</si>
  <si>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ГП7-С1</t>
  </si>
  <si>
    <t xml:space="preserve"> ГП7-С2</t>
  </si>
  <si>
    <t xml:space="preserve"> ГП7-С3</t>
  </si>
  <si>
    <t xml:space="preserve"> ГП7-С4</t>
  </si>
  <si>
    <t xml:space="preserve"> ГП7-С5</t>
  </si>
  <si>
    <t xml:space="preserve"> ГП7-С6</t>
  </si>
  <si>
    <t xml:space="preserve"> ГП7-С7</t>
  </si>
  <si>
    <t xml:space="preserve"> ГП7-С8</t>
  </si>
  <si>
    <t xml:space="preserve"> ГП7-С9</t>
  </si>
  <si>
    <t xml:space="preserve"> ГП7-С10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</si>
  <si>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</si>
  <si>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</si>
  <si>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</si>
  <si>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</si>
  <si>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</si>
  <si>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</si>
  <si>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</si>
  <si>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</si>
  <si>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</si>
  <si>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</si>
  <si>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</si>
  <si>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</si>
  <si>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</si>
  <si>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</si>
  <si>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</si>
  <si>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</si>
  <si>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</si>
  <si>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</si>
  <si>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</si>
  <si>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</si>
  <si>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</si>
  <si>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</si>
  <si>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</si>
  <si>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</si>
  <si>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</si>
  <si>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</si>
  <si>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</si>
  <si>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</si>
  <si>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</si>
  <si>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</si>
  <si>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</si>
  <si>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Строительно-монтажные работы</t>
  </si>
  <si>
    <t>Внутренняя отделка</t>
  </si>
  <si>
    <t>Черновая отделка</t>
  </si>
  <si>
    <t>Черновая отделка поверхностей полов</t>
  </si>
  <si>
    <t>Черновая отделка поверхностей полов выше отм. 0,000</t>
  </si>
  <si>
    <t>Устройство звукоизоляции толщиной 10 мм</t>
  </si>
  <si>
    <t>м2</t>
  </si>
  <si>
    <t>тип П-02</t>
  </si>
  <si>
    <t>Изолон ППЭ НХ 300 3010</t>
  </si>
  <si>
    <t>Устройство стяжек полусухих цементно-песчанных М200 толщиной 65 мм. Помещения квартир</t>
  </si>
  <si>
    <t>Песок крупнозернистый</t>
  </si>
  <si>
    <t>тн</t>
  </si>
  <si>
    <t>норма 1,47 тн/м3</t>
  </si>
  <si>
    <t>Полипропиленовая фибра</t>
  </si>
  <si>
    <t>кг</t>
  </si>
  <si>
    <t>норма 0,6 кг/м3</t>
  </si>
  <si>
    <t>Демпферная лента</t>
  </si>
  <si>
    <t>м.п.</t>
  </si>
  <si>
    <t>Праймер из цементного раствора</t>
  </si>
  <si>
    <t>Портландцемент М400</t>
  </si>
  <si>
    <t>норма 0,49 тн/м3</t>
  </si>
  <si>
    <t>Устройство стяжек полусухих цементно-песчанных М200 толщиной 65 мм. Помещения МОП</t>
  </si>
  <si>
    <t>тип П-01</t>
  </si>
  <si>
    <t>Устройство стяжек полусухих цементно-песчанных М200 толщиной 55 мм. Помещения МОП</t>
  </si>
  <si>
    <t>переходные площадки в ЛК, площадка выхода на кровлю (в проекте тип не указан, согласовано  толщ. 55 мм)</t>
  </si>
  <si>
    <t>Устройство стяжек полусухих цементно-песчанных М200 толщиной 15 мм. Помещения квартир</t>
  </si>
  <si>
    <t>тип П-04, П-05</t>
  </si>
  <si>
    <t>Устройство тепло-звукоизоляции толщиной 200 мм</t>
  </si>
  <si>
    <t>тип П-04</t>
  </si>
  <si>
    <t>Экструзионный пенополистирол плотность 25-35 кг/м³ толщина 100 мм</t>
  </si>
  <si>
    <t>м3</t>
  </si>
  <si>
    <t>толщ. покрытия 200 мм</t>
  </si>
  <si>
    <t>Устройство обмазочной гидроизоляции поверхности полов</t>
  </si>
  <si>
    <t>тип П-03
с заведением на стены 200 мм</t>
  </si>
  <si>
    <t>Цементная гидроизоляционная смесь CR 65</t>
  </si>
  <si>
    <t>Устройство пароизоляции</t>
  </si>
  <si>
    <t>тип П-04
с заведением на стены 200 мм</t>
  </si>
  <si>
    <t>Бикроэласт ТПП</t>
  </si>
  <si>
    <t>Праймер битумный №01</t>
  </si>
  <si>
    <t>при необходимости</t>
  </si>
  <si>
    <t>Газ пропан</t>
  </si>
  <si>
    <t>литр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</si>
  <si>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</si>
  <si>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</si>
  <si>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</si>
  <si>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</si>
  <si>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</si>
  <si>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</si>
  <si>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Манакова Эльмира Салаватовна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</si>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</sst>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"/>
    <numFmt numFmtId="166" formatCode="0.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165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5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166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2" fontId="6" fillId="0" borderId="5" xfId="0" applyNumberFormat="1" applyFont="1" applyBorder="1" applyAlignment="1">
      <alignment horizontal="right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B82"/>
  <sheetViews>
    <sheetView tabSelected="1" topLeftCell="J38" workbookViewId="0">
      <selection activeCell="AB44" sqref="AB44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7" width="12.5" style="1" customWidth="1"/>
    <col min="18" max="18" width="10.83203125" style="1" customWidth="1"/>
    <col min="19" max="19" width="8" style="1" customWidth="1"/>
    <col min="20" max="20" width="12.1640625" style="1" customWidth="1"/>
    <col min="21" max="21" width="9.6640625" style="1" customWidth="1"/>
    <col min="22" max="22" width="11.33203125" style="1" customWidth="1"/>
    <col min="23" max="23" width="12.83203125" style="1" customWidth="1"/>
    <col min="24" max="25" width="14.1640625" style="1" customWidth="1"/>
    <col min="26" max="26" width="16" style="1" customWidth="1"/>
    <col min="27" max="28" width="36.1640625" style="1" customWidth="1"/>
  </cols>
  <sheetData>
    <row r="1" spans="1:28" s="1" customFormat="1" ht="11.1" hidden="1" customHeight="1" x14ac:dyDescent="0.2"/>
    <row r="2" spans="1:28" s="1" customFormat="1" ht="11.1" hidden="1" customHeight="1" x14ac:dyDescent="0.2"/>
    <row r="3" spans="1:28" s="1" customFormat="1" ht="11.1" hidden="1" customHeight="1" x14ac:dyDescent="0.2"/>
    <row r="4" spans="1:28" s="2" customFormat="1" ht="12.95" customHeight="1" x14ac:dyDescent="0.2">
      <c r="AA4" s="2" t="s">
        <v>0</v>
      </c>
    </row>
    <row r="5" spans="1:28" s="2" customFormat="1" ht="12.95" customHeight="1" x14ac:dyDescent="0.2">
      <c r="AA5" s="3" t="s">
        <v>1</v>
      </c>
    </row>
    <row r="6" spans="1:28" s="2" customFormat="1" ht="12.95" customHeight="1" x14ac:dyDescent="0.2">
      <c r="A6" s="52" t="s">
        <v>2</v>
      </c>
      <c r="B6" s="52"/>
      <c r="C6" s="52"/>
      <c r="D6" s="52"/>
      <c r="E6" s="52"/>
      <c r="F6" s="52"/>
      <c r="G6" s="52"/>
    </row>
    <row r="7" spans="1:28" s="2" customFormat="1" ht="12.95" customHeight="1" x14ac:dyDescent="0.2">
      <c r="A7" s="53" t="s">
        <v>3</v>
      </c>
      <c r="B7" s="53"/>
      <c r="C7" s="53"/>
      <c r="D7" s="53"/>
      <c r="E7" s="53"/>
      <c r="F7" s="53"/>
      <c r="G7" s="53"/>
    </row>
    <row r="8" spans="1:28" s="2" customFormat="1" ht="12.95" customHeight="1" x14ac:dyDescent="0.2">
      <c r="A8" s="53" t="s">
        <v>4</v>
      </c>
      <c r="B8" s="53"/>
      <c r="C8" s="53"/>
      <c r="D8" s="53"/>
      <c r="E8" s="53"/>
      <c r="F8" s="53"/>
      <c r="G8" s="53"/>
    </row>
    <row r="9" spans="1:28" s="1" customFormat="1" ht="11.1" customHeight="1" x14ac:dyDescent="0.2"/>
    <row r="10" spans="1:28" s="4" customFormat="1" ht="30" customHeight="1" x14ac:dyDescent="0.2">
      <c r="A10" s="54" t="s">
        <v>5</v>
      </c>
      <c r="B10" s="50" t="s">
        <v>6</v>
      </c>
      <c r="C10" s="54" t="s">
        <v>7</v>
      </c>
      <c r="D10" s="56" t="s">
        <v>8</v>
      </c>
      <c r="E10" s="56" t="s">
        <v>9</v>
      </c>
      <c r="F10" s="56" t="s">
        <v>10</v>
      </c>
      <c r="G10" s="54" t="s">
        <v>11</v>
      </c>
      <c r="H10" s="49" t="s">
        <v>12</v>
      </c>
      <c r="I10" s="49"/>
      <c r="J10" s="49"/>
      <c r="K10" s="49"/>
      <c r="L10" s="49"/>
      <c r="M10" s="49"/>
      <c r="N10" s="49"/>
      <c r="O10" s="49"/>
      <c r="P10" s="49"/>
      <c r="Q10" s="49"/>
      <c r="R10" s="50" t="s">
        <v>13</v>
      </c>
      <c r="S10" s="50" t="s">
        <v>14</v>
      </c>
      <c r="T10" s="50" t="s">
        <v>15</v>
      </c>
      <c r="U10" s="49" t="s">
        <v>16</v>
      </c>
      <c r="V10" s="49"/>
      <c r="W10" s="49"/>
      <c r="X10" s="49" t="s">
        <v>17</v>
      </c>
      <c r="Y10" s="49"/>
      <c r="Z10" s="50" t="s">
        <v>18</v>
      </c>
      <c r="AA10" s="50" t="s">
        <v>19</v>
      </c>
      <c r="AB10" s="50" t="s">
        <v>20</v>
      </c>
    </row>
    <row r="11" spans="1:28" s="4" customFormat="1" ht="36.950000000000003" customHeight="1" x14ac:dyDescent="0.2">
      <c r="A11" s="55"/>
      <c r="B11" s="51"/>
      <c r="C11" s="55"/>
      <c r="D11" s="57"/>
      <c r="E11" s="57"/>
      <c r="F11" s="57"/>
      <c r="G11" s="55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" t="s">
        <v>30</v>
      </c>
      <c r="R11" s="51"/>
      <c r="S11" s="51"/>
      <c r="T11" s="51"/>
      <c r="U11" s="5" t="s">
        <v>31</v>
      </c>
      <c r="V11" s="5" t="s">
        <v>32</v>
      </c>
      <c r="W11" s="5" t="s">
        <v>33</v>
      </c>
      <c r="X11" s="5" t="s">
        <v>31</v>
      </c>
      <c r="Y11" s="5" t="s">
        <v>32</v>
      </c>
      <c r="Z11" s="51"/>
      <c r="AA11" s="51"/>
      <c r="AB11" s="51"/>
    </row>
    <row r="12" spans="1:28" s="1" customFormat="1" ht="11.1" customHeight="1" x14ac:dyDescent="0.2">
      <c r="A12" s="6" t="s">
        <v>34</v>
      </c>
      <c r="B12" s="6" t="s">
        <v>35</v>
      </c>
      <c r="C12" s="6" t="s">
        <v>36</v>
      </c>
      <c r="D12" s="6" t="s">
        <v>37</v>
      </c>
      <c r="E12" s="6" t="s">
        <v>38</v>
      </c>
      <c r="F12" s="6" t="s">
        <v>39</v>
      </c>
      <c r="G12" s="6" t="s">
        <v>40</v>
      </c>
      <c r="H12" s="6" t="s">
        <v>41</v>
      </c>
      <c r="I12" s="6" t="s">
        <v>42</v>
      </c>
      <c r="J12" s="6" t="s">
        <v>43</v>
      </c>
      <c r="K12" s="6" t="s">
        <v>44</v>
      </c>
      <c r="L12" s="6" t="s">
        <v>45</v>
      </c>
      <c r="M12" s="6" t="s">
        <v>46</v>
      </c>
      <c r="N12" s="6" t="s">
        <v>47</v>
      </c>
      <c r="O12" s="6" t="s">
        <v>48</v>
      </c>
      <c r="P12" s="6" t="s">
        <v>49</v>
      </c>
      <c r="Q12" s="6" t="s">
        <v>50</v>
      </c>
      <c r="R12" s="6" t="s">
        <v>51</v>
      </c>
      <c r="S12" s="6" t="s">
        <v>52</v>
      </c>
      <c r="T12" s="6" t="s">
        <v>53</v>
      </c>
      <c r="U12" s="6" t="s">
        <v>54</v>
      </c>
      <c r="V12" s="6" t="s">
        <v>55</v>
      </c>
      <c r="W12" s="6" t="s">
        <v>56</v>
      </c>
      <c r="X12" s="6" t="s">
        <v>57</v>
      </c>
      <c r="Y12" s="6" t="s">
        <v>58</v>
      </c>
      <c r="Z12" s="6" t="s">
        <v>59</v>
      </c>
      <c r="AA12" s="6" t="s">
        <v>60</v>
      </c>
      <c r="AB12" s="6" t="s">
        <v>61</v>
      </c>
    </row>
    <row r="13" spans="1:28" s="1" customFormat="1" ht="12" customHeight="1" outlineLevel="1" x14ac:dyDescent="0.2">
      <c r="A13" s="7"/>
      <c r="B13" s="8" t="s">
        <v>62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>
        <f>ROUND($X$19+$X$20+$X$22+$X$23+$X$24+$X$25+$X$26+$X$27+$X$29+$X$30+$X$31+$X$32+$X$33+$X$34+$X$36+$X$37+$X$38+$X$39+$X$40+$X$41+$X$43+$X$44+$X$45+$X$46+$X$47+$X$48+$X$50+$X$51+$X$53+$X$54+$X$56+$X$57+$X$58+$X$59,2)</f>
        <v>0</v>
      </c>
      <c r="Y13" s="10">
        <f>ROUND($Y$19+$Y$20+$Y$22+$Y$23+$Y$24+$Y$25+$Y$26+$Y$27+$Y$29+$Y$30+$Y$31+$Y$32+$Y$33+$Y$34+$Y$36+$Y$37+$Y$38+$Y$39+$Y$40+$Y$41+$Y$43+$Y$44+$Y$45+$Y$46+$Y$47+$Y$48+$Y$50+$Y$51+$Y$53+$Y$54+$Y$56+$Y$57+$Y$58+$Y$59,2)</f>
        <v>0</v>
      </c>
      <c r="Z13" s="10">
        <f>ROUND($Z$19+$Z$20+$Z$22+$Z$23+$Z$24+$Z$25+$Z$26+$Z$27+$Z$29+$Z$30+$Z$31+$Z$32+$Z$33+$Z$34+$Z$36+$Z$37+$Z$38+$Z$39+$Z$40+$Z$41+$Z$43+$Z$44+$Z$45+$Z$46+$Z$47+$Z$48+$Z$50+$Z$51+$Z$53+$Z$54+$Z$56+$Z$57+$Z$58+$Z$59,2)</f>
        <v>0</v>
      </c>
      <c r="AA13" s="10"/>
      <c r="AB13" s="10"/>
    </row>
    <row r="14" spans="1:28" s="1" customFormat="1" ht="12" customHeight="1" outlineLevel="2" x14ac:dyDescent="0.2">
      <c r="A14" s="7"/>
      <c r="B14" s="8" t="s">
        <v>63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>
        <f>ROUND($X$19+$X$20+$X$22+$X$23+$X$24+$X$25+$X$26+$X$27+$X$29+$X$30+$X$31+$X$32+$X$33+$X$34+$X$36+$X$37+$X$38+$X$39+$X$40+$X$41+$X$43+$X$44+$X$45+$X$46+$X$47+$X$48+$X$50+$X$51+$X$53+$X$54+$X$56+$X$57+$X$58+$X$59,2)</f>
        <v>0</v>
      </c>
      <c r="Y14" s="10">
        <f>ROUND($Y$19+$Y$20+$Y$22+$Y$23+$Y$24+$Y$25+$Y$26+$Y$27+$Y$29+$Y$30+$Y$31+$Y$32+$Y$33+$Y$34+$Y$36+$Y$37+$Y$38+$Y$39+$Y$40+$Y$41+$Y$43+$Y$44+$Y$45+$Y$46+$Y$47+$Y$48+$Y$50+$Y$51+$Y$53+$Y$54+$Y$56+$Y$57+$Y$58+$Y$59,2)</f>
        <v>0</v>
      </c>
      <c r="Z14" s="10">
        <f>ROUND($Z$19+$Z$20+$Z$22+$Z$23+$Z$24+$Z$25+$Z$26+$Z$27+$Z$29+$Z$30+$Z$31+$Z$32+$Z$33+$Z$34+$Z$36+$Z$37+$Z$38+$Z$39+$Z$40+$Z$41+$Z$43+$Z$44+$Z$45+$Z$46+$Z$47+$Z$48+$Z$50+$Z$51+$Z$53+$Z$54+$Z$56+$Z$57+$Z$58+$Z$59,2)</f>
        <v>0</v>
      </c>
      <c r="AA14" s="10"/>
      <c r="AB14" s="10"/>
    </row>
    <row r="15" spans="1:28" s="1" customFormat="1" ht="12" customHeight="1" outlineLevel="3" x14ac:dyDescent="0.2">
      <c r="A15" s="7"/>
      <c r="B15" s="8" t="s">
        <v>64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>
        <f>ROUND($X$19+$X$20+$X$22+$X$23+$X$24+$X$25+$X$26+$X$27+$X$29+$X$30+$X$31+$X$32+$X$33+$X$34+$X$36+$X$37+$X$38+$X$39+$X$40+$X$41+$X$43+$X$44+$X$45+$X$46+$X$47+$X$48+$X$50+$X$51+$X$53+$X$54+$X$56+$X$57+$X$58+$X$59,2)</f>
        <v>0</v>
      </c>
      <c r="Y15" s="10">
        <f>ROUND($Y$19+$Y$20+$Y$22+$Y$23+$Y$24+$Y$25+$Y$26+$Y$27+$Y$29+$Y$30+$Y$31+$Y$32+$Y$33+$Y$34+$Y$36+$Y$37+$Y$38+$Y$39+$Y$40+$Y$41+$Y$43+$Y$44+$Y$45+$Y$46+$Y$47+$Y$48+$Y$50+$Y$51+$Y$53+$Y$54+$Y$56+$Y$57+$Y$58+$Y$59,2)</f>
        <v>0</v>
      </c>
      <c r="Z15" s="10">
        <f>ROUND($Z$19+$Z$20+$Z$22+$Z$23+$Z$24+$Z$25+$Z$26+$Z$27+$Z$29+$Z$30+$Z$31+$Z$32+$Z$33+$Z$34+$Z$36+$Z$37+$Z$38+$Z$39+$Z$40+$Z$41+$Z$43+$Z$44+$Z$45+$Z$46+$Z$47+$Z$48+$Z$50+$Z$51+$Z$53+$Z$54+$Z$56+$Z$57+$Z$58+$Z$59,2)</f>
        <v>0</v>
      </c>
      <c r="AA15" s="10"/>
      <c r="AB15" s="10"/>
    </row>
    <row r="16" spans="1:28" s="1" customFormat="1" ht="12" customHeight="1" outlineLevel="4" x14ac:dyDescent="0.2">
      <c r="A16" s="7"/>
      <c r="B16" s="8" t="s">
        <v>65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>
        <f>ROUND($X$19+$X$20+$X$22+$X$23+$X$24+$X$25+$X$26+$X$27+$X$29+$X$30+$X$31+$X$32+$X$33+$X$34+$X$36+$X$37+$X$38+$X$39+$X$40+$X$41+$X$43+$X$44+$X$45+$X$46+$X$47+$X$48+$X$50+$X$51+$X$53+$X$54+$X$56+$X$57+$X$58+$X$59,2)</f>
        <v>0</v>
      </c>
      <c r="Y16" s="10">
        <f>ROUND($Y$19+$Y$20+$Y$22+$Y$23+$Y$24+$Y$25+$Y$26+$Y$27+$Y$29+$Y$30+$Y$31+$Y$32+$Y$33+$Y$34+$Y$36+$Y$37+$Y$38+$Y$39+$Y$40+$Y$41+$Y$43+$Y$44+$Y$45+$Y$46+$Y$47+$Y$48+$Y$50+$Y$51+$Y$53+$Y$54+$Y$56+$Y$57+$Y$58+$Y$59,2)</f>
        <v>0</v>
      </c>
      <c r="Z16" s="10">
        <f>ROUND($Z$19+$Z$20+$Z$22+$Z$23+$Z$24+$Z$25+$Z$26+$Z$27+$Z$29+$Z$30+$Z$31+$Z$32+$Z$33+$Z$34+$Z$36+$Z$37+$Z$38+$Z$39+$Z$40+$Z$41+$Z$43+$Z$44+$Z$45+$Z$46+$Z$47+$Z$48+$Z$50+$Z$51+$Z$53+$Z$54+$Z$56+$Z$57+$Z$58+$Z$59,2)</f>
        <v>0</v>
      </c>
      <c r="AA16" s="10"/>
      <c r="AB16" s="10"/>
    </row>
    <row r="17" spans="1:28" s="1" customFormat="1" ht="12" customHeight="1" outlineLevel="5" x14ac:dyDescent="0.2">
      <c r="A17" s="7"/>
      <c r="B17" s="8" t="s">
        <v>66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>
        <f>ROUND($X$19+$X$20+$X$22+$X$23+$X$24+$X$25+$X$26+$X$27+$X$29+$X$30+$X$31+$X$32+$X$33+$X$34+$X$36+$X$37+$X$38+$X$39+$X$40+$X$41+$X$43+$X$44+$X$45+$X$46+$X$47+$X$48+$X$50+$X$51+$X$53+$X$54+$X$56+$X$57+$X$58+$X$59,2)</f>
        <v>0</v>
      </c>
      <c r="Y17" s="10">
        <f>ROUND($Y$19+$Y$20+$Y$22+$Y$23+$Y$24+$Y$25+$Y$26+$Y$27+$Y$29+$Y$30+$Y$31+$Y$32+$Y$33+$Y$34+$Y$36+$Y$37+$Y$38+$Y$39+$Y$40+$Y$41+$Y$43+$Y$44+$Y$45+$Y$46+$Y$47+$Y$48+$Y$50+$Y$51+$Y$53+$Y$54+$Y$56+$Y$57+$Y$58+$Y$59,2)</f>
        <v>0</v>
      </c>
      <c r="Z17" s="10">
        <f>ROUND($Z$19+$Z$20+$Z$22+$Z$23+$Z$24+$Z$25+$Z$26+$Z$27+$Z$29+$Z$30+$Z$31+$Z$32+$Z$33+$Z$34+$Z$36+$Z$37+$Z$38+$Z$39+$Z$40+$Z$41+$Z$43+$Z$44+$Z$45+$Z$46+$Z$47+$Z$48+$Z$50+$Z$51+$Z$53+$Z$54+$Z$56+$Z$57+$Z$58+$Z$59,2)</f>
        <v>0</v>
      </c>
      <c r="AA17" s="10"/>
      <c r="AB17" s="10"/>
    </row>
    <row r="18" spans="1:28" s="11" customFormat="1" ht="11.1" customHeight="1" outlineLevel="6" x14ac:dyDescent="0.15">
      <c r="A18" s="12">
        <v>1</v>
      </c>
      <c r="B18" s="13" t="s">
        <v>67</v>
      </c>
      <c r="C18" s="14" t="s">
        <v>68</v>
      </c>
      <c r="D18" s="14"/>
      <c r="E18" s="14"/>
      <c r="F18" s="14"/>
      <c r="G18" s="14"/>
      <c r="H18" s="15">
        <v>1545.4090000000001</v>
      </c>
      <c r="I18" s="15">
        <v>1422.723</v>
      </c>
      <c r="J18" s="15">
        <v>1544.6420000000001</v>
      </c>
      <c r="K18" s="15">
        <v>2056.3359999999998</v>
      </c>
      <c r="L18" s="15">
        <v>1193.4760000000001</v>
      </c>
      <c r="M18" s="15">
        <v>1551.8150000000001</v>
      </c>
      <c r="N18" s="16">
        <v>952.01800000000003</v>
      </c>
      <c r="O18" s="15">
        <v>1551.8150000000001</v>
      </c>
      <c r="P18" s="15">
        <v>1193.4760000000001</v>
      </c>
      <c r="Q18" s="15">
        <v>2056.3359999999998</v>
      </c>
      <c r="R18" s="15">
        <v>15068.046</v>
      </c>
      <c r="S18" s="17"/>
      <c r="T18" s="17">
        <f>$T$19</f>
        <v>15068.046</v>
      </c>
      <c r="U18" s="17"/>
      <c r="V18" s="17"/>
      <c r="W18" s="17">
        <f>ROUND($Z$18/$T$18,2)</f>
        <v>0</v>
      </c>
      <c r="X18" s="17">
        <f>ROUND($X$19+$X$20,2)</f>
        <v>0</v>
      </c>
      <c r="Y18" s="17">
        <f>ROUND($Y$19+$Y$20,2)</f>
        <v>0</v>
      </c>
      <c r="Z18" s="17">
        <f>ROUND($Z$19+$Z$20,2)</f>
        <v>0</v>
      </c>
      <c r="AA18" s="66" t="s">
        <v>69</v>
      </c>
      <c r="AB18" s="66"/>
    </row>
    <row r="19" spans="1:28" s="18" customFormat="1" ht="11.1" customHeight="1" outlineLevel="7" x14ac:dyDescent="0.2">
      <c r="A19" s="19"/>
      <c r="B19" s="20" t="s">
        <v>31</v>
      </c>
      <c r="C19" s="21" t="s">
        <v>68</v>
      </c>
      <c r="D19" s="21"/>
      <c r="E19" s="21"/>
      <c r="F19" s="21"/>
      <c r="G19" s="21"/>
      <c r="H19" s="22">
        <v>1545.4090000000001</v>
      </c>
      <c r="I19" s="22">
        <v>1422.723</v>
      </c>
      <c r="J19" s="22">
        <v>1544.6420000000001</v>
      </c>
      <c r="K19" s="22">
        <v>2056.3359999999998</v>
      </c>
      <c r="L19" s="22">
        <v>1193.4760000000001</v>
      </c>
      <c r="M19" s="22">
        <v>1551.8150000000001</v>
      </c>
      <c r="N19" s="23">
        <v>952.01800000000003</v>
      </c>
      <c r="O19" s="22">
        <v>1551.8150000000001</v>
      </c>
      <c r="P19" s="22">
        <v>1193.4760000000001</v>
      </c>
      <c r="Q19" s="22">
        <v>2056.3359999999998</v>
      </c>
      <c r="R19" s="22">
        <f>$H$19+$I$19+$J$19+$K$19+$L$19+$M$19+$N$19+$O$19+$P$19+$Q$19</f>
        <v>15068.046000000002</v>
      </c>
      <c r="S19" s="23">
        <v>1</v>
      </c>
      <c r="T19" s="24">
        <f>ROUND($R$19*$S$19,3)</f>
        <v>15068.046</v>
      </c>
      <c r="U19" s="58"/>
      <c r="V19" s="59"/>
      <c r="W19" s="48">
        <f>ROUND($V$19+$U$19,2)</f>
        <v>0</v>
      </c>
      <c r="X19" s="24">
        <f>ROUND($R$19*$U$19,2)</f>
        <v>0</v>
      </c>
      <c r="Y19" s="24">
        <f>ROUND($T$19*$V$19,2)</f>
        <v>0</v>
      </c>
      <c r="Z19" s="24">
        <f>ROUND($Y$19+$X$19,2)</f>
        <v>0</v>
      </c>
      <c r="AA19" s="67"/>
      <c r="AB19" s="67"/>
    </row>
    <row r="20" spans="1:28" s="1" customFormat="1" ht="11.1" customHeight="1" outlineLevel="7" x14ac:dyDescent="0.2">
      <c r="A20" s="25"/>
      <c r="B20" s="26" t="s">
        <v>70</v>
      </c>
      <c r="C20" s="27" t="s">
        <v>68</v>
      </c>
      <c r="D20" s="27"/>
      <c r="E20" s="27"/>
      <c r="F20" s="27"/>
      <c r="G20" s="27"/>
      <c r="H20" s="28">
        <v>1545.4090000000001</v>
      </c>
      <c r="I20" s="28">
        <v>1422.723</v>
      </c>
      <c r="J20" s="28">
        <v>1544.6420000000001</v>
      </c>
      <c r="K20" s="28">
        <v>2056.3359999999998</v>
      </c>
      <c r="L20" s="28">
        <v>1193.4760000000001</v>
      </c>
      <c r="M20" s="28">
        <v>1551.8150000000001</v>
      </c>
      <c r="N20" s="29">
        <v>952.01800000000003</v>
      </c>
      <c r="O20" s="28">
        <v>1551.8150000000001</v>
      </c>
      <c r="P20" s="28">
        <v>1193.4760000000001</v>
      </c>
      <c r="Q20" s="28">
        <v>2056.3359999999998</v>
      </c>
      <c r="R20" s="28">
        <f>$H$20+$I$20+$J$20+$K$20+$L$20+$M$20+$N$20+$O$20+$P$20+$Q$20</f>
        <v>15068.046000000002</v>
      </c>
      <c r="S20" s="31">
        <v>1.02</v>
      </c>
      <c r="T20" s="30">
        <f>ROUND($R$20*$S$20,3)</f>
        <v>15369.406999999999</v>
      </c>
      <c r="U20" s="60"/>
      <c r="V20" s="60"/>
      <c r="W20" s="30">
        <f>ROUND($V$20+$U$20,2)</f>
        <v>0</v>
      </c>
      <c r="X20" s="30">
        <f>ROUND($R$20*$U$20,2)</f>
        <v>0</v>
      </c>
      <c r="Y20" s="30">
        <f>ROUND($T$20*$V$20,2)</f>
        <v>0</v>
      </c>
      <c r="Z20" s="30">
        <f>ROUND($Y$20+$X$20,2)</f>
        <v>0</v>
      </c>
      <c r="AA20" s="68"/>
      <c r="AB20" s="68"/>
    </row>
    <row r="21" spans="1:28" s="11" customFormat="1" ht="32.1" customHeight="1" outlineLevel="6" x14ac:dyDescent="0.15">
      <c r="A21" s="12">
        <v>2</v>
      </c>
      <c r="B21" s="13" t="s">
        <v>71</v>
      </c>
      <c r="C21" s="14" t="s">
        <v>68</v>
      </c>
      <c r="D21" s="14"/>
      <c r="E21" s="14"/>
      <c r="F21" s="14"/>
      <c r="G21" s="14"/>
      <c r="H21" s="15">
        <v>1583.8130000000001</v>
      </c>
      <c r="I21" s="15">
        <v>1435.635</v>
      </c>
      <c r="J21" s="15">
        <v>1579.307</v>
      </c>
      <c r="K21" s="15">
        <v>2087.8159999999998</v>
      </c>
      <c r="L21" s="15">
        <v>1198.316</v>
      </c>
      <c r="M21" s="15">
        <v>1551.8150000000001</v>
      </c>
      <c r="N21" s="16">
        <v>964.91499999999996</v>
      </c>
      <c r="O21" s="15">
        <v>1551.8150000000001</v>
      </c>
      <c r="P21" s="15">
        <v>1198.316</v>
      </c>
      <c r="Q21" s="15">
        <v>2087.8159999999998</v>
      </c>
      <c r="R21" s="15">
        <v>15239.564</v>
      </c>
      <c r="S21" s="17"/>
      <c r="T21" s="17">
        <f>$T$22</f>
        <v>15239.564</v>
      </c>
      <c r="U21" s="61"/>
      <c r="V21" s="61"/>
      <c r="W21" s="17">
        <f>ROUND($Z$21/$T$21,2)</f>
        <v>0</v>
      </c>
      <c r="X21" s="17">
        <f>ROUND($X$22+$X$23+$X$24+$X$25+$X$26+$X$27,2)</f>
        <v>0</v>
      </c>
      <c r="Y21" s="17">
        <f>ROUND($Y$22+$Y$23+$Y$24+$Y$25+$Y$26+$Y$27,2)</f>
        <v>0</v>
      </c>
      <c r="Z21" s="17">
        <f>ROUND($Z$22+$Z$23+$Z$24+$Z$25+$Z$26+$Z$27,2)</f>
        <v>0</v>
      </c>
      <c r="AA21" s="66" t="s">
        <v>69</v>
      </c>
      <c r="AB21" s="66"/>
    </row>
    <row r="22" spans="1:28" s="18" customFormat="1" ht="11.1" customHeight="1" outlineLevel="7" x14ac:dyDescent="0.2">
      <c r="A22" s="19"/>
      <c r="B22" s="20" t="s">
        <v>31</v>
      </c>
      <c r="C22" s="21" t="s">
        <v>68</v>
      </c>
      <c r="D22" s="21"/>
      <c r="E22" s="21"/>
      <c r="F22" s="21"/>
      <c r="G22" s="21"/>
      <c r="H22" s="22">
        <v>1583.8130000000001</v>
      </c>
      <c r="I22" s="22">
        <v>1435.635</v>
      </c>
      <c r="J22" s="22">
        <v>1579.307</v>
      </c>
      <c r="K22" s="22">
        <v>2087.8159999999998</v>
      </c>
      <c r="L22" s="22">
        <v>1198.316</v>
      </c>
      <c r="M22" s="22">
        <v>1551.8150000000001</v>
      </c>
      <c r="N22" s="23">
        <v>964.91499999999996</v>
      </c>
      <c r="O22" s="22">
        <v>1551.8150000000001</v>
      </c>
      <c r="P22" s="22">
        <v>1198.316</v>
      </c>
      <c r="Q22" s="22">
        <v>2087.8159999999998</v>
      </c>
      <c r="R22" s="22">
        <f>$H$22+$I$22+$J$22+$K$22+$L$22+$M$22+$N$22+$O$22+$P$22+$Q$22</f>
        <v>15239.563999999998</v>
      </c>
      <c r="S22" s="23">
        <v>1</v>
      </c>
      <c r="T22" s="24">
        <f>ROUND($R$22*$S$22,3)</f>
        <v>15239.564</v>
      </c>
      <c r="U22" s="58"/>
      <c r="V22" s="59"/>
      <c r="W22" s="48">
        <f>ROUND($V$22+$U$22,2)</f>
        <v>0</v>
      </c>
      <c r="X22" s="24">
        <f>ROUND($R$22*$U$22,2)</f>
        <v>0</v>
      </c>
      <c r="Y22" s="24">
        <f>ROUND($T$22*$V$22,2)</f>
        <v>0</v>
      </c>
      <c r="Z22" s="24">
        <f>ROUND($Y$22+$X$22,2)</f>
        <v>0</v>
      </c>
      <c r="AA22" s="67"/>
      <c r="AB22" s="67"/>
    </row>
    <row r="23" spans="1:28" s="1" customFormat="1" ht="11.1" customHeight="1" outlineLevel="7" x14ac:dyDescent="0.2">
      <c r="A23" s="25"/>
      <c r="B23" s="26" t="s">
        <v>72</v>
      </c>
      <c r="C23" s="27" t="s">
        <v>73</v>
      </c>
      <c r="D23" s="27"/>
      <c r="E23" s="27"/>
      <c r="F23" s="27"/>
      <c r="G23" s="27"/>
      <c r="H23" s="28">
        <v>1583.8130000000001</v>
      </c>
      <c r="I23" s="28">
        <v>1435.635</v>
      </c>
      <c r="J23" s="28">
        <v>1579.307</v>
      </c>
      <c r="K23" s="28">
        <v>2087.8159999999998</v>
      </c>
      <c r="L23" s="28">
        <v>1198.316</v>
      </c>
      <c r="M23" s="28">
        <v>1551.8150000000001</v>
      </c>
      <c r="N23" s="29">
        <v>964.91499999999996</v>
      </c>
      <c r="O23" s="28">
        <v>1551.8150000000001</v>
      </c>
      <c r="P23" s="28">
        <v>1198.316</v>
      </c>
      <c r="Q23" s="28">
        <v>2087.8159999999998</v>
      </c>
      <c r="R23" s="28">
        <f>$H$23+$I$23+$J$23+$K$23+$L$23+$M$23+$N$23+$O$23+$P$23+$Q$23</f>
        <v>15239.563999999998</v>
      </c>
      <c r="S23" s="32">
        <v>0.1</v>
      </c>
      <c r="T23" s="30">
        <f>ROUND($R$23*$S$23,3)</f>
        <v>1523.9559999999999</v>
      </c>
      <c r="U23" s="60"/>
      <c r="V23" s="60"/>
      <c r="W23" s="30">
        <f>ROUND($V$23+$U$23,2)</f>
        <v>0</v>
      </c>
      <c r="X23" s="30">
        <f>ROUND($R$23*$U$23,2)</f>
        <v>0</v>
      </c>
      <c r="Y23" s="30">
        <f>ROUND($T$23*$V$23,2)</f>
        <v>0</v>
      </c>
      <c r="Z23" s="30">
        <f>ROUND($Y$23+$X$23,2)</f>
        <v>0</v>
      </c>
      <c r="AA23" s="68" t="s">
        <v>74</v>
      </c>
      <c r="AB23" s="68"/>
    </row>
    <row r="24" spans="1:28" s="1" customFormat="1" ht="11.1" customHeight="1" outlineLevel="7" x14ac:dyDescent="0.2">
      <c r="A24" s="25"/>
      <c r="B24" s="26" t="s">
        <v>75</v>
      </c>
      <c r="C24" s="27" t="s">
        <v>76</v>
      </c>
      <c r="D24" s="27"/>
      <c r="E24" s="27"/>
      <c r="F24" s="27"/>
      <c r="G24" s="27"/>
      <c r="H24" s="28">
        <v>1583.8130000000001</v>
      </c>
      <c r="I24" s="28">
        <v>1435.635</v>
      </c>
      <c r="J24" s="28">
        <v>1579.307</v>
      </c>
      <c r="K24" s="28">
        <v>2087.8159999999998</v>
      </c>
      <c r="L24" s="28">
        <v>1198.316</v>
      </c>
      <c r="M24" s="28">
        <v>1551.8150000000001</v>
      </c>
      <c r="N24" s="29">
        <v>964.91499999999996</v>
      </c>
      <c r="O24" s="28">
        <v>1551.8150000000001</v>
      </c>
      <c r="P24" s="28">
        <v>1198.316</v>
      </c>
      <c r="Q24" s="28">
        <v>2087.8159999999998</v>
      </c>
      <c r="R24" s="28">
        <f>$H$24+$I$24+$J$24+$K$24+$L$24+$M$24+$N$24+$O$24+$P$24+$Q$24</f>
        <v>15239.563999999998</v>
      </c>
      <c r="S24" s="31">
        <v>0.04</v>
      </c>
      <c r="T24" s="30">
        <f>ROUND($R$24*$S$24,3)</f>
        <v>609.58299999999997</v>
      </c>
      <c r="U24" s="60"/>
      <c r="V24" s="60"/>
      <c r="W24" s="30">
        <f>ROUND($V$24+$U$24,2)</f>
        <v>0</v>
      </c>
      <c r="X24" s="30">
        <f>ROUND($R$24*$U$24,2)</f>
        <v>0</v>
      </c>
      <c r="Y24" s="30">
        <f>ROUND($T$24*$V$24,2)</f>
        <v>0</v>
      </c>
      <c r="Z24" s="30">
        <f>ROUND($Y$24+$X$24,2)</f>
        <v>0</v>
      </c>
      <c r="AA24" s="68" t="s">
        <v>77</v>
      </c>
      <c r="AB24" s="68"/>
    </row>
    <row r="25" spans="1:28" s="1" customFormat="1" ht="11.1" customHeight="1" outlineLevel="7" x14ac:dyDescent="0.2">
      <c r="A25" s="25"/>
      <c r="B25" s="26" t="s">
        <v>78</v>
      </c>
      <c r="C25" s="27" t="s">
        <v>79</v>
      </c>
      <c r="D25" s="27"/>
      <c r="E25" s="27"/>
      <c r="F25" s="27"/>
      <c r="G25" s="27"/>
      <c r="H25" s="28">
        <v>1741.49</v>
      </c>
      <c r="I25" s="28">
        <v>1533.9849999999999</v>
      </c>
      <c r="J25" s="28">
        <v>1725.077</v>
      </c>
      <c r="K25" s="28">
        <v>2257.5819999999999</v>
      </c>
      <c r="L25" s="28">
        <v>1276.742</v>
      </c>
      <c r="M25" s="28">
        <v>1696.894</v>
      </c>
      <c r="N25" s="28">
        <v>1038.4870000000001</v>
      </c>
      <c r="O25" s="28">
        <v>1696.894</v>
      </c>
      <c r="P25" s="28">
        <v>1276.742</v>
      </c>
      <c r="Q25" s="28">
        <v>2257.5819999999999</v>
      </c>
      <c r="R25" s="28">
        <f>$H$25+$I$25+$J$25+$K$25+$L$25+$M$25+$N$25+$O$25+$P$25+$Q$25</f>
        <v>16501.475000000002</v>
      </c>
      <c r="S25" s="31">
        <v>1.02</v>
      </c>
      <c r="T25" s="30">
        <f>ROUND($R$25*$S$25,3)</f>
        <v>16831.505000000001</v>
      </c>
      <c r="U25" s="60"/>
      <c r="V25" s="60"/>
      <c r="W25" s="30">
        <f>ROUND($V$25+$U$25,2)</f>
        <v>0</v>
      </c>
      <c r="X25" s="30">
        <f>ROUND($R$25*$U$25,2)</f>
        <v>0</v>
      </c>
      <c r="Y25" s="30">
        <f>ROUND($T$25*$V$25,2)</f>
        <v>0</v>
      </c>
      <c r="Z25" s="30">
        <f>ROUND($Y$25+$X$25,2)</f>
        <v>0</v>
      </c>
      <c r="AA25" s="68"/>
      <c r="AB25" s="68"/>
    </row>
    <row r="26" spans="1:28" s="1" customFormat="1" ht="11.1" customHeight="1" outlineLevel="7" x14ac:dyDescent="0.2">
      <c r="A26" s="25"/>
      <c r="B26" s="26" t="s">
        <v>80</v>
      </c>
      <c r="C26" s="27" t="s">
        <v>76</v>
      </c>
      <c r="D26" s="27"/>
      <c r="E26" s="27"/>
      <c r="F26" s="27"/>
      <c r="G26" s="27"/>
      <c r="H26" s="28">
        <v>1583.8130000000001</v>
      </c>
      <c r="I26" s="28">
        <v>1435.635</v>
      </c>
      <c r="J26" s="28">
        <v>1579.307</v>
      </c>
      <c r="K26" s="28">
        <v>2087.8159999999998</v>
      </c>
      <c r="L26" s="28">
        <v>1198.316</v>
      </c>
      <c r="M26" s="28">
        <v>1551.8150000000001</v>
      </c>
      <c r="N26" s="29">
        <v>964.91499999999996</v>
      </c>
      <c r="O26" s="28">
        <v>1551.8150000000001</v>
      </c>
      <c r="P26" s="28">
        <v>1198.316</v>
      </c>
      <c r="Q26" s="28">
        <v>2087.8159999999998</v>
      </c>
      <c r="R26" s="28">
        <f>$H$26+$I$26+$J$26+$K$26+$L$26+$M$26+$N$26+$O$26+$P$26+$Q$26</f>
        <v>15239.563999999998</v>
      </c>
      <c r="S26" s="31">
        <v>0.05</v>
      </c>
      <c r="T26" s="30">
        <f>ROUND($R$26*$S$26,3)</f>
        <v>761.97799999999995</v>
      </c>
      <c r="U26" s="60"/>
      <c r="V26" s="60"/>
      <c r="W26" s="30">
        <f>ROUND($V$26+$U$26,2)</f>
        <v>0</v>
      </c>
      <c r="X26" s="30">
        <f>ROUND($R$26*$U$26,2)</f>
        <v>0</v>
      </c>
      <c r="Y26" s="30">
        <f>ROUND($T$26*$V$26,2)</f>
        <v>0</v>
      </c>
      <c r="Z26" s="30">
        <f>ROUND($Y$26+$X$26,2)</f>
        <v>0</v>
      </c>
      <c r="AA26" s="68"/>
      <c r="AB26" s="68"/>
    </row>
    <row r="27" spans="1:28" s="1" customFormat="1" ht="11.1" customHeight="1" outlineLevel="7" x14ac:dyDescent="0.2">
      <c r="A27" s="25"/>
      <c r="B27" s="26" t="s">
        <v>81</v>
      </c>
      <c r="C27" s="27" t="s">
        <v>73</v>
      </c>
      <c r="D27" s="27"/>
      <c r="E27" s="27"/>
      <c r="F27" s="27"/>
      <c r="G27" s="27"/>
      <c r="H27" s="28">
        <v>1583.8130000000001</v>
      </c>
      <c r="I27" s="28">
        <v>1435.635</v>
      </c>
      <c r="J27" s="28">
        <v>1579.307</v>
      </c>
      <c r="K27" s="28">
        <v>2087.8159999999998</v>
      </c>
      <c r="L27" s="28">
        <v>1198.316</v>
      </c>
      <c r="M27" s="28">
        <v>1551.8150000000001</v>
      </c>
      <c r="N27" s="29">
        <v>964.91499999999996</v>
      </c>
      <c r="O27" s="28">
        <v>1551.8150000000001</v>
      </c>
      <c r="P27" s="28">
        <v>1198.316</v>
      </c>
      <c r="Q27" s="28">
        <v>2087.8159999999998</v>
      </c>
      <c r="R27" s="28">
        <f>$H$27+$I$27+$J$27+$K$27+$L$27+$M$27+$N$27+$O$27+$P$27+$Q$27</f>
        <v>15239.563999999998</v>
      </c>
      <c r="S27" s="31">
        <v>0.03</v>
      </c>
      <c r="T27" s="30">
        <f>ROUND($R$27*$S$27,3)</f>
        <v>457.18700000000001</v>
      </c>
      <c r="U27" s="60"/>
      <c r="V27" s="60"/>
      <c r="W27" s="30">
        <f>ROUND($V$27+$U$27,2)</f>
        <v>0</v>
      </c>
      <c r="X27" s="30">
        <f>ROUND($R$27*$U$27,2)</f>
        <v>0</v>
      </c>
      <c r="Y27" s="30">
        <f>ROUND($T$27*$V$27,2)</f>
        <v>0</v>
      </c>
      <c r="Z27" s="30">
        <f>ROUND($Y$27+$X$27,2)</f>
        <v>0</v>
      </c>
      <c r="AA27" s="68" t="s">
        <v>82</v>
      </c>
      <c r="AB27" s="68"/>
    </row>
    <row r="28" spans="1:28" s="11" customFormat="1" ht="32.1" customHeight="1" outlineLevel="6" x14ac:dyDescent="0.15">
      <c r="A28" s="12">
        <v>3</v>
      </c>
      <c r="B28" s="13" t="s">
        <v>83</v>
      </c>
      <c r="C28" s="14" t="s">
        <v>68</v>
      </c>
      <c r="D28" s="14"/>
      <c r="E28" s="14"/>
      <c r="F28" s="14"/>
      <c r="G28" s="14"/>
      <c r="H28" s="16">
        <v>274.45800000000003</v>
      </c>
      <c r="I28" s="16">
        <v>281.74200000000002</v>
      </c>
      <c r="J28" s="16">
        <v>269.25</v>
      </c>
      <c r="K28" s="16">
        <v>333.27</v>
      </c>
      <c r="L28" s="16">
        <v>234.7</v>
      </c>
      <c r="M28" s="16">
        <v>255.05099999999999</v>
      </c>
      <c r="N28" s="16">
        <v>187.92400000000001</v>
      </c>
      <c r="O28" s="16">
        <v>255.05099999999999</v>
      </c>
      <c r="P28" s="16">
        <v>234.7</v>
      </c>
      <c r="Q28" s="16">
        <v>333.27</v>
      </c>
      <c r="R28" s="15">
        <v>2659.4160000000002</v>
      </c>
      <c r="S28" s="17"/>
      <c r="T28" s="17">
        <f>$T$29</f>
        <v>2659.4160000000002</v>
      </c>
      <c r="U28" s="61"/>
      <c r="V28" s="61"/>
      <c r="W28" s="17">
        <f>ROUND($Z$28/$T$28,2)</f>
        <v>0</v>
      </c>
      <c r="X28" s="17">
        <f>ROUND($X$29+$X$30+$X$31+$X$32+$X$33+$X$34,2)</f>
        <v>0</v>
      </c>
      <c r="Y28" s="17">
        <f>ROUND($Y$29+$Y$30+$Y$31+$Y$32+$Y$33+$Y$34,2)</f>
        <v>0</v>
      </c>
      <c r="Z28" s="17">
        <f>ROUND($Z$29+$Z$30+$Z$31+$Z$32+$Z$33+$Z$34,2)</f>
        <v>0</v>
      </c>
      <c r="AA28" s="66" t="s">
        <v>84</v>
      </c>
      <c r="AB28" s="66"/>
    </row>
    <row r="29" spans="1:28" s="18" customFormat="1" ht="11.1" customHeight="1" outlineLevel="7" x14ac:dyDescent="0.2">
      <c r="A29" s="19"/>
      <c r="B29" s="20" t="s">
        <v>31</v>
      </c>
      <c r="C29" s="21" t="s">
        <v>68</v>
      </c>
      <c r="D29" s="21"/>
      <c r="E29" s="21"/>
      <c r="F29" s="21"/>
      <c r="G29" s="21"/>
      <c r="H29" s="23">
        <v>274.45800000000003</v>
      </c>
      <c r="I29" s="23">
        <v>281.74200000000002</v>
      </c>
      <c r="J29" s="23">
        <v>269.25</v>
      </c>
      <c r="K29" s="23">
        <v>333.27</v>
      </c>
      <c r="L29" s="23">
        <v>234.7</v>
      </c>
      <c r="M29" s="23">
        <v>255.05099999999999</v>
      </c>
      <c r="N29" s="23">
        <v>187.92400000000001</v>
      </c>
      <c r="O29" s="23">
        <v>255.05099999999999</v>
      </c>
      <c r="P29" s="23">
        <v>234.7</v>
      </c>
      <c r="Q29" s="23">
        <v>333.27</v>
      </c>
      <c r="R29" s="23">
        <f>$H$29+$I$29+$J$29+$K$29+$L$29+$M$29+$N$29+$O$29+$P$29+$Q$29</f>
        <v>2659.4159999999997</v>
      </c>
      <c r="S29" s="23">
        <v>1</v>
      </c>
      <c r="T29" s="24">
        <f>ROUND($R$29*$S$29,3)</f>
        <v>2659.4160000000002</v>
      </c>
      <c r="U29" s="58"/>
      <c r="V29" s="59"/>
      <c r="W29" s="48">
        <f>ROUND($V$29+$U$29,2)</f>
        <v>0</v>
      </c>
      <c r="X29" s="24">
        <f>ROUND($R$29*$U$29,2)</f>
        <v>0</v>
      </c>
      <c r="Y29" s="24">
        <f>ROUND($T$29*$V$29,2)</f>
        <v>0</v>
      </c>
      <c r="Z29" s="24">
        <f>ROUND($Y$29+$X$29,2)</f>
        <v>0</v>
      </c>
      <c r="AA29" s="67"/>
      <c r="AB29" s="67"/>
    </row>
    <row r="30" spans="1:28" s="1" customFormat="1" ht="11.1" customHeight="1" outlineLevel="7" x14ac:dyDescent="0.2">
      <c r="A30" s="25"/>
      <c r="B30" s="26" t="s">
        <v>72</v>
      </c>
      <c r="C30" s="27" t="s">
        <v>73</v>
      </c>
      <c r="D30" s="27"/>
      <c r="E30" s="27"/>
      <c r="F30" s="27"/>
      <c r="G30" s="27"/>
      <c r="H30" s="29">
        <v>274.45800000000003</v>
      </c>
      <c r="I30" s="29">
        <v>281.74200000000002</v>
      </c>
      <c r="J30" s="29">
        <v>269.25</v>
      </c>
      <c r="K30" s="29">
        <v>333.27</v>
      </c>
      <c r="L30" s="29">
        <v>234.7</v>
      </c>
      <c r="M30" s="29">
        <v>255.05099999999999</v>
      </c>
      <c r="N30" s="29">
        <v>187.92400000000001</v>
      </c>
      <c r="O30" s="29">
        <v>255.05099999999999</v>
      </c>
      <c r="P30" s="29">
        <v>234.7</v>
      </c>
      <c r="Q30" s="29">
        <v>333.27</v>
      </c>
      <c r="R30" s="29">
        <f>$H$30+$I$30+$J$30+$K$30+$L$30+$M$30+$N$30+$O$30+$P$30+$Q$30</f>
        <v>2659.4159999999997</v>
      </c>
      <c r="S30" s="32">
        <v>0.1</v>
      </c>
      <c r="T30" s="30">
        <f>ROUND($R$30*$S$30,3)</f>
        <v>265.94200000000001</v>
      </c>
      <c r="U30" s="60"/>
      <c r="V30" s="60"/>
      <c r="W30" s="30">
        <f>ROUND($V$30+$U$30,2)</f>
        <v>0</v>
      </c>
      <c r="X30" s="30">
        <f>ROUND($R$30*$U$30,2)</f>
        <v>0</v>
      </c>
      <c r="Y30" s="30">
        <f>ROUND($T$30*$V$30,2)</f>
        <v>0</v>
      </c>
      <c r="Z30" s="30">
        <f>ROUND($Y$30+$X$30,2)</f>
        <v>0</v>
      </c>
      <c r="AA30" s="68" t="s">
        <v>74</v>
      </c>
      <c r="AB30" s="68"/>
    </row>
    <row r="31" spans="1:28" s="1" customFormat="1" ht="11.1" customHeight="1" outlineLevel="7" x14ac:dyDescent="0.2">
      <c r="A31" s="25"/>
      <c r="B31" s="26" t="s">
        <v>75</v>
      </c>
      <c r="C31" s="27" t="s">
        <v>76</v>
      </c>
      <c r="D31" s="27"/>
      <c r="E31" s="27"/>
      <c r="F31" s="27"/>
      <c r="G31" s="27"/>
      <c r="H31" s="29">
        <v>274.45800000000003</v>
      </c>
      <c r="I31" s="29">
        <v>281.74200000000002</v>
      </c>
      <c r="J31" s="29">
        <v>269.25</v>
      </c>
      <c r="K31" s="29">
        <v>333.27</v>
      </c>
      <c r="L31" s="29">
        <v>234.7</v>
      </c>
      <c r="M31" s="29">
        <v>255.05099999999999</v>
      </c>
      <c r="N31" s="29">
        <v>187.92400000000001</v>
      </c>
      <c r="O31" s="29">
        <v>255.05099999999999</v>
      </c>
      <c r="P31" s="29">
        <v>234.7</v>
      </c>
      <c r="Q31" s="29">
        <v>333.27</v>
      </c>
      <c r="R31" s="29">
        <f>$H$31+$I$31+$J$31+$K$31+$L$31+$M$31+$N$31+$O$31+$P$31+$Q$31</f>
        <v>2659.4159999999997</v>
      </c>
      <c r="S31" s="31">
        <v>0.04</v>
      </c>
      <c r="T31" s="30">
        <f>ROUND($R$31*$S$31,3)</f>
        <v>106.377</v>
      </c>
      <c r="U31" s="60"/>
      <c r="V31" s="60"/>
      <c r="W31" s="30">
        <f>ROUND($V$31+$U$31,2)</f>
        <v>0</v>
      </c>
      <c r="X31" s="30">
        <f>ROUND($R$31*$U$31,2)</f>
        <v>0</v>
      </c>
      <c r="Y31" s="30">
        <f>ROUND($T$31*$V$31,2)</f>
        <v>0</v>
      </c>
      <c r="Z31" s="30">
        <f>ROUND($Y$31+$X$31,2)</f>
        <v>0</v>
      </c>
      <c r="AA31" s="68" t="s">
        <v>77</v>
      </c>
      <c r="AB31" s="68"/>
    </row>
    <row r="32" spans="1:28" s="1" customFormat="1" ht="11.1" customHeight="1" outlineLevel="7" x14ac:dyDescent="0.2">
      <c r="A32" s="25"/>
      <c r="B32" s="26" t="s">
        <v>78</v>
      </c>
      <c r="C32" s="27" t="s">
        <v>79</v>
      </c>
      <c r="D32" s="27"/>
      <c r="E32" s="27"/>
      <c r="F32" s="27"/>
      <c r="G32" s="27"/>
      <c r="H32" s="29">
        <v>306.108</v>
      </c>
      <c r="I32" s="29">
        <v>336.84</v>
      </c>
      <c r="J32" s="29">
        <v>289.89</v>
      </c>
      <c r="K32" s="29">
        <v>390.51600000000002</v>
      </c>
      <c r="L32" s="29">
        <v>267.96499999999997</v>
      </c>
      <c r="M32" s="29">
        <v>303.39999999999998</v>
      </c>
      <c r="N32" s="29">
        <v>214.59200000000001</v>
      </c>
      <c r="O32" s="29">
        <v>303.39999999999998</v>
      </c>
      <c r="P32" s="29">
        <v>267.96499999999997</v>
      </c>
      <c r="Q32" s="29">
        <v>390.51600000000002</v>
      </c>
      <c r="R32" s="29">
        <f>$H$32+$I$32+$J$32+$K$32+$L$32+$M$32+$N$32+$O$32+$P$32+$Q$32</f>
        <v>3071.1920000000005</v>
      </c>
      <c r="S32" s="31">
        <v>1.02</v>
      </c>
      <c r="T32" s="30">
        <f>ROUND($R$32*$S$32,3)</f>
        <v>3132.616</v>
      </c>
      <c r="U32" s="60"/>
      <c r="V32" s="60"/>
      <c r="W32" s="30">
        <f>ROUND($V$32+$U$32,2)</f>
        <v>0</v>
      </c>
      <c r="X32" s="30">
        <f>ROUND($R$32*$U$32,2)</f>
        <v>0</v>
      </c>
      <c r="Y32" s="30">
        <f>ROUND($T$32*$V$32,2)</f>
        <v>0</v>
      </c>
      <c r="Z32" s="30">
        <f>ROUND($Y$32+$X$32,2)</f>
        <v>0</v>
      </c>
      <c r="AA32" s="68"/>
      <c r="AB32" s="68"/>
    </row>
    <row r="33" spans="1:28" s="1" customFormat="1" ht="11.1" customHeight="1" outlineLevel="7" x14ac:dyDescent="0.2">
      <c r="A33" s="25"/>
      <c r="B33" s="26" t="s">
        <v>80</v>
      </c>
      <c r="C33" s="27" t="s">
        <v>76</v>
      </c>
      <c r="D33" s="27"/>
      <c r="E33" s="27"/>
      <c r="F33" s="27"/>
      <c r="G33" s="27"/>
      <c r="H33" s="29">
        <v>274.45800000000003</v>
      </c>
      <c r="I33" s="29">
        <v>281.74200000000002</v>
      </c>
      <c r="J33" s="29">
        <v>269.25</v>
      </c>
      <c r="K33" s="29">
        <v>333.27</v>
      </c>
      <c r="L33" s="29">
        <v>234.7</v>
      </c>
      <c r="M33" s="29">
        <v>255.05099999999999</v>
      </c>
      <c r="N33" s="29">
        <v>187.92400000000001</v>
      </c>
      <c r="O33" s="29">
        <v>255.05099999999999</v>
      </c>
      <c r="P33" s="29">
        <v>234.7</v>
      </c>
      <c r="Q33" s="29">
        <v>333.27</v>
      </c>
      <c r="R33" s="29">
        <f>$H$33+$I$33+$J$33+$K$33+$L$33+$M$33+$N$33+$O$33+$P$33+$Q$33</f>
        <v>2659.4159999999997</v>
      </c>
      <c r="S33" s="31">
        <v>0.05</v>
      </c>
      <c r="T33" s="30">
        <f>ROUND($R$33*$S$33,3)</f>
        <v>132.971</v>
      </c>
      <c r="U33" s="60"/>
      <c r="V33" s="60"/>
      <c r="W33" s="30">
        <f>ROUND($V$33+$U$33,2)</f>
        <v>0</v>
      </c>
      <c r="X33" s="30">
        <f>ROUND($R$33*$U$33,2)</f>
        <v>0</v>
      </c>
      <c r="Y33" s="30">
        <f>ROUND($T$33*$V$33,2)</f>
        <v>0</v>
      </c>
      <c r="Z33" s="30">
        <f>ROUND($Y$33+$X$33,2)</f>
        <v>0</v>
      </c>
      <c r="AA33" s="68"/>
      <c r="AB33" s="68"/>
    </row>
    <row r="34" spans="1:28" s="1" customFormat="1" ht="11.1" customHeight="1" outlineLevel="7" x14ac:dyDescent="0.2">
      <c r="A34" s="25"/>
      <c r="B34" s="26" t="s">
        <v>81</v>
      </c>
      <c r="C34" s="27" t="s">
        <v>73</v>
      </c>
      <c r="D34" s="27"/>
      <c r="E34" s="27"/>
      <c r="F34" s="27"/>
      <c r="G34" s="27"/>
      <c r="H34" s="29">
        <v>274.45800000000003</v>
      </c>
      <c r="I34" s="29">
        <v>281.74200000000002</v>
      </c>
      <c r="J34" s="29">
        <v>269.25</v>
      </c>
      <c r="K34" s="29">
        <v>333.27</v>
      </c>
      <c r="L34" s="29">
        <v>234.7</v>
      </c>
      <c r="M34" s="29">
        <v>255.05099999999999</v>
      </c>
      <c r="N34" s="29">
        <v>187.92400000000001</v>
      </c>
      <c r="O34" s="29">
        <v>255.05099999999999</v>
      </c>
      <c r="P34" s="29">
        <v>234.7</v>
      </c>
      <c r="Q34" s="29">
        <v>333.27</v>
      </c>
      <c r="R34" s="29">
        <f>$H$34+$I$34+$J$34+$K$34+$L$34+$M$34+$N$34+$O$34+$P$34+$Q$34</f>
        <v>2659.4159999999997</v>
      </c>
      <c r="S34" s="31">
        <v>0.03</v>
      </c>
      <c r="T34" s="30">
        <f>ROUND($R$34*$S$34,3)</f>
        <v>79.781999999999996</v>
      </c>
      <c r="U34" s="60"/>
      <c r="V34" s="60"/>
      <c r="W34" s="30">
        <f>ROUND($V$34+$U$34,2)</f>
        <v>0</v>
      </c>
      <c r="X34" s="30">
        <f>ROUND($R$34*$U$34,2)</f>
        <v>0</v>
      </c>
      <c r="Y34" s="30">
        <f>ROUND($T$34*$V$34,2)</f>
        <v>0</v>
      </c>
      <c r="Z34" s="30">
        <f>ROUND($Y$34+$X$34,2)</f>
        <v>0</v>
      </c>
      <c r="AA34" s="68" t="s">
        <v>82</v>
      </c>
      <c r="AB34" s="68"/>
    </row>
    <row r="35" spans="1:28" s="11" customFormat="1" ht="32.1" customHeight="1" outlineLevel="6" x14ac:dyDescent="0.15">
      <c r="A35" s="12">
        <v>4</v>
      </c>
      <c r="B35" s="13" t="s">
        <v>85</v>
      </c>
      <c r="C35" s="14" t="s">
        <v>68</v>
      </c>
      <c r="D35" s="14"/>
      <c r="E35" s="14"/>
      <c r="F35" s="14"/>
      <c r="G35" s="14"/>
      <c r="H35" s="16">
        <v>18</v>
      </c>
      <c r="I35" s="16">
        <v>24.62</v>
      </c>
      <c r="J35" s="16">
        <v>18</v>
      </c>
      <c r="K35" s="16">
        <v>24.62</v>
      </c>
      <c r="L35" s="16">
        <v>15</v>
      </c>
      <c r="M35" s="16">
        <v>12</v>
      </c>
      <c r="N35" s="16">
        <v>12</v>
      </c>
      <c r="O35" s="16">
        <v>12</v>
      </c>
      <c r="P35" s="16">
        <v>15</v>
      </c>
      <c r="Q35" s="16">
        <v>24.62</v>
      </c>
      <c r="R35" s="16">
        <v>175.86</v>
      </c>
      <c r="S35" s="17"/>
      <c r="T35" s="17">
        <f>$T$36</f>
        <v>175.86</v>
      </c>
      <c r="U35" s="61"/>
      <c r="V35" s="61"/>
      <c r="W35" s="17">
        <f>ROUND($Z$35/$T$35,2)</f>
        <v>0</v>
      </c>
      <c r="X35" s="17">
        <f>ROUND($X$36+$X$37+$X$38+$X$39+$X$40+$X$41,2)</f>
        <v>0</v>
      </c>
      <c r="Y35" s="17">
        <f>ROUND($Y$36+$Y$37+$Y$38+$Y$39+$Y$40+$Y$41,2)</f>
        <v>0</v>
      </c>
      <c r="Z35" s="17">
        <f>ROUND($Z$36+$Z$37+$Z$38+$Z$39+$Z$40+$Z$41,2)</f>
        <v>0</v>
      </c>
      <c r="AA35" s="66" t="s">
        <v>86</v>
      </c>
      <c r="AB35" s="66"/>
    </row>
    <row r="36" spans="1:28" s="18" customFormat="1" ht="11.1" customHeight="1" outlineLevel="7" x14ac:dyDescent="0.2">
      <c r="A36" s="19"/>
      <c r="B36" s="20" t="s">
        <v>31</v>
      </c>
      <c r="C36" s="21" t="s">
        <v>68</v>
      </c>
      <c r="D36" s="21"/>
      <c r="E36" s="21"/>
      <c r="F36" s="21"/>
      <c r="G36" s="21"/>
      <c r="H36" s="23">
        <v>18</v>
      </c>
      <c r="I36" s="23">
        <v>24.62</v>
      </c>
      <c r="J36" s="23">
        <v>18</v>
      </c>
      <c r="K36" s="23">
        <v>24.62</v>
      </c>
      <c r="L36" s="23">
        <v>15</v>
      </c>
      <c r="M36" s="23">
        <v>12</v>
      </c>
      <c r="N36" s="23">
        <v>12</v>
      </c>
      <c r="O36" s="23">
        <v>12</v>
      </c>
      <c r="P36" s="23">
        <v>15</v>
      </c>
      <c r="Q36" s="23">
        <v>24.62</v>
      </c>
      <c r="R36" s="23">
        <f>$H$36+$I$36+$J$36+$K$36+$L$36+$M$36+$N$36+$O$36+$P$36+$Q$36</f>
        <v>175.86</v>
      </c>
      <c r="S36" s="23">
        <v>1</v>
      </c>
      <c r="T36" s="24">
        <f>ROUND($R$36*$S$36,3)</f>
        <v>175.86</v>
      </c>
      <c r="U36" s="58"/>
      <c r="V36" s="59"/>
      <c r="W36" s="48">
        <f>ROUND($V$36+$U$36,2)</f>
        <v>0</v>
      </c>
      <c r="X36" s="24">
        <f>ROUND($R$36*$U$36,2)</f>
        <v>0</v>
      </c>
      <c r="Y36" s="24">
        <f>ROUND($T$36*$V$36,2)</f>
        <v>0</v>
      </c>
      <c r="Z36" s="24">
        <f>ROUND($Y$36+$X$36,2)</f>
        <v>0</v>
      </c>
      <c r="AA36" s="67"/>
      <c r="AB36" s="67"/>
    </row>
    <row r="37" spans="1:28" s="1" customFormat="1" ht="11.1" customHeight="1" outlineLevel="7" x14ac:dyDescent="0.2">
      <c r="A37" s="25"/>
      <c r="B37" s="26" t="s">
        <v>72</v>
      </c>
      <c r="C37" s="27" t="s">
        <v>73</v>
      </c>
      <c r="D37" s="27"/>
      <c r="E37" s="27"/>
      <c r="F37" s="27"/>
      <c r="G37" s="27"/>
      <c r="H37" s="29">
        <v>18</v>
      </c>
      <c r="I37" s="29">
        <v>24.62</v>
      </c>
      <c r="J37" s="29">
        <v>18</v>
      </c>
      <c r="K37" s="29">
        <v>24.62</v>
      </c>
      <c r="L37" s="29">
        <v>15</v>
      </c>
      <c r="M37" s="29">
        <v>12</v>
      </c>
      <c r="N37" s="29">
        <v>12</v>
      </c>
      <c r="O37" s="29">
        <v>12</v>
      </c>
      <c r="P37" s="29">
        <v>15</v>
      </c>
      <c r="Q37" s="29">
        <v>24.62</v>
      </c>
      <c r="R37" s="29">
        <f>$H$37+$I$37+$J$37+$K$37+$L$37+$M$37+$N$37+$O$37+$P$37+$Q$37</f>
        <v>175.86</v>
      </c>
      <c r="S37" s="31">
        <v>0.08</v>
      </c>
      <c r="T37" s="30">
        <f>ROUND($R$37*$S$37,3)</f>
        <v>14.069000000000001</v>
      </c>
      <c r="U37" s="60"/>
      <c r="V37" s="60"/>
      <c r="W37" s="30">
        <f>ROUND($V$37+$U$37,2)</f>
        <v>0</v>
      </c>
      <c r="X37" s="30">
        <f>ROUND($R$37*$U$37,2)</f>
        <v>0</v>
      </c>
      <c r="Y37" s="30">
        <f>ROUND($T$37*$V$37,2)</f>
        <v>0</v>
      </c>
      <c r="Z37" s="30">
        <f>ROUND($Y$37+$X$37,2)</f>
        <v>0</v>
      </c>
      <c r="AA37" s="68" t="s">
        <v>74</v>
      </c>
      <c r="AB37" s="68"/>
    </row>
    <row r="38" spans="1:28" s="1" customFormat="1" ht="11.1" customHeight="1" outlineLevel="7" x14ac:dyDescent="0.2">
      <c r="A38" s="25"/>
      <c r="B38" s="26" t="s">
        <v>75</v>
      </c>
      <c r="C38" s="27" t="s">
        <v>76</v>
      </c>
      <c r="D38" s="27"/>
      <c r="E38" s="27"/>
      <c r="F38" s="27"/>
      <c r="G38" s="27"/>
      <c r="H38" s="29">
        <v>18</v>
      </c>
      <c r="I38" s="29">
        <v>24.62</v>
      </c>
      <c r="J38" s="29">
        <v>18</v>
      </c>
      <c r="K38" s="29">
        <v>24.62</v>
      </c>
      <c r="L38" s="29">
        <v>15</v>
      </c>
      <c r="M38" s="29">
        <v>12</v>
      </c>
      <c r="N38" s="29">
        <v>12</v>
      </c>
      <c r="O38" s="29">
        <v>12</v>
      </c>
      <c r="P38" s="29">
        <v>15</v>
      </c>
      <c r="Q38" s="29">
        <v>24.62</v>
      </c>
      <c r="R38" s="29">
        <f>$H$38+$I$38+$J$38+$K$38+$L$38+$M$38+$N$38+$O$38+$P$38+$Q$38</f>
        <v>175.86</v>
      </c>
      <c r="S38" s="31">
        <v>0.03</v>
      </c>
      <c r="T38" s="30">
        <f>ROUND($R$38*$S$38,3)</f>
        <v>5.2759999999999998</v>
      </c>
      <c r="U38" s="60"/>
      <c r="V38" s="60"/>
      <c r="W38" s="30">
        <f>ROUND($V$38+$U$38,2)</f>
        <v>0</v>
      </c>
      <c r="X38" s="30">
        <f>ROUND($R$38*$U$38,2)</f>
        <v>0</v>
      </c>
      <c r="Y38" s="30">
        <f>ROUND($T$38*$V$38,2)</f>
        <v>0</v>
      </c>
      <c r="Z38" s="30">
        <f>ROUND($Y$38+$X$38,2)</f>
        <v>0</v>
      </c>
      <c r="AA38" s="68" t="s">
        <v>77</v>
      </c>
      <c r="AB38" s="68"/>
    </row>
    <row r="39" spans="1:28" s="1" customFormat="1" ht="11.1" customHeight="1" outlineLevel="7" x14ac:dyDescent="0.2">
      <c r="A39" s="25"/>
      <c r="B39" s="26" t="s">
        <v>78</v>
      </c>
      <c r="C39" s="27" t="s">
        <v>79</v>
      </c>
      <c r="D39" s="27"/>
      <c r="E39" s="27"/>
      <c r="F39" s="27"/>
      <c r="G39" s="27"/>
      <c r="H39" s="29">
        <v>29.4</v>
      </c>
      <c r="I39" s="29">
        <v>39.72</v>
      </c>
      <c r="J39" s="29">
        <v>29.4</v>
      </c>
      <c r="K39" s="29">
        <v>39.72</v>
      </c>
      <c r="L39" s="29">
        <v>24.5</v>
      </c>
      <c r="M39" s="29">
        <v>19.600000000000001</v>
      </c>
      <c r="N39" s="29">
        <v>19.600000000000001</v>
      </c>
      <c r="O39" s="29">
        <v>19.600000000000001</v>
      </c>
      <c r="P39" s="29">
        <v>24.5</v>
      </c>
      <c r="Q39" s="29">
        <v>39.72</v>
      </c>
      <c r="R39" s="29">
        <f>$H$39+$I$39+$J$39+$K$39+$L$39+$M$39+$N$39+$O$39+$P$39+$Q$39</f>
        <v>285.76</v>
      </c>
      <c r="S39" s="31">
        <v>1.02</v>
      </c>
      <c r="T39" s="30">
        <f>ROUND($R$39*$S$39,3)</f>
        <v>291.47500000000002</v>
      </c>
      <c r="U39" s="60"/>
      <c r="V39" s="60"/>
      <c r="W39" s="30">
        <f>ROUND($V$39+$U$39,2)</f>
        <v>0</v>
      </c>
      <c r="X39" s="30">
        <f>ROUND($R$39*$U$39,2)</f>
        <v>0</v>
      </c>
      <c r="Y39" s="30">
        <f>ROUND($T$39*$V$39,2)</f>
        <v>0</v>
      </c>
      <c r="Z39" s="30">
        <f>ROUND($Y$39+$X$39,2)</f>
        <v>0</v>
      </c>
      <c r="AA39" s="68"/>
      <c r="AB39" s="68"/>
    </row>
    <row r="40" spans="1:28" s="1" customFormat="1" ht="11.1" customHeight="1" outlineLevel="7" x14ac:dyDescent="0.2">
      <c r="A40" s="25"/>
      <c r="B40" s="26" t="s">
        <v>80</v>
      </c>
      <c r="C40" s="27" t="s">
        <v>76</v>
      </c>
      <c r="D40" s="27"/>
      <c r="E40" s="27"/>
      <c r="F40" s="27"/>
      <c r="G40" s="27"/>
      <c r="H40" s="29">
        <v>18</v>
      </c>
      <c r="I40" s="29">
        <v>24.62</v>
      </c>
      <c r="J40" s="29">
        <v>18</v>
      </c>
      <c r="K40" s="29">
        <v>24.62</v>
      </c>
      <c r="L40" s="29">
        <v>15</v>
      </c>
      <c r="M40" s="29">
        <v>12</v>
      </c>
      <c r="N40" s="29">
        <v>12</v>
      </c>
      <c r="O40" s="29">
        <v>12</v>
      </c>
      <c r="P40" s="29">
        <v>15</v>
      </c>
      <c r="Q40" s="29">
        <v>24.62</v>
      </c>
      <c r="R40" s="29">
        <f>$H$40+$I$40+$J$40+$K$40+$L$40+$M$40+$N$40+$O$40+$P$40+$Q$40</f>
        <v>175.86</v>
      </c>
      <c r="S40" s="31">
        <v>0.05</v>
      </c>
      <c r="T40" s="30">
        <f>ROUND($R$40*$S$40,3)</f>
        <v>8.7929999999999993</v>
      </c>
      <c r="U40" s="60"/>
      <c r="V40" s="60"/>
      <c r="W40" s="30">
        <f>ROUND($V$40+$U$40,2)</f>
        <v>0</v>
      </c>
      <c r="X40" s="30">
        <f>ROUND($R$40*$U$40,2)</f>
        <v>0</v>
      </c>
      <c r="Y40" s="30">
        <f>ROUND($T$40*$V$40,2)</f>
        <v>0</v>
      </c>
      <c r="Z40" s="30">
        <f>ROUND($Y$40+$X$40,2)</f>
        <v>0</v>
      </c>
      <c r="AA40" s="68"/>
      <c r="AB40" s="68"/>
    </row>
    <row r="41" spans="1:28" s="1" customFormat="1" ht="11.1" customHeight="1" outlineLevel="7" x14ac:dyDescent="0.2">
      <c r="A41" s="25"/>
      <c r="B41" s="26" t="s">
        <v>81</v>
      </c>
      <c r="C41" s="27" t="s">
        <v>73</v>
      </c>
      <c r="D41" s="27"/>
      <c r="E41" s="27"/>
      <c r="F41" s="27"/>
      <c r="G41" s="27"/>
      <c r="H41" s="29">
        <v>18</v>
      </c>
      <c r="I41" s="29">
        <v>24.62</v>
      </c>
      <c r="J41" s="29">
        <v>18</v>
      </c>
      <c r="K41" s="29">
        <v>24.62</v>
      </c>
      <c r="L41" s="29">
        <v>15</v>
      </c>
      <c r="M41" s="29">
        <v>12</v>
      </c>
      <c r="N41" s="29">
        <v>12</v>
      </c>
      <c r="O41" s="29">
        <v>12</v>
      </c>
      <c r="P41" s="29">
        <v>15</v>
      </c>
      <c r="Q41" s="29">
        <v>24.62</v>
      </c>
      <c r="R41" s="29">
        <f>$H$41+$I$41+$J$41+$K$41+$L$41+$M$41+$N$41+$O$41+$P$41+$Q$41</f>
        <v>175.86</v>
      </c>
      <c r="S41" s="31">
        <v>0.03</v>
      </c>
      <c r="T41" s="30">
        <f>ROUND($R$41*$S$41,3)</f>
        <v>5.2759999999999998</v>
      </c>
      <c r="U41" s="60"/>
      <c r="V41" s="60"/>
      <c r="W41" s="30">
        <f>ROUND($V$41+$U$41,2)</f>
        <v>0</v>
      </c>
      <c r="X41" s="30">
        <f>ROUND($R$41*$U$41,2)</f>
        <v>0</v>
      </c>
      <c r="Y41" s="30">
        <f>ROUND($T$41*$V$41,2)</f>
        <v>0</v>
      </c>
      <c r="Z41" s="30">
        <f>ROUND($Y$41+$X$41,2)</f>
        <v>0</v>
      </c>
      <c r="AA41" s="68" t="s">
        <v>82</v>
      </c>
      <c r="AB41" s="68"/>
    </row>
    <row r="42" spans="1:28" s="11" customFormat="1" ht="32.1" customHeight="1" outlineLevel="6" x14ac:dyDescent="0.15">
      <c r="A42" s="12">
        <v>5</v>
      </c>
      <c r="B42" s="13" t="s">
        <v>87</v>
      </c>
      <c r="C42" s="14" t="s">
        <v>68</v>
      </c>
      <c r="D42" s="14"/>
      <c r="E42" s="14"/>
      <c r="F42" s="14"/>
      <c r="G42" s="14"/>
      <c r="H42" s="16">
        <v>19.05</v>
      </c>
      <c r="I42" s="16">
        <v>65.281999999999996</v>
      </c>
      <c r="J42" s="16">
        <v>24.677</v>
      </c>
      <c r="K42" s="16">
        <v>59.350999999999999</v>
      </c>
      <c r="L42" s="16">
        <v>39.649000000000001</v>
      </c>
      <c r="M42" s="16">
        <v>17.042999999999999</v>
      </c>
      <c r="N42" s="16">
        <v>38.262999999999998</v>
      </c>
      <c r="O42" s="16">
        <v>17.042999999999999</v>
      </c>
      <c r="P42" s="16">
        <v>39.649000000000001</v>
      </c>
      <c r="Q42" s="16">
        <v>59.350999999999999</v>
      </c>
      <c r="R42" s="16">
        <v>379.358</v>
      </c>
      <c r="S42" s="17"/>
      <c r="T42" s="17">
        <f>$T$43</f>
        <v>379.358</v>
      </c>
      <c r="U42" s="61"/>
      <c r="V42" s="61"/>
      <c r="W42" s="17">
        <f>ROUND($Z$42/$T$42,2)</f>
        <v>0</v>
      </c>
      <c r="X42" s="17">
        <f>ROUND($X$43+$X$44+$X$45+$X$46+$X$47+$X$48,2)</f>
        <v>0</v>
      </c>
      <c r="Y42" s="17">
        <f>ROUND($Y$43+$Y$44+$Y$45+$Y$46+$Y$47+$Y$48,2)</f>
        <v>0</v>
      </c>
      <c r="Z42" s="17">
        <f>ROUND($Z$43+$Z$44+$Z$45+$Z$46+$Z$47+$Z$48,2)</f>
        <v>0</v>
      </c>
      <c r="AA42" s="66" t="s">
        <v>88</v>
      </c>
      <c r="AB42" s="66"/>
    </row>
    <row r="43" spans="1:28" s="18" customFormat="1" ht="11.1" customHeight="1" outlineLevel="7" x14ac:dyDescent="0.2">
      <c r="A43" s="19"/>
      <c r="B43" s="20" t="s">
        <v>31</v>
      </c>
      <c r="C43" s="21" t="s">
        <v>68</v>
      </c>
      <c r="D43" s="21"/>
      <c r="E43" s="21"/>
      <c r="F43" s="21"/>
      <c r="G43" s="21"/>
      <c r="H43" s="23">
        <v>19.05</v>
      </c>
      <c r="I43" s="23">
        <v>65.281999999999996</v>
      </c>
      <c r="J43" s="23">
        <v>24.677</v>
      </c>
      <c r="K43" s="23">
        <v>59.350999999999999</v>
      </c>
      <c r="L43" s="23">
        <v>39.649000000000001</v>
      </c>
      <c r="M43" s="23">
        <v>17.042999999999999</v>
      </c>
      <c r="N43" s="23">
        <v>38.262999999999998</v>
      </c>
      <c r="O43" s="23">
        <v>17.042999999999999</v>
      </c>
      <c r="P43" s="23">
        <v>39.649000000000001</v>
      </c>
      <c r="Q43" s="23">
        <v>59.350999999999999</v>
      </c>
      <c r="R43" s="23">
        <f>$H$43+$I$43+$J$43+$K$43+$L$43+$M$43+$N$43+$O$43+$P$43+$Q$43</f>
        <v>379.358</v>
      </c>
      <c r="S43" s="23">
        <v>1</v>
      </c>
      <c r="T43" s="24">
        <f>ROUND($R$43*$S$43,3)</f>
        <v>379.358</v>
      </c>
      <c r="U43" s="58"/>
      <c r="V43" s="59"/>
      <c r="W43" s="48">
        <f>ROUND($V$43+$U$43,2)</f>
        <v>0</v>
      </c>
      <c r="X43" s="24">
        <f>ROUND($R$43*$U$43,2)</f>
        <v>0</v>
      </c>
      <c r="Y43" s="24">
        <f>ROUND($T$43*$V$43,2)</f>
        <v>0</v>
      </c>
      <c r="Z43" s="24">
        <f>ROUND($Y$43+$X$43,2)</f>
        <v>0</v>
      </c>
      <c r="AA43" s="67"/>
      <c r="AB43" s="67"/>
    </row>
    <row r="44" spans="1:28" s="1" customFormat="1" ht="11.1" customHeight="1" outlineLevel="7" x14ac:dyDescent="0.2">
      <c r="A44" s="25"/>
      <c r="B44" s="26" t="s">
        <v>72</v>
      </c>
      <c r="C44" s="27" t="s">
        <v>73</v>
      </c>
      <c r="D44" s="27"/>
      <c r="E44" s="27"/>
      <c r="F44" s="27"/>
      <c r="G44" s="27"/>
      <c r="H44" s="29">
        <v>19.05</v>
      </c>
      <c r="I44" s="29">
        <v>65.281999999999996</v>
      </c>
      <c r="J44" s="29">
        <v>24.677</v>
      </c>
      <c r="K44" s="29">
        <v>59.350999999999999</v>
      </c>
      <c r="L44" s="29">
        <v>39.649000000000001</v>
      </c>
      <c r="M44" s="29">
        <v>17.042999999999999</v>
      </c>
      <c r="N44" s="29">
        <v>38.262999999999998</v>
      </c>
      <c r="O44" s="29">
        <v>17.042999999999999</v>
      </c>
      <c r="P44" s="29">
        <v>39.649000000000001</v>
      </c>
      <c r="Q44" s="29">
        <v>59.350999999999999</v>
      </c>
      <c r="R44" s="29">
        <f>$H$44+$I$44+$J$44+$K$44+$L$44+$M$44+$N$44+$O$44+$P$44+$Q$44</f>
        <v>379.358</v>
      </c>
      <c r="S44" s="31">
        <v>0.02</v>
      </c>
      <c r="T44" s="30">
        <f>ROUND($R$44*$S$44,3)</f>
        <v>7.5869999999999997</v>
      </c>
      <c r="U44" s="60"/>
      <c r="V44" s="60"/>
      <c r="W44" s="30">
        <f>ROUND($V$44+$U$44,2)</f>
        <v>0</v>
      </c>
      <c r="X44" s="30">
        <f>ROUND($R$44*$U$44,2)</f>
        <v>0</v>
      </c>
      <c r="Y44" s="30">
        <f>ROUND($T$44*$V$44,2)</f>
        <v>0</v>
      </c>
      <c r="Z44" s="30">
        <f>ROUND($Y$44+$X$44,2)</f>
        <v>0</v>
      </c>
      <c r="AA44" s="68" t="s">
        <v>74</v>
      </c>
      <c r="AB44" s="68"/>
    </row>
    <row r="45" spans="1:28" s="1" customFormat="1" ht="11.1" customHeight="1" outlineLevel="7" x14ac:dyDescent="0.2">
      <c r="A45" s="25"/>
      <c r="B45" s="26" t="s">
        <v>75</v>
      </c>
      <c r="C45" s="27" t="s">
        <v>76</v>
      </c>
      <c r="D45" s="27"/>
      <c r="E45" s="27"/>
      <c r="F45" s="27"/>
      <c r="G45" s="27"/>
      <c r="H45" s="29">
        <v>19.05</v>
      </c>
      <c r="I45" s="29">
        <v>65.281999999999996</v>
      </c>
      <c r="J45" s="29">
        <v>24.677</v>
      </c>
      <c r="K45" s="29">
        <v>59.350999999999999</v>
      </c>
      <c r="L45" s="29">
        <v>39.649000000000001</v>
      </c>
      <c r="M45" s="29">
        <v>17.042999999999999</v>
      </c>
      <c r="N45" s="29">
        <v>38.262999999999998</v>
      </c>
      <c r="O45" s="29">
        <v>17.042999999999999</v>
      </c>
      <c r="P45" s="29">
        <v>39.649000000000001</v>
      </c>
      <c r="Q45" s="29">
        <v>59.350999999999999</v>
      </c>
      <c r="R45" s="29">
        <f>$H$45+$I$45+$J$45+$K$45+$L$45+$M$45+$N$45+$O$45+$P$45+$Q$45</f>
        <v>379.358</v>
      </c>
      <c r="S45" s="31">
        <v>0.01</v>
      </c>
      <c r="T45" s="30">
        <f>ROUND($R$45*$S$45,3)</f>
        <v>3.794</v>
      </c>
      <c r="U45" s="60"/>
      <c r="V45" s="60"/>
      <c r="W45" s="30">
        <f>ROUND($V$45+$U$45,2)</f>
        <v>0</v>
      </c>
      <c r="X45" s="30">
        <f>ROUND($R$45*$U$45,2)</f>
        <v>0</v>
      </c>
      <c r="Y45" s="30">
        <f>ROUND($T$45*$V$45,2)</f>
        <v>0</v>
      </c>
      <c r="Z45" s="30">
        <f>ROUND($Y$45+$X$45,2)</f>
        <v>0</v>
      </c>
      <c r="AA45" s="68" t="s">
        <v>77</v>
      </c>
      <c r="AB45" s="68"/>
    </row>
    <row r="46" spans="1:28" s="1" customFormat="1" ht="11.1" customHeight="1" outlineLevel="7" x14ac:dyDescent="0.2">
      <c r="A46" s="25"/>
      <c r="B46" s="26" t="s">
        <v>78</v>
      </c>
      <c r="C46" s="27" t="s">
        <v>79</v>
      </c>
      <c r="D46" s="27"/>
      <c r="E46" s="27"/>
      <c r="F46" s="27"/>
      <c r="G46" s="27"/>
      <c r="H46" s="29">
        <v>44.93</v>
      </c>
      <c r="I46" s="29">
        <v>146.19999999999999</v>
      </c>
      <c r="J46" s="29">
        <v>54.755000000000003</v>
      </c>
      <c r="K46" s="29">
        <v>137.30000000000001</v>
      </c>
      <c r="L46" s="29">
        <v>89.32</v>
      </c>
      <c r="M46" s="29">
        <v>44.024000000000001</v>
      </c>
      <c r="N46" s="29">
        <v>87</v>
      </c>
      <c r="O46" s="29">
        <v>44.024000000000001</v>
      </c>
      <c r="P46" s="29">
        <v>89.32</v>
      </c>
      <c r="Q46" s="29">
        <v>137.30000000000001</v>
      </c>
      <c r="R46" s="29">
        <f>$H$46+$I$46+$J$46+$K$46+$L$46+$M$46+$N$46+$O$46+$P$46+$Q$46</f>
        <v>874.173</v>
      </c>
      <c r="S46" s="31">
        <v>1.02</v>
      </c>
      <c r="T46" s="30">
        <f>ROUND($R$46*$S$46,3)</f>
        <v>891.65599999999995</v>
      </c>
      <c r="U46" s="60"/>
      <c r="V46" s="60"/>
      <c r="W46" s="30">
        <f>ROUND($V$46+$U$46,2)</f>
        <v>0</v>
      </c>
      <c r="X46" s="30">
        <f>ROUND($R$46*$U$46,2)</f>
        <v>0</v>
      </c>
      <c r="Y46" s="30">
        <f>ROUND($T$46*$V$46,2)</f>
        <v>0</v>
      </c>
      <c r="Z46" s="30">
        <f>ROUND($Y$46+$X$46,2)</f>
        <v>0</v>
      </c>
      <c r="AA46" s="68"/>
      <c r="AB46" s="68"/>
    </row>
    <row r="47" spans="1:28" s="1" customFormat="1" ht="11.1" customHeight="1" outlineLevel="7" x14ac:dyDescent="0.2">
      <c r="A47" s="25"/>
      <c r="B47" s="26" t="s">
        <v>80</v>
      </c>
      <c r="C47" s="27" t="s">
        <v>76</v>
      </c>
      <c r="D47" s="27"/>
      <c r="E47" s="27"/>
      <c r="F47" s="27"/>
      <c r="G47" s="27"/>
      <c r="H47" s="29">
        <v>19.05</v>
      </c>
      <c r="I47" s="29">
        <v>65.281999999999996</v>
      </c>
      <c r="J47" s="29">
        <v>24.677</v>
      </c>
      <c r="K47" s="29">
        <v>59.350999999999999</v>
      </c>
      <c r="L47" s="29">
        <v>39.649000000000001</v>
      </c>
      <c r="M47" s="29">
        <v>17.042999999999999</v>
      </c>
      <c r="N47" s="29">
        <v>38.262999999999998</v>
      </c>
      <c r="O47" s="29">
        <v>17.042999999999999</v>
      </c>
      <c r="P47" s="29">
        <v>39.649000000000001</v>
      </c>
      <c r="Q47" s="29">
        <v>59.350999999999999</v>
      </c>
      <c r="R47" s="29">
        <f>$H$47+$I$47+$J$47+$K$47+$L$47+$M$47+$N$47+$O$47+$P$47+$Q$47</f>
        <v>379.358</v>
      </c>
      <c r="S47" s="31">
        <v>0.05</v>
      </c>
      <c r="T47" s="30">
        <f>ROUND($R$47*$S$47,3)</f>
        <v>18.968</v>
      </c>
      <c r="U47" s="60"/>
      <c r="V47" s="60"/>
      <c r="W47" s="30">
        <f>ROUND($V$47+$U$47,2)</f>
        <v>0</v>
      </c>
      <c r="X47" s="30">
        <f>ROUND($R$47*$U$47,2)</f>
        <v>0</v>
      </c>
      <c r="Y47" s="30">
        <f>ROUND($T$47*$V$47,2)</f>
        <v>0</v>
      </c>
      <c r="Z47" s="30">
        <f>ROUND($Y$47+$X$47,2)</f>
        <v>0</v>
      </c>
      <c r="AA47" s="68"/>
      <c r="AB47" s="68"/>
    </row>
    <row r="48" spans="1:28" s="1" customFormat="1" ht="11.1" customHeight="1" outlineLevel="7" x14ac:dyDescent="0.2">
      <c r="A48" s="25"/>
      <c r="B48" s="26" t="s">
        <v>81</v>
      </c>
      <c r="C48" s="27" t="s">
        <v>73</v>
      </c>
      <c r="D48" s="27"/>
      <c r="E48" s="27"/>
      <c r="F48" s="27"/>
      <c r="G48" s="27"/>
      <c r="H48" s="29">
        <v>19.05</v>
      </c>
      <c r="I48" s="29">
        <v>65.281999999999996</v>
      </c>
      <c r="J48" s="29">
        <v>24.677</v>
      </c>
      <c r="K48" s="29">
        <v>59.350999999999999</v>
      </c>
      <c r="L48" s="29">
        <v>39.649000000000001</v>
      </c>
      <c r="M48" s="29">
        <v>17.042999999999999</v>
      </c>
      <c r="N48" s="29">
        <v>38.262999999999998</v>
      </c>
      <c r="O48" s="29">
        <v>17.042999999999999</v>
      </c>
      <c r="P48" s="29">
        <v>39.649000000000001</v>
      </c>
      <c r="Q48" s="29">
        <v>59.350999999999999</v>
      </c>
      <c r="R48" s="29">
        <f>$H$48+$I$48+$J$48+$K$48+$L$48+$M$48+$N$48+$O$48+$P$48+$Q$48</f>
        <v>379.358</v>
      </c>
      <c r="S48" s="31">
        <v>0.01</v>
      </c>
      <c r="T48" s="30">
        <f>ROUND($R$48*$S$48,3)</f>
        <v>3.794</v>
      </c>
      <c r="U48" s="60"/>
      <c r="V48" s="60"/>
      <c r="W48" s="30">
        <f>ROUND($V$48+$U$48,2)</f>
        <v>0</v>
      </c>
      <c r="X48" s="30">
        <f>ROUND($R$48*$U$48,2)</f>
        <v>0</v>
      </c>
      <c r="Y48" s="30">
        <f>ROUND($T$48*$V$48,2)</f>
        <v>0</v>
      </c>
      <c r="Z48" s="30">
        <f>ROUND($Y$48+$X$48,2)</f>
        <v>0</v>
      </c>
      <c r="AA48" s="68" t="s">
        <v>82</v>
      </c>
      <c r="AB48" s="68"/>
    </row>
    <row r="49" spans="1:28" s="11" customFormat="1" ht="21.95" customHeight="1" outlineLevel="6" x14ac:dyDescent="0.15">
      <c r="A49" s="12">
        <v>6</v>
      </c>
      <c r="B49" s="13" t="s">
        <v>89</v>
      </c>
      <c r="C49" s="14" t="s">
        <v>68</v>
      </c>
      <c r="D49" s="14"/>
      <c r="E49" s="14"/>
      <c r="F49" s="14"/>
      <c r="G49" s="14"/>
      <c r="H49" s="16">
        <v>3.81</v>
      </c>
      <c r="I49" s="16">
        <v>13.053000000000001</v>
      </c>
      <c r="J49" s="16">
        <v>4.1849999999999996</v>
      </c>
      <c r="K49" s="16">
        <v>8.26</v>
      </c>
      <c r="L49" s="16">
        <v>8.875</v>
      </c>
      <c r="M49" s="16">
        <v>6.984</v>
      </c>
      <c r="N49" s="16">
        <v>12.755000000000001</v>
      </c>
      <c r="O49" s="16">
        <v>6.984</v>
      </c>
      <c r="P49" s="16">
        <v>8.875</v>
      </c>
      <c r="Q49" s="16">
        <v>8.26</v>
      </c>
      <c r="R49" s="16">
        <v>82.040999999999997</v>
      </c>
      <c r="S49" s="17"/>
      <c r="T49" s="17">
        <f>$T$50</f>
        <v>82.040999999999997</v>
      </c>
      <c r="U49" s="61"/>
      <c r="V49" s="61"/>
      <c r="W49" s="17">
        <f>ROUND($Z$49/$T$49,2)</f>
        <v>0</v>
      </c>
      <c r="X49" s="17">
        <f>ROUND($X$50+$X$51,2)</f>
        <v>0</v>
      </c>
      <c r="Y49" s="17">
        <f>ROUND($Y$50+$Y$51,2)</f>
        <v>0</v>
      </c>
      <c r="Z49" s="17">
        <f>ROUND($Z$50+$Z$51,2)</f>
        <v>0</v>
      </c>
      <c r="AA49" s="66" t="s">
        <v>90</v>
      </c>
      <c r="AB49" s="66"/>
    </row>
    <row r="50" spans="1:28" s="18" customFormat="1" ht="11.1" customHeight="1" outlineLevel="7" x14ac:dyDescent="0.2">
      <c r="A50" s="19"/>
      <c r="B50" s="20" t="s">
        <v>31</v>
      </c>
      <c r="C50" s="21" t="s">
        <v>68</v>
      </c>
      <c r="D50" s="21"/>
      <c r="E50" s="21"/>
      <c r="F50" s="21"/>
      <c r="G50" s="21"/>
      <c r="H50" s="23">
        <v>3.81</v>
      </c>
      <c r="I50" s="23">
        <v>13.053000000000001</v>
      </c>
      <c r="J50" s="23">
        <v>4.1849999999999996</v>
      </c>
      <c r="K50" s="23">
        <v>8.26</v>
      </c>
      <c r="L50" s="23">
        <v>8.875</v>
      </c>
      <c r="M50" s="23">
        <v>6.984</v>
      </c>
      <c r="N50" s="23">
        <v>12.755000000000001</v>
      </c>
      <c r="O50" s="23">
        <v>6.984</v>
      </c>
      <c r="P50" s="23">
        <v>8.875</v>
      </c>
      <c r="Q50" s="23">
        <v>8.26</v>
      </c>
      <c r="R50" s="23">
        <f>$H$50+$I$50+$J$50+$K$50+$L$50+$M$50+$N$50+$O$50+$P$50+$Q$50</f>
        <v>82.041000000000011</v>
      </c>
      <c r="S50" s="23">
        <v>1</v>
      </c>
      <c r="T50" s="24">
        <f>ROUND($R$50*$S$50,3)</f>
        <v>82.040999999999997</v>
      </c>
      <c r="U50" s="58"/>
      <c r="V50" s="59"/>
      <c r="W50" s="48">
        <f>ROUND($V$50+$U$50,2)</f>
        <v>0</v>
      </c>
      <c r="X50" s="24">
        <f>ROUND($R$50*$U$50,2)</f>
        <v>0</v>
      </c>
      <c r="Y50" s="24">
        <f>ROUND($T$50*$V$50,2)</f>
        <v>0</v>
      </c>
      <c r="Z50" s="24">
        <f>ROUND($Y$50+$X$50,2)</f>
        <v>0</v>
      </c>
      <c r="AA50" s="67"/>
      <c r="AB50" s="67"/>
    </row>
    <row r="51" spans="1:28" s="1" customFormat="1" ht="21.95" customHeight="1" outlineLevel="7" x14ac:dyDescent="0.2">
      <c r="A51" s="25"/>
      <c r="B51" s="26" t="s">
        <v>91</v>
      </c>
      <c r="C51" s="27" t="s">
        <v>92</v>
      </c>
      <c r="D51" s="27"/>
      <c r="E51" s="27"/>
      <c r="F51" s="27"/>
      <c r="G51" s="27"/>
      <c r="H51" s="29">
        <v>0.76200000000000001</v>
      </c>
      <c r="I51" s="29">
        <v>2.6110000000000002</v>
      </c>
      <c r="J51" s="29">
        <v>0.83699999999999997</v>
      </c>
      <c r="K51" s="29">
        <v>1.6519999999999999</v>
      </c>
      <c r="L51" s="29">
        <v>1.7749999999999999</v>
      </c>
      <c r="M51" s="29">
        <v>1.397</v>
      </c>
      <c r="N51" s="29">
        <v>2.5510000000000002</v>
      </c>
      <c r="O51" s="29">
        <v>1.397</v>
      </c>
      <c r="P51" s="29">
        <v>1.7749999999999999</v>
      </c>
      <c r="Q51" s="29">
        <v>1.6519999999999999</v>
      </c>
      <c r="R51" s="29">
        <f>$H$51+$I$51+$J$51+$K$51+$L$51+$M$51+$N$51+$O$51+$P$51+$Q$51</f>
        <v>16.409000000000002</v>
      </c>
      <c r="S51" s="31">
        <v>1.05</v>
      </c>
      <c r="T51" s="30">
        <f>ROUND($R$51*$S$51,3)</f>
        <v>17.228999999999999</v>
      </c>
      <c r="U51" s="60"/>
      <c r="V51" s="60"/>
      <c r="W51" s="30">
        <f>ROUND($V$51+$U$51,2)</f>
        <v>0</v>
      </c>
      <c r="X51" s="30">
        <f>ROUND($R$51*$U$51,2)</f>
        <v>0</v>
      </c>
      <c r="Y51" s="30">
        <f>ROUND($T$51*$V$51,2)</f>
        <v>0</v>
      </c>
      <c r="Z51" s="30">
        <f>ROUND($Y$51+$X$51,2)</f>
        <v>0</v>
      </c>
      <c r="AA51" s="68" t="s">
        <v>93</v>
      </c>
      <c r="AB51" s="68"/>
    </row>
    <row r="52" spans="1:28" s="11" customFormat="1" ht="21.95" customHeight="1" outlineLevel="6" x14ac:dyDescent="0.15">
      <c r="A52" s="12">
        <v>7</v>
      </c>
      <c r="B52" s="13" t="s">
        <v>94</v>
      </c>
      <c r="C52" s="14" t="s">
        <v>68</v>
      </c>
      <c r="D52" s="14"/>
      <c r="E52" s="14"/>
      <c r="F52" s="14"/>
      <c r="G52" s="14"/>
      <c r="H52" s="16">
        <v>251.46100000000001</v>
      </c>
      <c r="I52" s="16">
        <v>231.828</v>
      </c>
      <c r="J52" s="16">
        <v>251.26</v>
      </c>
      <c r="K52" s="16">
        <v>331.81200000000001</v>
      </c>
      <c r="L52" s="16">
        <v>192.64599999999999</v>
      </c>
      <c r="M52" s="16">
        <v>232.82400000000001</v>
      </c>
      <c r="N52" s="16">
        <v>153.542</v>
      </c>
      <c r="O52" s="16">
        <v>232.82400000000001</v>
      </c>
      <c r="P52" s="16">
        <v>192.64599999999999</v>
      </c>
      <c r="Q52" s="16">
        <v>331.81200000000001</v>
      </c>
      <c r="R52" s="15">
        <v>2402.6550000000002</v>
      </c>
      <c r="S52" s="17"/>
      <c r="T52" s="17">
        <f>$T$53</f>
        <v>2402.6550000000002</v>
      </c>
      <c r="U52" s="61"/>
      <c r="V52" s="61"/>
      <c r="W52" s="17">
        <f>ROUND($Z$52/$T$52,2)</f>
        <v>0</v>
      </c>
      <c r="X52" s="17">
        <f>ROUND($X$53+$X$54,2)</f>
        <v>0</v>
      </c>
      <c r="Y52" s="17">
        <f>ROUND($Y$53+$Y$54,2)</f>
        <v>0</v>
      </c>
      <c r="Z52" s="17">
        <f>ROUND($Z$53+$Z$54,2)</f>
        <v>0</v>
      </c>
      <c r="AA52" s="66" t="s">
        <v>95</v>
      </c>
      <c r="AB52" s="66"/>
    </row>
    <row r="53" spans="1:28" s="18" customFormat="1" ht="11.1" customHeight="1" outlineLevel="7" x14ac:dyDescent="0.2">
      <c r="A53" s="19"/>
      <c r="B53" s="20" t="s">
        <v>31</v>
      </c>
      <c r="C53" s="21" t="s">
        <v>68</v>
      </c>
      <c r="D53" s="21"/>
      <c r="E53" s="21"/>
      <c r="F53" s="21"/>
      <c r="G53" s="21"/>
      <c r="H53" s="23">
        <v>251.46100000000001</v>
      </c>
      <c r="I53" s="23">
        <v>231.828</v>
      </c>
      <c r="J53" s="23">
        <v>251.26</v>
      </c>
      <c r="K53" s="23">
        <v>331.81200000000001</v>
      </c>
      <c r="L53" s="23">
        <v>192.64599999999999</v>
      </c>
      <c r="M53" s="23">
        <v>232.82400000000001</v>
      </c>
      <c r="N53" s="23">
        <v>153.542</v>
      </c>
      <c r="O53" s="23">
        <v>232.82400000000001</v>
      </c>
      <c r="P53" s="23">
        <v>192.64599999999999</v>
      </c>
      <c r="Q53" s="23">
        <v>331.81200000000001</v>
      </c>
      <c r="R53" s="23">
        <f>$H$53+$I$53+$J$53+$K$53+$L$53+$M$53+$N$53+$O$53+$P$53+$Q$53</f>
        <v>2402.6549999999997</v>
      </c>
      <c r="S53" s="23">
        <v>1</v>
      </c>
      <c r="T53" s="24">
        <f>ROUND($R$53*$S$53,3)</f>
        <v>2402.6550000000002</v>
      </c>
      <c r="U53" s="58"/>
      <c r="V53" s="59"/>
      <c r="W53" s="48">
        <f>ROUND($V$53+$U$53,2)</f>
        <v>0</v>
      </c>
      <c r="X53" s="24">
        <f>ROUND($R$53*$U$53,2)</f>
        <v>0</v>
      </c>
      <c r="Y53" s="24">
        <f>ROUND($T$53*$V$53,2)</f>
        <v>0</v>
      </c>
      <c r="Z53" s="24">
        <f>ROUND($Y$53+$X$53,2)</f>
        <v>0</v>
      </c>
      <c r="AA53" s="67"/>
      <c r="AB53" s="67"/>
    </row>
    <row r="54" spans="1:28" s="1" customFormat="1" ht="11.1" customHeight="1" outlineLevel="7" x14ac:dyDescent="0.2">
      <c r="A54" s="25"/>
      <c r="B54" s="26" t="s">
        <v>96</v>
      </c>
      <c r="C54" s="27" t="s">
        <v>76</v>
      </c>
      <c r="D54" s="27"/>
      <c r="E54" s="27"/>
      <c r="F54" s="27"/>
      <c r="G54" s="27"/>
      <c r="H54" s="29">
        <v>251.46100000000001</v>
      </c>
      <c r="I54" s="29">
        <v>231.828</v>
      </c>
      <c r="J54" s="29">
        <v>251.26</v>
      </c>
      <c r="K54" s="29">
        <v>331.81200000000001</v>
      </c>
      <c r="L54" s="29">
        <v>192.64599999999999</v>
      </c>
      <c r="M54" s="29">
        <v>232.82400000000001</v>
      </c>
      <c r="N54" s="29">
        <v>153.542</v>
      </c>
      <c r="O54" s="29">
        <v>232.82400000000001</v>
      </c>
      <c r="P54" s="29">
        <v>192.64599999999999</v>
      </c>
      <c r="Q54" s="29">
        <v>331.81200000000001</v>
      </c>
      <c r="R54" s="29">
        <f>$H$54+$I$54+$J$54+$K$54+$L$54+$M$54+$N$54+$O$54+$P$54+$Q$54</f>
        <v>2402.6549999999997</v>
      </c>
      <c r="S54" s="32">
        <v>3.2</v>
      </c>
      <c r="T54" s="30">
        <f>ROUND($R$54*$S$54,3)</f>
        <v>7688.4960000000001</v>
      </c>
      <c r="U54" s="60"/>
      <c r="V54" s="60"/>
      <c r="W54" s="30">
        <f>ROUND($V$54+$U$54,2)</f>
        <v>0</v>
      </c>
      <c r="X54" s="30">
        <f>ROUND($R$54*$U$54,2)</f>
        <v>0</v>
      </c>
      <c r="Y54" s="30">
        <f>ROUND($T$54*$V$54,2)</f>
        <v>0</v>
      </c>
      <c r="Z54" s="30">
        <f>ROUND($Y$54+$X$54,2)</f>
        <v>0</v>
      </c>
      <c r="AA54" s="68"/>
      <c r="AB54" s="68"/>
    </row>
    <row r="55" spans="1:28" s="11" customFormat="1" ht="21.95" customHeight="1" outlineLevel="6" x14ac:dyDescent="0.15">
      <c r="A55" s="12">
        <v>8</v>
      </c>
      <c r="B55" s="13" t="s">
        <v>97</v>
      </c>
      <c r="C55" s="14" t="s">
        <v>68</v>
      </c>
      <c r="D55" s="14"/>
      <c r="E55" s="14"/>
      <c r="F55" s="14"/>
      <c r="G55" s="14"/>
      <c r="H55" s="16">
        <v>5.6059999999999999</v>
      </c>
      <c r="I55" s="16">
        <v>18.901</v>
      </c>
      <c r="J55" s="16">
        <v>6.0410000000000004</v>
      </c>
      <c r="K55" s="16">
        <v>12.036</v>
      </c>
      <c r="L55" s="16">
        <v>12.867000000000001</v>
      </c>
      <c r="M55" s="16">
        <v>10.531000000000001</v>
      </c>
      <c r="N55" s="16">
        <v>18.555</v>
      </c>
      <c r="O55" s="16">
        <v>10.531000000000001</v>
      </c>
      <c r="P55" s="16">
        <v>12.867000000000001</v>
      </c>
      <c r="Q55" s="16">
        <v>12.036</v>
      </c>
      <c r="R55" s="16">
        <v>119.971</v>
      </c>
      <c r="S55" s="17"/>
      <c r="T55" s="17">
        <f>$T$56</f>
        <v>119.971</v>
      </c>
      <c r="U55" s="61"/>
      <c r="V55" s="61"/>
      <c r="W55" s="17">
        <f>ROUND($Z$55/$T$55,2)</f>
        <v>0</v>
      </c>
      <c r="X55" s="17">
        <f>ROUND($X$56+$X$57+$X$58+$X$59,2)</f>
        <v>0</v>
      </c>
      <c r="Y55" s="17">
        <f>ROUND($Y$56+$Y$57+$Y$58+$Y$59,2)</f>
        <v>0</v>
      </c>
      <c r="Z55" s="17">
        <f>ROUND($Z$56+$Z$57+$Z$58+$Z$59,2)</f>
        <v>0</v>
      </c>
      <c r="AA55" s="66" t="s">
        <v>98</v>
      </c>
      <c r="AB55" s="66"/>
    </row>
    <row r="56" spans="1:28" s="18" customFormat="1" ht="11.1" customHeight="1" outlineLevel="7" x14ac:dyDescent="0.2">
      <c r="A56" s="19"/>
      <c r="B56" s="20" t="s">
        <v>31</v>
      </c>
      <c r="C56" s="21" t="s">
        <v>68</v>
      </c>
      <c r="D56" s="21"/>
      <c r="E56" s="21"/>
      <c r="F56" s="21"/>
      <c r="G56" s="21"/>
      <c r="H56" s="23">
        <v>5.6059999999999999</v>
      </c>
      <c r="I56" s="23">
        <v>18.901</v>
      </c>
      <c r="J56" s="23">
        <v>6.0410000000000004</v>
      </c>
      <c r="K56" s="23">
        <v>12.036</v>
      </c>
      <c r="L56" s="23">
        <v>12.867000000000001</v>
      </c>
      <c r="M56" s="23">
        <v>10.531000000000001</v>
      </c>
      <c r="N56" s="23">
        <v>18.555</v>
      </c>
      <c r="O56" s="23">
        <v>10.531000000000001</v>
      </c>
      <c r="P56" s="23">
        <v>12.867000000000001</v>
      </c>
      <c r="Q56" s="23">
        <v>12.036</v>
      </c>
      <c r="R56" s="23">
        <f>$H$56+$I$56+$J$56+$K$56+$L$56+$M$56+$N$56+$O$56+$P$56+$Q$56</f>
        <v>119.97100000000002</v>
      </c>
      <c r="S56" s="23">
        <v>1</v>
      </c>
      <c r="T56" s="24">
        <f>ROUND($R$56*$S$56,3)</f>
        <v>119.971</v>
      </c>
      <c r="U56" s="58"/>
      <c r="V56" s="59"/>
      <c r="W56" s="48">
        <f>ROUND($V$56+$U$56,2)</f>
        <v>0</v>
      </c>
      <c r="X56" s="24">
        <f>ROUND($R$56*$U$56,2)</f>
        <v>0</v>
      </c>
      <c r="Y56" s="24">
        <f>ROUND($T$56*$V$56,2)</f>
        <v>0</v>
      </c>
      <c r="Z56" s="24">
        <f>ROUND($Y$56+$X$56,2)</f>
        <v>0</v>
      </c>
      <c r="AA56" s="67"/>
      <c r="AB56" s="67"/>
    </row>
    <row r="57" spans="1:28" s="1" customFormat="1" ht="11.1" customHeight="1" outlineLevel="7" x14ac:dyDescent="0.2">
      <c r="A57" s="25"/>
      <c r="B57" s="26" t="s">
        <v>99</v>
      </c>
      <c r="C57" s="27" t="s">
        <v>68</v>
      </c>
      <c r="D57" s="27"/>
      <c r="E57" s="27"/>
      <c r="F57" s="27"/>
      <c r="G57" s="27"/>
      <c r="H57" s="29">
        <v>5.6059999999999999</v>
      </c>
      <c r="I57" s="29">
        <v>18.901</v>
      </c>
      <c r="J57" s="29">
        <v>6.0410000000000004</v>
      </c>
      <c r="K57" s="29">
        <v>12.036</v>
      </c>
      <c r="L57" s="29">
        <v>12.867000000000001</v>
      </c>
      <c r="M57" s="29">
        <v>10.531000000000001</v>
      </c>
      <c r="N57" s="29">
        <v>18.555</v>
      </c>
      <c r="O57" s="29">
        <v>10.531000000000001</v>
      </c>
      <c r="P57" s="29">
        <v>12.867000000000001</v>
      </c>
      <c r="Q57" s="29">
        <v>12.036</v>
      </c>
      <c r="R57" s="29">
        <f>$H$57+$I$57+$J$57+$K$57+$L$57+$M$57+$N$57+$O$57+$P$57+$Q$57</f>
        <v>119.97100000000002</v>
      </c>
      <c r="S57" s="32">
        <v>1.1000000000000001</v>
      </c>
      <c r="T57" s="30">
        <f>ROUND($R$57*$S$57,3)</f>
        <v>131.96799999999999</v>
      </c>
      <c r="U57" s="60"/>
      <c r="V57" s="60"/>
      <c r="W57" s="30">
        <f>ROUND($V$57+$U$57,2)</f>
        <v>0</v>
      </c>
      <c r="X57" s="30">
        <f>ROUND($R$57*$U$57,2)</f>
        <v>0</v>
      </c>
      <c r="Y57" s="30">
        <f>ROUND($T$57*$V$57,2)</f>
        <v>0</v>
      </c>
      <c r="Z57" s="30">
        <f>ROUND($Y$57+$X$57,2)</f>
        <v>0</v>
      </c>
      <c r="AA57" s="68"/>
      <c r="AB57" s="68"/>
    </row>
    <row r="58" spans="1:28" s="1" customFormat="1" ht="11.1" customHeight="1" outlineLevel="7" x14ac:dyDescent="0.2">
      <c r="A58" s="25"/>
      <c r="B58" s="26" t="s">
        <v>100</v>
      </c>
      <c r="C58" s="27" t="s">
        <v>76</v>
      </c>
      <c r="D58" s="27"/>
      <c r="E58" s="27"/>
      <c r="F58" s="27"/>
      <c r="G58" s="27"/>
      <c r="H58" s="29">
        <v>5.6059999999999999</v>
      </c>
      <c r="I58" s="29">
        <v>18.901</v>
      </c>
      <c r="J58" s="29">
        <v>6.0410000000000004</v>
      </c>
      <c r="K58" s="29">
        <v>12.036</v>
      </c>
      <c r="L58" s="29">
        <v>12.867000000000001</v>
      </c>
      <c r="M58" s="29">
        <v>10.531000000000001</v>
      </c>
      <c r="N58" s="29">
        <v>18.555</v>
      </c>
      <c r="O58" s="29">
        <v>10.531000000000001</v>
      </c>
      <c r="P58" s="29">
        <v>12.867000000000001</v>
      </c>
      <c r="Q58" s="29">
        <v>12.036</v>
      </c>
      <c r="R58" s="29">
        <f>$H$58+$I$58+$J$58+$K$58+$L$58+$M$58+$N$58+$O$58+$P$58+$Q$58</f>
        <v>119.97100000000002</v>
      </c>
      <c r="S58" s="31">
        <v>0.28000000000000003</v>
      </c>
      <c r="T58" s="30">
        <f>ROUND($R$58*$S$58,3)</f>
        <v>33.591999999999999</v>
      </c>
      <c r="U58" s="60"/>
      <c r="V58" s="60"/>
      <c r="W58" s="30">
        <f>ROUND($V$58+$U$58,2)</f>
        <v>0</v>
      </c>
      <c r="X58" s="30">
        <f>ROUND($R$58*$U$58,2)</f>
        <v>0</v>
      </c>
      <c r="Y58" s="30">
        <f>ROUND($T$58*$V$58,2)</f>
        <v>0</v>
      </c>
      <c r="Z58" s="30">
        <f>ROUND($Y$58+$X$58,2)</f>
        <v>0</v>
      </c>
      <c r="AA58" s="68" t="s">
        <v>101</v>
      </c>
      <c r="AB58" s="68"/>
    </row>
    <row r="59" spans="1:28" s="1" customFormat="1" ht="11.1" customHeight="1" outlineLevel="7" x14ac:dyDescent="0.2">
      <c r="A59" s="25"/>
      <c r="B59" s="26" t="s">
        <v>102</v>
      </c>
      <c r="C59" s="27" t="s">
        <v>103</v>
      </c>
      <c r="D59" s="27"/>
      <c r="E59" s="27"/>
      <c r="F59" s="27"/>
      <c r="G59" s="27"/>
      <c r="H59" s="29">
        <v>5.6059999999999999</v>
      </c>
      <c r="I59" s="29">
        <v>18.901</v>
      </c>
      <c r="J59" s="29">
        <v>6.0410000000000004</v>
      </c>
      <c r="K59" s="29">
        <v>12.036</v>
      </c>
      <c r="L59" s="29">
        <v>12.867000000000001</v>
      </c>
      <c r="M59" s="29">
        <v>10.531000000000001</v>
      </c>
      <c r="N59" s="29">
        <v>18.555</v>
      </c>
      <c r="O59" s="29">
        <v>10.531000000000001</v>
      </c>
      <c r="P59" s="29">
        <v>12.867000000000001</v>
      </c>
      <c r="Q59" s="29">
        <v>12.036</v>
      </c>
      <c r="R59" s="29">
        <f>$H$59+$I$59+$J$59+$K$59+$L$59+$M$59+$N$59+$O$59+$P$59+$Q$59</f>
        <v>119.97100000000002</v>
      </c>
      <c r="S59" s="32">
        <v>0.5</v>
      </c>
      <c r="T59" s="30">
        <f>ROUND($R$59*$S$59,3)</f>
        <v>59.985999999999997</v>
      </c>
      <c r="U59" s="60"/>
      <c r="V59" s="60"/>
      <c r="W59" s="30">
        <f>ROUND($V$59+$U$59,2)</f>
        <v>0</v>
      </c>
      <c r="X59" s="30">
        <f>ROUND($R$59*$U$59,2)</f>
        <v>0</v>
      </c>
      <c r="Y59" s="30">
        <f>ROUND($T$59*$V$59,2)</f>
        <v>0</v>
      </c>
      <c r="Z59" s="30">
        <f>ROUND($Y$59+$X$59,2)</f>
        <v>0</v>
      </c>
      <c r="AA59" s="68"/>
      <c r="AB59" s="68"/>
    </row>
    <row r="60" spans="1:28" s="4" customFormat="1" ht="12" customHeight="1" x14ac:dyDescent="0.2">
      <c r="A60" s="33"/>
      <c r="B60" s="34" t="s">
        <v>104</v>
      </c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62"/>
      <c r="V60" s="62"/>
      <c r="W60" s="35"/>
      <c r="X60" s="36"/>
      <c r="Y60" s="36"/>
      <c r="Z60" s="36">
        <f>ROUND($Z$13,2)</f>
        <v>0</v>
      </c>
      <c r="AA60" s="36"/>
      <c r="AB60" s="36"/>
    </row>
    <row r="61" spans="1:28" s="1" customFormat="1" ht="11.1" customHeight="1" x14ac:dyDescent="0.2">
      <c r="A61" s="37"/>
      <c r="B61" s="38" t="s">
        <v>105</v>
      </c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Z61" s="30"/>
      <c r="AA61" s="30"/>
      <c r="AB61" s="30"/>
    </row>
    <row r="62" spans="1:28" s="18" customFormat="1" ht="11.1" customHeight="1" x14ac:dyDescent="0.2">
      <c r="A62" s="40"/>
      <c r="B62" s="41" t="s">
        <v>106</v>
      </c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3">
        <f>ROUND($Y$13,2)</f>
        <v>0</v>
      </c>
      <c r="AA62" s="44"/>
      <c r="AB62" s="44"/>
    </row>
    <row r="63" spans="1:28" s="18" customFormat="1" ht="11.1" customHeight="1" x14ac:dyDescent="0.2">
      <c r="A63" s="40"/>
      <c r="B63" s="41" t="s">
        <v>107</v>
      </c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5">
        <f>ROUND($X$13,2)</f>
        <v>0</v>
      </c>
      <c r="AA63" s="24"/>
      <c r="AB63" s="24"/>
    </row>
    <row r="64" spans="1:28" s="18" customFormat="1" ht="11.1" customHeight="1" x14ac:dyDescent="0.2">
      <c r="A64" s="40"/>
      <c r="B64" s="41" t="s">
        <v>108</v>
      </c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5">
        <f>ROUND(($Z$60)*0.166666666666666,2)</f>
        <v>0</v>
      </c>
      <c r="AA64" s="24"/>
      <c r="AB64" s="24"/>
    </row>
    <row r="65" spans="1:28" s="1" customFormat="1" ht="44.1" customHeight="1" x14ac:dyDescent="0.2">
      <c r="A65" s="39"/>
      <c r="B65" s="46" t="s">
        <v>109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42">
        <f>ROUND($X$66+$X$67+$X$68+$X$69+$X$70+$X$71+$X$72+$X$73+$X$74+$X$75+$X$76+$X$77,2)</f>
        <v>0</v>
      </c>
      <c r="Y65" s="42">
        <f>ROUND($Y$66+$Y$67+$Y$68+$Y$69+$Y$70+$Y$71+$Y$72+$Y$73+$Y$74+$Y$75+$Y$76+$Y$77,2)</f>
        <v>0</v>
      </c>
      <c r="Z65" s="42">
        <f>ROUND($Z$66+$Z$67+$Z$68+$Z$69+$Z$70+$Z$71+$Z$72+$Z$73+$Z$74+$Z$75+$Z$76+$Z$77,2)</f>
        <v>0</v>
      </c>
      <c r="AA65" s="39"/>
      <c r="AB65" s="39"/>
    </row>
    <row r="66" spans="1:28" s="1" customFormat="1" ht="11.1" customHeight="1" x14ac:dyDescent="0.2">
      <c r="A66" s="60"/>
      <c r="B66" s="60"/>
      <c r="C66" s="60"/>
      <c r="D66" s="63"/>
      <c r="E66" s="63"/>
      <c r="F66" s="63"/>
      <c r="G66" s="63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4">
        <f>$F$66+$G$66+$H$66+$I$66+$J$66+$K$66+$L$66+$M$66+$N$66+$O$66+$P$66+$Q$66</f>
        <v>0</v>
      </c>
      <c r="S66" s="65">
        <v>1</v>
      </c>
      <c r="T66" s="64">
        <f>ROUND($R$66*$S$66,3)</f>
        <v>0</v>
      </c>
      <c r="U66" s="60"/>
      <c r="V66" s="60"/>
      <c r="W66" s="64">
        <f>ROUND($V$66+$U$66,2)</f>
        <v>0</v>
      </c>
      <c r="X66" s="64">
        <f>ROUND($R$66*$U$66,2)</f>
        <v>0</v>
      </c>
      <c r="Y66" s="64">
        <f>ROUND($T$66*$V$66,2)</f>
        <v>0</v>
      </c>
      <c r="Z66" s="64">
        <f>ROUND($Y$66+$X$66,2)</f>
        <v>0</v>
      </c>
      <c r="AA66" s="63"/>
      <c r="AB66" s="60"/>
    </row>
    <row r="67" spans="1:28" s="1" customFormat="1" ht="11.1" customHeight="1" x14ac:dyDescent="0.2">
      <c r="A67" s="60"/>
      <c r="B67" s="60"/>
      <c r="C67" s="60"/>
      <c r="D67" s="63"/>
      <c r="E67" s="63"/>
      <c r="F67" s="63"/>
      <c r="G67" s="63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4">
        <f>$F$67+$G$67+$H$67+$I$67+$J$67+$K$67+$L$67+$M$67+$N$67+$O$67+$P$67+$Q$67</f>
        <v>0</v>
      </c>
      <c r="S67" s="65">
        <v>1</v>
      </c>
      <c r="T67" s="64">
        <f>ROUND($R$67*$S$67,3)</f>
        <v>0</v>
      </c>
      <c r="U67" s="60"/>
      <c r="V67" s="60"/>
      <c r="W67" s="64">
        <f>ROUND($V$67+$U$67,2)</f>
        <v>0</v>
      </c>
      <c r="X67" s="64">
        <f>ROUND($R$67*$U$67,2)</f>
        <v>0</v>
      </c>
      <c r="Y67" s="64">
        <f>ROUND($T$67*$V$67,2)</f>
        <v>0</v>
      </c>
      <c r="Z67" s="64">
        <f>ROUND($Y$67+$X$67,2)</f>
        <v>0</v>
      </c>
      <c r="AA67" s="63"/>
      <c r="AB67" s="60"/>
    </row>
    <row r="68" spans="1:28" s="1" customFormat="1" ht="11.1" customHeight="1" x14ac:dyDescent="0.2">
      <c r="A68" s="60"/>
      <c r="B68" s="60"/>
      <c r="C68" s="60"/>
      <c r="D68" s="63"/>
      <c r="E68" s="63"/>
      <c r="F68" s="63"/>
      <c r="G68" s="63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4">
        <f>$F$68+$G$68+$H$68+$I$68+$J$68+$K$68+$L$68+$M$68+$N$68+$O$68+$P$68+$Q$68</f>
        <v>0</v>
      </c>
      <c r="S68" s="65">
        <v>1</v>
      </c>
      <c r="T68" s="64">
        <f>ROUND($R$68*$S$68,3)</f>
        <v>0</v>
      </c>
      <c r="U68" s="60"/>
      <c r="V68" s="60"/>
      <c r="W68" s="64">
        <f>ROUND($V$68+$U$68,2)</f>
        <v>0</v>
      </c>
      <c r="X68" s="64">
        <f>ROUND($R$68*$U$68,2)</f>
        <v>0</v>
      </c>
      <c r="Y68" s="64">
        <f>ROUND($T$68*$V$68,2)</f>
        <v>0</v>
      </c>
      <c r="Z68" s="64">
        <f>ROUND($Y$68+$X$68,2)</f>
        <v>0</v>
      </c>
      <c r="AA68" s="63"/>
      <c r="AB68" s="60"/>
    </row>
    <row r="69" spans="1:28" s="1" customFormat="1" ht="11.1" customHeight="1" x14ac:dyDescent="0.2">
      <c r="A69" s="60"/>
      <c r="B69" s="60"/>
      <c r="C69" s="60"/>
      <c r="D69" s="63"/>
      <c r="E69" s="63"/>
      <c r="F69" s="63"/>
      <c r="G69" s="63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4">
        <f>$F$69+$G$69+$H$69+$I$69+$J$69+$K$69+$L$69+$M$69+$N$69+$O$69+$P$69+$Q$69</f>
        <v>0</v>
      </c>
      <c r="S69" s="65">
        <v>1</v>
      </c>
      <c r="T69" s="64">
        <f>ROUND($R$69*$S$69,3)</f>
        <v>0</v>
      </c>
      <c r="U69" s="60"/>
      <c r="V69" s="60"/>
      <c r="W69" s="64">
        <f>ROUND($V$69+$U$69,2)</f>
        <v>0</v>
      </c>
      <c r="X69" s="64">
        <f>ROUND($R$69*$U$69,2)</f>
        <v>0</v>
      </c>
      <c r="Y69" s="64">
        <f>ROUND($T$69*$V$69,2)</f>
        <v>0</v>
      </c>
      <c r="Z69" s="64">
        <f>ROUND($Y$69+$X$69,2)</f>
        <v>0</v>
      </c>
      <c r="AA69" s="63"/>
      <c r="AB69" s="60"/>
    </row>
    <row r="70" spans="1:28" s="1" customFormat="1" ht="11.1" customHeight="1" x14ac:dyDescent="0.2">
      <c r="A70" s="60"/>
      <c r="B70" s="60"/>
      <c r="C70" s="60"/>
      <c r="D70" s="63"/>
      <c r="E70" s="63"/>
      <c r="F70" s="63"/>
      <c r="G70" s="63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4">
        <f>$F$70+$G$70+$H$70+$I$70+$J$70+$K$70+$L$70+$M$70+$N$70+$O$70+$P$70+$Q$70</f>
        <v>0</v>
      </c>
      <c r="S70" s="65">
        <v>1</v>
      </c>
      <c r="T70" s="64">
        <f>ROUND($R$70*$S$70,3)</f>
        <v>0</v>
      </c>
      <c r="U70" s="60"/>
      <c r="V70" s="60"/>
      <c r="W70" s="64">
        <f>ROUND($V$70+$U$70,2)</f>
        <v>0</v>
      </c>
      <c r="X70" s="64">
        <f>ROUND($R$70*$U$70,2)</f>
        <v>0</v>
      </c>
      <c r="Y70" s="64">
        <f>ROUND($T$70*$V$70,2)</f>
        <v>0</v>
      </c>
      <c r="Z70" s="64">
        <f>ROUND($Y$70+$X$70,2)</f>
        <v>0</v>
      </c>
      <c r="AA70" s="63"/>
      <c r="AB70" s="60"/>
    </row>
    <row r="71" spans="1:28" s="1" customFormat="1" ht="11.1" customHeight="1" x14ac:dyDescent="0.2">
      <c r="A71" s="60"/>
      <c r="B71" s="60"/>
      <c r="C71" s="60"/>
      <c r="D71" s="63"/>
      <c r="E71" s="63"/>
      <c r="F71" s="63"/>
      <c r="G71" s="63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4">
        <f>$F$71+$G$71+$H$71+$I$71+$J$71+$K$71+$L$71+$M$71+$N$71+$O$71+$P$71+$Q$71</f>
        <v>0</v>
      </c>
      <c r="S71" s="65">
        <v>1</v>
      </c>
      <c r="T71" s="64">
        <f>ROUND($R$71*$S$71,3)</f>
        <v>0</v>
      </c>
      <c r="U71" s="60"/>
      <c r="V71" s="60"/>
      <c r="W71" s="64">
        <f>ROUND($V$71+$U$71,2)</f>
        <v>0</v>
      </c>
      <c r="X71" s="64">
        <f>ROUND($R$71*$U$71,2)</f>
        <v>0</v>
      </c>
      <c r="Y71" s="64">
        <f>ROUND($T$71*$V$71,2)</f>
        <v>0</v>
      </c>
      <c r="Z71" s="64">
        <f>ROUND($Y$71+$X$71,2)</f>
        <v>0</v>
      </c>
      <c r="AA71" s="63"/>
      <c r="AB71" s="60"/>
    </row>
    <row r="72" spans="1:28" s="1" customFormat="1" ht="11.1" customHeight="1" x14ac:dyDescent="0.2">
      <c r="A72" s="60"/>
      <c r="B72" s="60"/>
      <c r="C72" s="60"/>
      <c r="D72" s="63"/>
      <c r="E72" s="63"/>
      <c r="F72" s="63"/>
      <c r="G72" s="63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4">
        <f>$F$72+$G$72+$H$72+$I$72+$J$72+$K$72+$L$72+$M$72+$N$72+$O$72+$P$72+$Q$72</f>
        <v>0</v>
      </c>
      <c r="S72" s="65">
        <v>1</v>
      </c>
      <c r="T72" s="64">
        <f>ROUND($R$72*$S$72,3)</f>
        <v>0</v>
      </c>
      <c r="U72" s="60"/>
      <c r="V72" s="60"/>
      <c r="W72" s="64">
        <f>ROUND($V$72+$U$72,2)</f>
        <v>0</v>
      </c>
      <c r="X72" s="64">
        <f>ROUND($R$72*$U$72,2)</f>
        <v>0</v>
      </c>
      <c r="Y72" s="64">
        <f>ROUND($T$72*$V$72,2)</f>
        <v>0</v>
      </c>
      <c r="Z72" s="64">
        <f>ROUND($Y$72+$X$72,2)</f>
        <v>0</v>
      </c>
      <c r="AA72" s="63"/>
      <c r="AB72" s="60"/>
    </row>
    <row r="73" spans="1:28" s="1" customFormat="1" ht="11.1" customHeight="1" x14ac:dyDescent="0.2">
      <c r="A73" s="60"/>
      <c r="B73" s="60"/>
      <c r="C73" s="60"/>
      <c r="D73" s="63"/>
      <c r="E73" s="63"/>
      <c r="F73" s="63"/>
      <c r="G73" s="63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4">
        <f>$F$73+$G$73+$H$73+$I$73+$J$73+$K$73+$L$73+$M$73+$N$73+$O$73+$P$73+$Q$73</f>
        <v>0</v>
      </c>
      <c r="S73" s="65">
        <v>1</v>
      </c>
      <c r="T73" s="64">
        <f>ROUND($R$73*$S$73,3)</f>
        <v>0</v>
      </c>
      <c r="U73" s="60"/>
      <c r="V73" s="60"/>
      <c r="W73" s="64">
        <f>ROUND($V$73+$U$73,2)</f>
        <v>0</v>
      </c>
      <c r="X73" s="64">
        <f>ROUND($R$73*$U$73,2)</f>
        <v>0</v>
      </c>
      <c r="Y73" s="64">
        <f>ROUND($T$73*$V$73,2)</f>
        <v>0</v>
      </c>
      <c r="Z73" s="64">
        <f>ROUND($Y$73+$X$73,2)</f>
        <v>0</v>
      </c>
      <c r="AA73" s="63"/>
      <c r="AB73" s="60"/>
    </row>
    <row r="74" spans="1:28" s="1" customFormat="1" ht="11.1" customHeight="1" x14ac:dyDescent="0.2">
      <c r="A74" s="60"/>
      <c r="B74" s="60"/>
      <c r="C74" s="60"/>
      <c r="D74" s="63"/>
      <c r="E74" s="63"/>
      <c r="F74" s="63"/>
      <c r="G74" s="63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4">
        <f>$F$74+$G$74+$H$74+$I$74+$J$74+$K$74+$L$74+$M$74+$N$74+$O$74+$P$74+$Q$74</f>
        <v>0</v>
      </c>
      <c r="S74" s="65">
        <v>1</v>
      </c>
      <c r="T74" s="64">
        <f>ROUND($R$74*$S$74,3)</f>
        <v>0</v>
      </c>
      <c r="U74" s="60"/>
      <c r="V74" s="60"/>
      <c r="W74" s="64">
        <f>ROUND($V$74+$U$74,2)</f>
        <v>0</v>
      </c>
      <c r="X74" s="64">
        <f>ROUND($R$74*$U$74,2)</f>
        <v>0</v>
      </c>
      <c r="Y74" s="64">
        <f>ROUND($T$74*$V$74,2)</f>
        <v>0</v>
      </c>
      <c r="Z74" s="64">
        <f>ROUND($Y$74+$X$74,2)</f>
        <v>0</v>
      </c>
      <c r="AA74" s="63"/>
      <c r="AB74" s="60"/>
    </row>
    <row r="75" spans="1:28" s="1" customFormat="1" ht="11.1" customHeight="1" x14ac:dyDescent="0.2">
      <c r="A75" s="60"/>
      <c r="B75" s="60"/>
      <c r="C75" s="60"/>
      <c r="D75" s="63"/>
      <c r="E75" s="63"/>
      <c r="F75" s="63"/>
      <c r="G75" s="63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4">
        <f>$F$75+$G$75+$H$75+$I$75+$J$75+$K$75+$L$75+$M$75+$N$75+$O$75+$P$75+$Q$75</f>
        <v>0</v>
      </c>
      <c r="S75" s="65">
        <v>1</v>
      </c>
      <c r="T75" s="64">
        <f>ROUND($R$75*$S$75,3)</f>
        <v>0</v>
      </c>
      <c r="U75" s="60"/>
      <c r="V75" s="60"/>
      <c r="W75" s="64">
        <f>ROUND($V$75+$U$75,2)</f>
        <v>0</v>
      </c>
      <c r="X75" s="64">
        <f>ROUND($R$75*$U$75,2)</f>
        <v>0</v>
      </c>
      <c r="Y75" s="64">
        <f>ROUND($T$75*$V$75,2)</f>
        <v>0</v>
      </c>
      <c r="Z75" s="64">
        <f>ROUND($Y$75+$X$75,2)</f>
        <v>0</v>
      </c>
      <c r="AA75" s="63"/>
      <c r="AB75" s="60"/>
    </row>
    <row r="76" spans="1:28" s="1" customFormat="1" ht="11.1" customHeight="1" x14ac:dyDescent="0.2">
      <c r="A76" s="60"/>
      <c r="B76" s="60"/>
      <c r="C76" s="60"/>
      <c r="D76" s="63"/>
      <c r="E76" s="63"/>
      <c r="F76" s="63"/>
      <c r="G76" s="63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4">
        <f>$F$76+$G$76+$H$76+$I$76+$J$76+$K$76+$L$76+$M$76+$N$76+$O$76+$P$76+$Q$76</f>
        <v>0</v>
      </c>
      <c r="S76" s="65">
        <v>1</v>
      </c>
      <c r="T76" s="64">
        <f>ROUND($R$76*$S$76,3)</f>
        <v>0</v>
      </c>
      <c r="U76" s="60"/>
      <c r="V76" s="60"/>
      <c r="W76" s="64">
        <f>ROUND($V$76+$U$76,2)</f>
        <v>0</v>
      </c>
      <c r="X76" s="64">
        <f>ROUND($R$76*$U$76,2)</f>
        <v>0</v>
      </c>
      <c r="Y76" s="64">
        <f>ROUND($T$76*$V$76,2)</f>
        <v>0</v>
      </c>
      <c r="Z76" s="64">
        <f>ROUND($Y$76+$X$76,2)</f>
        <v>0</v>
      </c>
      <c r="AA76" s="63"/>
      <c r="AB76" s="60"/>
    </row>
    <row r="77" spans="1:28" s="1" customFormat="1" ht="11.1" customHeight="1" x14ac:dyDescent="0.2">
      <c r="A77" s="60"/>
      <c r="B77" s="60"/>
      <c r="C77" s="60"/>
      <c r="D77" s="63"/>
      <c r="E77" s="63"/>
      <c r="F77" s="63"/>
      <c r="G77" s="63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4">
        <f>$F$77+$G$77+$H$77+$I$77+$J$77+$K$77+$L$77+$M$77+$N$77+$O$77+$P$77+$Q$77</f>
        <v>0</v>
      </c>
      <c r="S77" s="65">
        <v>1</v>
      </c>
      <c r="T77" s="64">
        <f>ROUND($R$77*$S$77,3)</f>
        <v>0</v>
      </c>
      <c r="U77" s="60"/>
      <c r="V77" s="60"/>
      <c r="W77" s="64">
        <f>ROUND($V$77+$U$77,2)</f>
        <v>0</v>
      </c>
      <c r="X77" s="64">
        <f>ROUND($R$77*$U$77,2)</f>
        <v>0</v>
      </c>
      <c r="Y77" s="64">
        <f>ROUND($T$77*$V$77,2)</f>
        <v>0</v>
      </c>
      <c r="Z77" s="64">
        <f>ROUND($Y$77+$X$77,2)</f>
        <v>0</v>
      </c>
      <c r="AA77" s="63"/>
      <c r="AB77" s="60"/>
    </row>
    <row r="78" spans="1:28" s="1" customFormat="1" ht="11.1" customHeight="1" x14ac:dyDescent="0.2"/>
    <row r="79" spans="1:28" s="1" customFormat="1" ht="11.1" customHeight="1" x14ac:dyDescent="0.2">
      <c r="A79" s="18" t="s">
        <v>110</v>
      </c>
    </row>
    <row r="80" spans="1:28" s="1" customFormat="1" ht="11.1" customHeight="1" x14ac:dyDescent="0.2"/>
    <row r="81" spans="1:2" s="1" customFormat="1" ht="11.1" customHeight="1" x14ac:dyDescent="0.2">
      <c r="A81" s="47"/>
      <c r="B81" s="1" t="s">
        <v>111</v>
      </c>
    </row>
    <row r="82" spans="1:2" s="1" customFormat="1" ht="11.1" customHeight="1" x14ac:dyDescent="0.2">
      <c r="A82" s="1" t="s">
        <v>112</v>
      </c>
    </row>
  </sheetData>
  <sheetProtection algorithmName="SHA-512" hashValue="RRC1NwpBGqCoiv78IJ38XEXo9F5PIUlQT1uvbLfwDIsgWWV5Em0vhzyeYeAVbzolLUGp15q7owXsn5/oQ/vb2w==" saltValue="mzgXcXvu/A7Z47FfOg6q+Q==" spinCount="100000" sheet="1" objects="1" scenarios="1" selectLockedCells="1"/>
  <mergeCells count="19"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  <mergeCell ref="X10:Y10"/>
    <mergeCell ref="Z10:Z11"/>
    <mergeCell ref="AA10:AA11"/>
    <mergeCell ref="AB10:AB11"/>
    <mergeCell ref="H10:Q10"/>
    <mergeCell ref="R10:R11"/>
    <mergeCell ref="S10:S11"/>
    <mergeCell ref="T10:T11"/>
    <mergeCell ref="U10:W10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Бармина Наталья Сергеевна</cp:lastModifiedBy>
  <dcterms:modified xsi:type="dcterms:W3CDTF">2024-12-09T12:20:26Z</dcterms:modified>
</cp:coreProperties>
</file>