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Кровля\Претенденту Плоская кровля ГП-7 ЖК Маяк\"/>
    </mc:Choice>
  </mc:AlternateContent>
  <xr:revisionPtr revIDLastSave="0" documentId="13_ncr:1_{411AFAB8-AA24-47DC-8A45-A4C991541A8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2" i="1" l="1"/>
  <c r="R202" i="1"/>
  <c r="T202" i="1" s="1"/>
  <c r="Y202" i="1" s="1"/>
  <c r="W201" i="1"/>
  <c r="R201" i="1"/>
  <c r="W200" i="1"/>
  <c r="R200" i="1"/>
  <c r="T200" i="1" s="1"/>
  <c r="Y200" i="1" s="1"/>
  <c r="W199" i="1"/>
  <c r="R199" i="1"/>
  <c r="W198" i="1"/>
  <c r="R198" i="1"/>
  <c r="T198" i="1" s="1"/>
  <c r="Y198" i="1" s="1"/>
  <c r="W197" i="1"/>
  <c r="R197" i="1"/>
  <c r="W196" i="1"/>
  <c r="R196" i="1"/>
  <c r="T196" i="1" s="1"/>
  <c r="Y196" i="1" s="1"/>
  <c r="W195" i="1"/>
  <c r="R195" i="1"/>
  <c r="W194" i="1"/>
  <c r="R194" i="1"/>
  <c r="T194" i="1" s="1"/>
  <c r="Y194" i="1" s="1"/>
  <c r="W193" i="1"/>
  <c r="R193" i="1"/>
  <c r="W192" i="1"/>
  <c r="R192" i="1"/>
  <c r="T192" i="1" s="1"/>
  <c r="Y192" i="1" s="1"/>
  <c r="W191" i="1"/>
  <c r="R191" i="1"/>
  <c r="X184" i="1"/>
  <c r="Z184" i="1" s="1"/>
  <c r="W184" i="1"/>
  <c r="T184" i="1"/>
  <c r="Y184" i="1" s="1"/>
  <c r="R184" i="1"/>
  <c r="X183" i="1"/>
  <c r="W183" i="1"/>
  <c r="T183" i="1"/>
  <c r="Y183" i="1" s="1"/>
  <c r="Z183" i="1" s="1"/>
  <c r="R183" i="1"/>
  <c r="X182" i="1"/>
  <c r="W182" i="1"/>
  <c r="T182" i="1"/>
  <c r="R182" i="1"/>
  <c r="X181" i="1"/>
  <c r="W180" i="1"/>
  <c r="R180" i="1"/>
  <c r="W179" i="1"/>
  <c r="R179" i="1"/>
  <c r="T179" i="1" s="1"/>
  <c r="X177" i="1"/>
  <c r="W177" i="1"/>
  <c r="T177" i="1"/>
  <c r="Y177" i="1" s="1"/>
  <c r="R177" i="1"/>
  <c r="X176" i="1"/>
  <c r="X175" i="1" s="1"/>
  <c r="W176" i="1"/>
  <c r="T176" i="1"/>
  <c r="Y176" i="1" s="1"/>
  <c r="R176" i="1"/>
  <c r="T175" i="1"/>
  <c r="W174" i="1"/>
  <c r="R174" i="1"/>
  <c r="T174" i="1" s="1"/>
  <c r="Y174" i="1" s="1"/>
  <c r="W173" i="1"/>
  <c r="R173" i="1"/>
  <c r="W172" i="1"/>
  <c r="R172" i="1"/>
  <c r="T172" i="1" s="1"/>
  <c r="Z170" i="1"/>
  <c r="X170" i="1"/>
  <c r="W170" i="1"/>
  <c r="T170" i="1"/>
  <c r="Y170" i="1" s="1"/>
  <c r="R170" i="1"/>
  <c r="X169" i="1"/>
  <c r="W169" i="1"/>
  <c r="T169" i="1"/>
  <c r="Y169" i="1" s="1"/>
  <c r="R169" i="1"/>
  <c r="X168" i="1"/>
  <c r="W168" i="1"/>
  <c r="T168" i="1"/>
  <c r="R168" i="1"/>
  <c r="X167" i="1"/>
  <c r="W166" i="1"/>
  <c r="R166" i="1"/>
  <c r="W165" i="1"/>
  <c r="R165" i="1"/>
  <c r="T165" i="1" s="1"/>
  <c r="Y165" i="1" s="1"/>
  <c r="W164" i="1"/>
  <c r="R164" i="1"/>
  <c r="X162" i="1"/>
  <c r="W162" i="1"/>
  <c r="T162" i="1"/>
  <c r="Y162" i="1" s="1"/>
  <c r="R162" i="1"/>
  <c r="X161" i="1"/>
  <c r="W161" i="1"/>
  <c r="T161" i="1"/>
  <c r="R161" i="1"/>
  <c r="W159" i="1"/>
  <c r="R159" i="1"/>
  <c r="W158" i="1"/>
  <c r="R158" i="1"/>
  <c r="T158" i="1" s="1"/>
  <c r="Y158" i="1" s="1"/>
  <c r="W157" i="1"/>
  <c r="R157" i="1"/>
  <c r="X155" i="1"/>
  <c r="W155" i="1"/>
  <c r="T155" i="1"/>
  <c r="Y155" i="1" s="1"/>
  <c r="R155" i="1"/>
  <c r="X154" i="1"/>
  <c r="X153" i="1" s="1"/>
  <c r="W154" i="1"/>
  <c r="T154" i="1"/>
  <c r="R154" i="1"/>
  <c r="W152" i="1"/>
  <c r="R152" i="1"/>
  <c r="W151" i="1"/>
  <c r="R151" i="1"/>
  <c r="T151" i="1" s="1"/>
  <c r="X149" i="1"/>
  <c r="W149" i="1"/>
  <c r="T149" i="1"/>
  <c r="Y149" i="1" s="1"/>
  <c r="Z149" i="1" s="1"/>
  <c r="R149" i="1"/>
  <c r="X148" i="1"/>
  <c r="W148" i="1"/>
  <c r="T148" i="1"/>
  <c r="Y148" i="1" s="1"/>
  <c r="R148" i="1"/>
  <c r="X147" i="1"/>
  <c r="Z147" i="1" s="1"/>
  <c r="W147" i="1"/>
  <c r="T147" i="1"/>
  <c r="Y147" i="1" s="1"/>
  <c r="R147" i="1"/>
  <c r="T146" i="1"/>
  <c r="W145" i="1"/>
  <c r="R145" i="1"/>
  <c r="W144" i="1"/>
  <c r="R144" i="1"/>
  <c r="W143" i="1"/>
  <c r="R143" i="1"/>
  <c r="X141" i="1"/>
  <c r="W141" i="1"/>
  <c r="T141" i="1"/>
  <c r="Y141" i="1" s="1"/>
  <c r="R141" i="1"/>
  <c r="X140" i="1"/>
  <c r="Z140" i="1" s="1"/>
  <c r="W140" i="1"/>
  <c r="T140" i="1"/>
  <c r="Y140" i="1" s="1"/>
  <c r="R140" i="1"/>
  <c r="T139" i="1"/>
  <c r="W138" i="1"/>
  <c r="R138" i="1"/>
  <c r="W137" i="1"/>
  <c r="R137" i="1"/>
  <c r="W136" i="1"/>
  <c r="R136" i="1"/>
  <c r="X134" i="1"/>
  <c r="W134" i="1"/>
  <c r="T134" i="1"/>
  <c r="Y134" i="1" s="1"/>
  <c r="R134" i="1"/>
  <c r="X133" i="1"/>
  <c r="Z133" i="1" s="1"/>
  <c r="W133" i="1"/>
  <c r="T133" i="1"/>
  <c r="Y133" i="1" s="1"/>
  <c r="R133" i="1"/>
  <c r="X132" i="1"/>
  <c r="W132" i="1"/>
  <c r="T132" i="1"/>
  <c r="Y132" i="1" s="1"/>
  <c r="R132" i="1"/>
  <c r="W130" i="1"/>
  <c r="R130" i="1"/>
  <c r="W129" i="1"/>
  <c r="R129" i="1"/>
  <c r="X127" i="1"/>
  <c r="W127" i="1"/>
  <c r="T127" i="1"/>
  <c r="Y127" i="1" s="1"/>
  <c r="Z127" i="1" s="1"/>
  <c r="R127" i="1"/>
  <c r="Z126" i="1"/>
  <c r="X126" i="1"/>
  <c r="W126" i="1"/>
  <c r="T126" i="1"/>
  <c r="Y126" i="1" s="1"/>
  <c r="R126" i="1"/>
  <c r="X125" i="1"/>
  <c r="W125" i="1"/>
  <c r="T125" i="1"/>
  <c r="Y125" i="1" s="1"/>
  <c r="R125" i="1"/>
  <c r="X122" i="1"/>
  <c r="W122" i="1"/>
  <c r="T122" i="1"/>
  <c r="Y122" i="1" s="1"/>
  <c r="R122" i="1"/>
  <c r="X121" i="1"/>
  <c r="X119" i="1" s="1"/>
  <c r="W121" i="1"/>
  <c r="T121" i="1"/>
  <c r="R121" i="1"/>
  <c r="X120" i="1"/>
  <c r="X118" i="1"/>
  <c r="X114" i="1" s="1"/>
  <c r="W118" i="1"/>
  <c r="T118" i="1"/>
  <c r="Y118" i="1" s="1"/>
  <c r="R118" i="1"/>
  <c r="Z117" i="1"/>
  <c r="X117" i="1"/>
  <c r="W117" i="1"/>
  <c r="T117" i="1"/>
  <c r="Y117" i="1" s="1"/>
  <c r="R117" i="1"/>
  <c r="X116" i="1"/>
  <c r="W116" i="1"/>
  <c r="T116" i="1"/>
  <c r="Y116" i="1" s="1"/>
  <c r="R116" i="1"/>
  <c r="X115" i="1"/>
  <c r="W115" i="1"/>
  <c r="T115" i="1"/>
  <c r="R115" i="1"/>
  <c r="W113" i="1"/>
  <c r="R113" i="1"/>
  <c r="W112" i="1"/>
  <c r="R112" i="1"/>
  <c r="T112" i="1" s="1"/>
  <c r="Y112" i="1" s="1"/>
  <c r="W111" i="1"/>
  <c r="R111" i="1"/>
  <c r="W110" i="1"/>
  <c r="R110" i="1"/>
  <c r="T110" i="1" s="1"/>
  <c r="Y110" i="1" s="1"/>
  <c r="W109" i="1"/>
  <c r="R109" i="1"/>
  <c r="W108" i="1"/>
  <c r="R108" i="1"/>
  <c r="T108" i="1" s="1"/>
  <c r="Y108" i="1" s="1"/>
  <c r="W107" i="1"/>
  <c r="R107" i="1"/>
  <c r="W104" i="1"/>
  <c r="R104" i="1"/>
  <c r="T104" i="1" s="1"/>
  <c r="Y104" i="1" s="1"/>
  <c r="W103" i="1"/>
  <c r="R103" i="1"/>
  <c r="X101" i="1"/>
  <c r="W101" i="1"/>
  <c r="T101" i="1"/>
  <c r="Y101" i="1" s="1"/>
  <c r="R101" i="1"/>
  <c r="X100" i="1"/>
  <c r="X99" i="1" s="1"/>
  <c r="W100" i="1"/>
  <c r="T100" i="1"/>
  <c r="R100" i="1"/>
  <c r="W98" i="1"/>
  <c r="R98" i="1"/>
  <c r="W97" i="1"/>
  <c r="R97" i="1"/>
  <c r="T97" i="1" s="1"/>
  <c r="Y97" i="1" s="1"/>
  <c r="W96" i="1"/>
  <c r="R96" i="1"/>
  <c r="W95" i="1"/>
  <c r="R95" i="1"/>
  <c r="T95" i="1" s="1"/>
  <c r="X93" i="1"/>
  <c r="Z93" i="1" s="1"/>
  <c r="W93" i="1"/>
  <c r="T93" i="1"/>
  <c r="Y93" i="1" s="1"/>
  <c r="R93" i="1"/>
  <c r="X92" i="1"/>
  <c r="W92" i="1"/>
  <c r="T92" i="1"/>
  <c r="Y92" i="1" s="1"/>
  <c r="Z92" i="1" s="1"/>
  <c r="R92" i="1"/>
  <c r="X91" i="1"/>
  <c r="W91" i="1"/>
  <c r="T91" i="1"/>
  <c r="Y91" i="1" s="1"/>
  <c r="Z91" i="1" s="1"/>
  <c r="R91" i="1"/>
  <c r="X90" i="1"/>
  <c r="W90" i="1"/>
  <c r="T90" i="1"/>
  <c r="Y90" i="1" s="1"/>
  <c r="Z90" i="1" s="1"/>
  <c r="R90" i="1"/>
  <c r="X89" i="1"/>
  <c r="W89" i="1"/>
  <c r="T89" i="1"/>
  <c r="R89" i="1"/>
  <c r="W87" i="1"/>
  <c r="R87" i="1"/>
  <c r="W86" i="1"/>
  <c r="R86" i="1"/>
  <c r="T86" i="1" s="1"/>
  <c r="Z84" i="1"/>
  <c r="X84" i="1"/>
  <c r="W84" i="1"/>
  <c r="T84" i="1"/>
  <c r="Y84" i="1" s="1"/>
  <c r="R84" i="1"/>
  <c r="X83" i="1"/>
  <c r="W83" i="1"/>
  <c r="T83" i="1"/>
  <c r="Y83" i="1" s="1"/>
  <c r="R83" i="1"/>
  <c r="X82" i="1"/>
  <c r="T82" i="1"/>
  <c r="W81" i="1"/>
  <c r="R81" i="1"/>
  <c r="W80" i="1"/>
  <c r="R80" i="1"/>
  <c r="X78" i="1"/>
  <c r="Z78" i="1" s="1"/>
  <c r="W78" i="1"/>
  <c r="T78" i="1"/>
  <c r="Y78" i="1" s="1"/>
  <c r="R78" i="1"/>
  <c r="X77" i="1"/>
  <c r="W77" i="1"/>
  <c r="T77" i="1"/>
  <c r="Y77" i="1" s="1"/>
  <c r="Z77" i="1" s="1"/>
  <c r="R77" i="1"/>
  <c r="X76" i="1"/>
  <c r="Z76" i="1" s="1"/>
  <c r="Z75" i="1" s="1"/>
  <c r="W75" i="1" s="1"/>
  <c r="W76" i="1"/>
  <c r="T76" i="1"/>
  <c r="Y76" i="1" s="1"/>
  <c r="Y75" i="1" s="1"/>
  <c r="R76" i="1"/>
  <c r="T75" i="1"/>
  <c r="W74" i="1"/>
  <c r="R74" i="1"/>
  <c r="W73" i="1"/>
  <c r="R73" i="1"/>
  <c r="W72" i="1"/>
  <c r="R72" i="1"/>
  <c r="X70" i="1"/>
  <c r="W70" i="1"/>
  <c r="T70" i="1"/>
  <c r="Y70" i="1" s="1"/>
  <c r="R70" i="1"/>
  <c r="X69" i="1"/>
  <c r="Z69" i="1" s="1"/>
  <c r="W69" i="1"/>
  <c r="T69" i="1"/>
  <c r="Y69" i="1" s="1"/>
  <c r="R69" i="1"/>
  <c r="X68" i="1"/>
  <c r="W68" i="1"/>
  <c r="T68" i="1"/>
  <c r="Y68" i="1" s="1"/>
  <c r="Y67" i="1" s="1"/>
  <c r="R68" i="1"/>
  <c r="W66" i="1"/>
  <c r="R66" i="1"/>
  <c r="Y65" i="1"/>
  <c r="W65" i="1"/>
  <c r="R65" i="1"/>
  <c r="T65" i="1" s="1"/>
  <c r="T64" i="1"/>
  <c r="X62" i="1"/>
  <c r="W62" i="1"/>
  <c r="T62" i="1"/>
  <c r="Y62" i="1" s="1"/>
  <c r="R62" i="1"/>
  <c r="X61" i="1"/>
  <c r="X59" i="1" s="1"/>
  <c r="W61" i="1"/>
  <c r="R61" i="1"/>
  <c r="T61" i="1" s="1"/>
  <c r="Y61" i="1" s="1"/>
  <c r="X60" i="1"/>
  <c r="W60" i="1"/>
  <c r="T60" i="1"/>
  <c r="Y60" i="1" s="1"/>
  <c r="R60" i="1"/>
  <c r="W58" i="1"/>
  <c r="R58" i="1"/>
  <c r="X58" i="1" s="1"/>
  <c r="X57" i="1"/>
  <c r="W57" i="1"/>
  <c r="R57" i="1"/>
  <c r="T57" i="1" s="1"/>
  <c r="Y57" i="1" s="1"/>
  <c r="Z57" i="1" s="1"/>
  <c r="W56" i="1"/>
  <c r="R56" i="1"/>
  <c r="X56" i="1" s="1"/>
  <c r="X54" i="1"/>
  <c r="W54" i="1"/>
  <c r="R54" i="1"/>
  <c r="T54" i="1" s="1"/>
  <c r="Y54" i="1" s="1"/>
  <c r="Z54" i="1" s="1"/>
  <c r="X53" i="1"/>
  <c r="W53" i="1"/>
  <c r="T53" i="1"/>
  <c r="Y53" i="1" s="1"/>
  <c r="R53" i="1"/>
  <c r="X52" i="1"/>
  <c r="W51" i="1"/>
  <c r="R51" i="1"/>
  <c r="X51" i="1" s="1"/>
  <c r="W50" i="1"/>
  <c r="R50" i="1"/>
  <c r="T50" i="1" s="1"/>
  <c r="X48" i="1"/>
  <c r="W48" i="1"/>
  <c r="T48" i="1"/>
  <c r="Y48" i="1" s="1"/>
  <c r="R48" i="1"/>
  <c r="X47" i="1"/>
  <c r="W47" i="1"/>
  <c r="R47" i="1"/>
  <c r="T47" i="1" s="1"/>
  <c r="Y47" i="1" s="1"/>
  <c r="X46" i="1"/>
  <c r="W46" i="1"/>
  <c r="T46" i="1"/>
  <c r="Y46" i="1" s="1"/>
  <c r="R46" i="1"/>
  <c r="X45" i="1"/>
  <c r="W44" i="1"/>
  <c r="R44" i="1"/>
  <c r="X44" i="1" s="1"/>
  <c r="W43" i="1"/>
  <c r="R43" i="1"/>
  <c r="T43" i="1" s="1"/>
  <c r="Y43" i="1" s="1"/>
  <c r="W42" i="1"/>
  <c r="R42" i="1"/>
  <c r="X42" i="1" s="1"/>
  <c r="W41" i="1"/>
  <c r="R41" i="1"/>
  <c r="T41" i="1" s="1"/>
  <c r="X39" i="1"/>
  <c r="W39" i="1"/>
  <c r="T39" i="1"/>
  <c r="Y39" i="1" s="1"/>
  <c r="R39" i="1"/>
  <c r="X38" i="1"/>
  <c r="W38" i="1"/>
  <c r="T38" i="1"/>
  <c r="Y38" i="1" s="1"/>
  <c r="R38" i="1"/>
  <c r="X37" i="1"/>
  <c r="W37" i="1"/>
  <c r="T37" i="1"/>
  <c r="Y37" i="1" s="1"/>
  <c r="R37" i="1"/>
  <c r="X36" i="1"/>
  <c r="W35" i="1"/>
  <c r="R35" i="1"/>
  <c r="X35" i="1" s="1"/>
  <c r="W34" i="1"/>
  <c r="R34" i="1"/>
  <c r="T34" i="1" s="1"/>
  <c r="Y34" i="1" s="1"/>
  <c r="W33" i="1"/>
  <c r="R33" i="1"/>
  <c r="X33" i="1" s="1"/>
  <c r="X31" i="1"/>
  <c r="W31" i="1"/>
  <c r="T31" i="1"/>
  <c r="Y31" i="1" s="1"/>
  <c r="Z31" i="1" s="1"/>
  <c r="R31" i="1"/>
  <c r="X30" i="1"/>
  <c r="W30" i="1"/>
  <c r="T30" i="1"/>
  <c r="Y30" i="1" s="1"/>
  <c r="Z30" i="1" s="1"/>
  <c r="R30" i="1"/>
  <c r="X29" i="1"/>
  <c r="X28" i="1" s="1"/>
  <c r="W29" i="1"/>
  <c r="T29" i="1"/>
  <c r="Y29" i="1" s="1"/>
  <c r="R29" i="1"/>
  <c r="T28" i="1"/>
  <c r="W27" i="1"/>
  <c r="R27" i="1"/>
  <c r="T27" i="1" s="1"/>
  <c r="Y27" i="1" s="1"/>
  <c r="W26" i="1"/>
  <c r="R26" i="1"/>
  <c r="X26" i="1" s="1"/>
  <c r="W25" i="1"/>
  <c r="R25" i="1"/>
  <c r="T25" i="1" s="1"/>
  <c r="X23" i="1"/>
  <c r="W23" i="1"/>
  <c r="T23" i="1"/>
  <c r="Y23" i="1" s="1"/>
  <c r="Z23" i="1" s="1"/>
  <c r="R23" i="1"/>
  <c r="X22" i="1"/>
  <c r="X21" i="1" s="1"/>
  <c r="W22" i="1"/>
  <c r="T22" i="1"/>
  <c r="Y22" i="1" s="1"/>
  <c r="R22" i="1"/>
  <c r="T21" i="1"/>
  <c r="W20" i="1"/>
  <c r="R20" i="1"/>
  <c r="T20" i="1" s="1"/>
  <c r="Y20" i="1" s="1"/>
  <c r="W19" i="1"/>
  <c r="R19" i="1"/>
  <c r="X19" i="1" s="1"/>
  <c r="W18" i="1"/>
  <c r="R18" i="1"/>
  <c r="T18" i="1" s="1"/>
  <c r="Z70" i="1" l="1"/>
  <c r="Z61" i="1"/>
  <c r="Z62" i="1"/>
  <c r="X88" i="1"/>
  <c r="Z118" i="1"/>
  <c r="X160" i="1"/>
  <c r="Z38" i="1"/>
  <c r="Z39" i="1"/>
  <c r="Z47" i="1"/>
  <c r="Z48" i="1"/>
  <c r="X67" i="1"/>
  <c r="X75" i="1"/>
  <c r="Z125" i="1"/>
  <c r="X139" i="1"/>
  <c r="X146" i="1"/>
  <c r="Z169" i="1"/>
  <c r="Z177" i="1"/>
  <c r="Y25" i="1"/>
  <c r="T24" i="1"/>
  <c r="Y18" i="1"/>
  <c r="T17" i="1"/>
  <c r="Y21" i="1"/>
  <c r="Z22" i="1"/>
  <c r="Z21" i="1" s="1"/>
  <c r="W21" i="1" s="1"/>
  <c r="Z34" i="1"/>
  <c r="Z46" i="1"/>
  <c r="Y45" i="1"/>
  <c r="Z53" i="1"/>
  <c r="Z52" i="1" s="1"/>
  <c r="W52" i="1" s="1"/>
  <c r="Y52" i="1"/>
  <c r="Y41" i="1"/>
  <c r="T40" i="1"/>
  <c r="Y50" i="1"/>
  <c r="T49" i="1"/>
  <c r="X55" i="1"/>
  <c r="Y28" i="1"/>
  <c r="Z29" i="1"/>
  <c r="Z28" i="1" s="1"/>
  <c r="W28" i="1" s="1"/>
  <c r="Y36" i="1"/>
  <c r="Z37" i="1"/>
  <c r="Y59" i="1"/>
  <c r="Z60" i="1"/>
  <c r="Z59" i="1" s="1"/>
  <c r="X159" i="1"/>
  <c r="T159" i="1"/>
  <c r="Y159" i="1" s="1"/>
  <c r="X18" i="1"/>
  <c r="T19" i="1"/>
  <c r="Y19" i="1" s="1"/>
  <c r="Z19" i="1" s="1"/>
  <c r="X20" i="1"/>
  <c r="Z20" i="1" s="1"/>
  <c r="X25" i="1"/>
  <c r="T26" i="1"/>
  <c r="Y26" i="1" s="1"/>
  <c r="Z26" i="1" s="1"/>
  <c r="X27" i="1"/>
  <c r="Z27" i="1" s="1"/>
  <c r="T33" i="1"/>
  <c r="X34" i="1"/>
  <c r="X32" i="1" s="1"/>
  <c r="T35" i="1"/>
  <c r="Y35" i="1" s="1"/>
  <c r="Z35" i="1" s="1"/>
  <c r="X41" i="1"/>
  <c r="X40" i="1" s="1"/>
  <c r="T42" i="1"/>
  <c r="Y42" i="1" s="1"/>
  <c r="Z42" i="1" s="1"/>
  <c r="X43" i="1"/>
  <c r="Z43" i="1" s="1"/>
  <c r="T44" i="1"/>
  <c r="Y44" i="1" s="1"/>
  <c r="Z44" i="1" s="1"/>
  <c r="X50" i="1"/>
  <c r="X49" i="1" s="1"/>
  <c r="T51" i="1"/>
  <c r="Y51" i="1" s="1"/>
  <c r="Z51" i="1" s="1"/>
  <c r="T56" i="1"/>
  <c r="T58" i="1"/>
  <c r="Y58" i="1" s="1"/>
  <c r="Z58" i="1" s="1"/>
  <c r="X66" i="1"/>
  <c r="T66" i="1"/>
  <c r="Y66" i="1" s="1"/>
  <c r="Z66" i="1" s="1"/>
  <c r="X80" i="1"/>
  <c r="T80" i="1"/>
  <c r="X98" i="1"/>
  <c r="T98" i="1"/>
  <c r="Y98" i="1" s="1"/>
  <c r="Z98" i="1" s="1"/>
  <c r="X113" i="1"/>
  <c r="T113" i="1"/>
  <c r="Y113" i="1" s="1"/>
  <c r="Y131" i="1"/>
  <c r="Z132" i="1"/>
  <c r="X136" i="1"/>
  <c r="T136" i="1"/>
  <c r="T67" i="1"/>
  <c r="T72" i="1"/>
  <c r="X72" i="1"/>
  <c r="T81" i="1"/>
  <c r="Y81" i="1" s="1"/>
  <c r="X81" i="1"/>
  <c r="Y168" i="1"/>
  <c r="T167" i="1"/>
  <c r="Y175" i="1"/>
  <c r="Z176" i="1"/>
  <c r="Z175" i="1" s="1"/>
  <c r="W175" i="1" s="1"/>
  <c r="T36" i="1"/>
  <c r="T45" i="1"/>
  <c r="T52" i="1"/>
  <c r="T59" i="1"/>
  <c r="T74" i="1"/>
  <c r="Y74" i="1" s="1"/>
  <c r="Z74" i="1" s="1"/>
  <c r="X74" i="1"/>
  <c r="X87" i="1"/>
  <c r="T87" i="1"/>
  <c r="Y87" i="1" s="1"/>
  <c r="Z87" i="1" s="1"/>
  <c r="Y95" i="1"/>
  <c r="T94" i="1"/>
  <c r="Y100" i="1"/>
  <c r="T99" i="1"/>
  <c r="X107" i="1"/>
  <c r="T107" i="1"/>
  <c r="Y115" i="1"/>
  <c r="T114" i="1"/>
  <c r="Y121" i="1"/>
  <c r="T120" i="1"/>
  <c r="Z134" i="1"/>
  <c r="X143" i="1"/>
  <c r="T143" i="1"/>
  <c r="X173" i="1"/>
  <c r="T173" i="1"/>
  <c r="Y173" i="1" s="1"/>
  <c r="Y182" i="1"/>
  <c r="T181" i="1"/>
  <c r="Y86" i="1"/>
  <c r="T85" i="1"/>
  <c r="X96" i="1"/>
  <c r="T96" i="1"/>
  <c r="Y96" i="1" s="1"/>
  <c r="Z96" i="1" s="1"/>
  <c r="X111" i="1"/>
  <c r="T111" i="1"/>
  <c r="Y111" i="1" s="1"/>
  <c r="X65" i="1"/>
  <c r="Z68" i="1"/>
  <c r="Z67" i="1" s="1"/>
  <c r="W67" i="1" s="1"/>
  <c r="X73" i="1"/>
  <c r="T73" i="1"/>
  <c r="Y73" i="1" s="1"/>
  <c r="Y82" i="1"/>
  <c r="Z83" i="1"/>
  <c r="Z82" i="1" s="1"/>
  <c r="W82" i="1" s="1"/>
  <c r="Y89" i="1"/>
  <c r="T88" i="1"/>
  <c r="Z101" i="1"/>
  <c r="X103" i="1"/>
  <c r="T103" i="1"/>
  <c r="X109" i="1"/>
  <c r="T109" i="1"/>
  <c r="Y109" i="1" s="1"/>
  <c r="Z116" i="1"/>
  <c r="Z122" i="1"/>
  <c r="Z124" i="1"/>
  <c r="X124" i="1"/>
  <c r="T131" i="1"/>
  <c r="X131" i="1"/>
  <c r="Z141" i="1"/>
  <c r="Z139" i="1" s="1"/>
  <c r="W139" i="1" s="1"/>
  <c r="X195" i="1"/>
  <c r="T195" i="1"/>
  <c r="Y195" i="1" s="1"/>
  <c r="Z195" i="1" s="1"/>
  <c r="X86" i="1"/>
  <c r="X85" i="1" s="1"/>
  <c r="X95" i="1"/>
  <c r="X97" i="1"/>
  <c r="Z97" i="1" s="1"/>
  <c r="X104" i="1"/>
  <c r="Z104" i="1" s="1"/>
  <c r="X108" i="1"/>
  <c r="Z108" i="1" s="1"/>
  <c r="X110" i="1"/>
  <c r="Z110" i="1" s="1"/>
  <c r="X112" i="1"/>
  <c r="Z112" i="1" s="1"/>
  <c r="T124" i="1"/>
  <c r="T130" i="1"/>
  <c r="Y130" i="1" s="1"/>
  <c r="X130" i="1"/>
  <c r="Y139" i="1"/>
  <c r="Y146" i="1"/>
  <c r="X152" i="1"/>
  <c r="T152" i="1"/>
  <c r="Y152" i="1" s="1"/>
  <c r="Z152" i="1" s="1"/>
  <c r="Y161" i="1"/>
  <c r="T160" i="1"/>
  <c r="Y179" i="1"/>
  <c r="T178" i="1"/>
  <c r="Z192" i="1"/>
  <c r="X197" i="1"/>
  <c r="T197" i="1"/>
  <c r="Y197" i="1" s="1"/>
  <c r="Z197" i="1" s="1"/>
  <c r="Y124" i="1"/>
  <c r="X129" i="1"/>
  <c r="X128" i="1" s="1"/>
  <c r="T129" i="1"/>
  <c r="X138" i="1"/>
  <c r="T138" i="1"/>
  <c r="Y138" i="1" s="1"/>
  <c r="Z138" i="1" s="1"/>
  <c r="X145" i="1"/>
  <c r="T145" i="1"/>
  <c r="Y145" i="1" s="1"/>
  <c r="Z148" i="1"/>
  <c r="Z146" i="1" s="1"/>
  <c r="W146" i="1" s="1"/>
  <c r="Y154" i="1"/>
  <c r="T153" i="1"/>
  <c r="Z162" i="1"/>
  <c r="X164" i="1"/>
  <c r="T164" i="1"/>
  <c r="Y172" i="1"/>
  <c r="T171" i="1"/>
  <c r="X191" i="1"/>
  <c r="T191" i="1"/>
  <c r="Y191" i="1" s="1"/>
  <c r="X199" i="1"/>
  <c r="T199" i="1"/>
  <c r="Y199" i="1" s="1"/>
  <c r="Z199" i="1" s="1"/>
  <c r="T137" i="1"/>
  <c r="Y137" i="1" s="1"/>
  <c r="X137" i="1"/>
  <c r="T144" i="1"/>
  <c r="Y144" i="1" s="1"/>
  <c r="Z144" i="1" s="1"/>
  <c r="X144" i="1"/>
  <c r="Y151" i="1"/>
  <c r="T150" i="1"/>
  <c r="Z155" i="1"/>
  <c r="X157" i="1"/>
  <c r="T157" i="1"/>
  <c r="X166" i="1"/>
  <c r="T166" i="1"/>
  <c r="Y166" i="1" s="1"/>
  <c r="Z166" i="1" s="1"/>
  <c r="X180" i="1"/>
  <c r="T180" i="1"/>
  <c r="Y180" i="1" s="1"/>
  <c r="X193" i="1"/>
  <c r="T193" i="1"/>
  <c r="Y193" i="1" s="1"/>
  <c r="Z196" i="1"/>
  <c r="X201" i="1"/>
  <c r="T201" i="1"/>
  <c r="Y201" i="1" s="1"/>
  <c r="Z201" i="1" s="1"/>
  <c r="X151" i="1"/>
  <c r="X150" i="1" s="1"/>
  <c r="X158" i="1"/>
  <c r="Z158" i="1" s="1"/>
  <c r="X165" i="1"/>
  <c r="Z165" i="1" s="1"/>
  <c r="X172" i="1"/>
  <c r="X174" i="1"/>
  <c r="Z174" i="1" s="1"/>
  <c r="X179" i="1"/>
  <c r="X178" i="1" s="1"/>
  <c r="X192" i="1"/>
  <c r="X194" i="1"/>
  <c r="Z194" i="1" s="1"/>
  <c r="X196" i="1"/>
  <c r="X198" i="1"/>
  <c r="Z198" i="1" s="1"/>
  <c r="X200" i="1"/>
  <c r="Z200" i="1" s="1"/>
  <c r="X202" i="1"/>
  <c r="Z202" i="1" s="1"/>
  <c r="X94" i="1" l="1"/>
  <c r="X171" i="1"/>
  <c r="Z137" i="1"/>
  <c r="X163" i="1"/>
  <c r="Z111" i="1"/>
  <c r="Z81" i="1"/>
  <c r="Z145" i="1"/>
  <c r="Z36" i="1"/>
  <c r="Z45" i="1"/>
  <c r="T71" i="1"/>
  <c r="Y72" i="1"/>
  <c r="T32" i="1"/>
  <c r="Y33" i="1"/>
  <c r="Z180" i="1"/>
  <c r="Y160" i="1"/>
  <c r="Z161" i="1"/>
  <c r="Z160" i="1" s="1"/>
  <c r="W160" i="1" s="1"/>
  <c r="X123" i="1"/>
  <c r="T102" i="1"/>
  <c r="Y103" i="1"/>
  <c r="Z73" i="1"/>
  <c r="Y64" i="1"/>
  <c r="X135" i="1"/>
  <c r="Z113" i="1"/>
  <c r="W59" i="1"/>
  <c r="Z41" i="1"/>
  <c r="Z40" i="1" s="1"/>
  <c r="W40" i="1" s="1"/>
  <c r="Y40" i="1"/>
  <c r="Z18" i="1"/>
  <c r="Y17" i="1"/>
  <c r="X64" i="1"/>
  <c r="X63" i="1"/>
  <c r="Y114" i="1"/>
  <c r="Z115" i="1"/>
  <c r="Z114" i="1" s="1"/>
  <c r="W114" i="1" s="1"/>
  <c r="Y167" i="1"/>
  <c r="Z168" i="1"/>
  <c r="Z167" i="1" s="1"/>
  <c r="W167" i="1" s="1"/>
  <c r="T156" i="1"/>
  <c r="Y157" i="1"/>
  <c r="Z151" i="1"/>
  <c r="Z150" i="1" s="1"/>
  <c r="W150" i="1" s="1"/>
  <c r="Y150" i="1"/>
  <c r="Z172" i="1"/>
  <c r="Y171" i="1"/>
  <c r="T128" i="1"/>
  <c r="Y129" i="1"/>
  <c r="Z179" i="1"/>
  <c r="Z178" i="1" s="1"/>
  <c r="W178" i="1" s="1"/>
  <c r="Y178" i="1"/>
  <c r="X102" i="1"/>
  <c r="Y88" i="1"/>
  <c r="Z89" i="1"/>
  <c r="Z88" i="1" s="1"/>
  <c r="W88" i="1" s="1"/>
  <c r="Y181" i="1"/>
  <c r="Z182" i="1"/>
  <c r="Z181" i="1" s="1"/>
  <c r="W181" i="1" s="1"/>
  <c r="T142" i="1"/>
  <c r="Y143" i="1"/>
  <c r="Y120" i="1"/>
  <c r="Y119" i="1"/>
  <c r="Z121" i="1"/>
  <c r="T106" i="1"/>
  <c r="Y107" i="1"/>
  <c r="Y99" i="1"/>
  <c r="Z100" i="1"/>
  <c r="Z99" i="1" s="1"/>
  <c r="W99" i="1" s="1"/>
  <c r="Z131" i="1"/>
  <c r="W131" i="1" s="1"/>
  <c r="T79" i="1"/>
  <c r="Y80" i="1"/>
  <c r="X17" i="1"/>
  <c r="X15" i="1"/>
  <c r="X16" i="1"/>
  <c r="X14" i="1"/>
  <c r="X13" i="1"/>
  <c r="Z188" i="1" s="1"/>
  <c r="Z50" i="1"/>
  <c r="Z49" i="1" s="1"/>
  <c r="W49" i="1" s="1"/>
  <c r="Y49" i="1"/>
  <c r="Y63" i="1"/>
  <c r="W45" i="1"/>
  <c r="X190" i="1"/>
  <c r="Y153" i="1"/>
  <c r="Z154" i="1"/>
  <c r="Z153" i="1" s="1"/>
  <c r="W153" i="1" s="1"/>
  <c r="Z65" i="1"/>
  <c r="Z95" i="1"/>
  <c r="Z94" i="1" s="1"/>
  <c r="W94" i="1" s="1"/>
  <c r="Y94" i="1"/>
  <c r="T135" i="1"/>
  <c r="Y136" i="1"/>
  <c r="Z193" i="1"/>
  <c r="X156" i="1"/>
  <c r="Y190" i="1"/>
  <c r="Z191" i="1"/>
  <c r="T163" i="1"/>
  <c r="Y164" i="1"/>
  <c r="Z130" i="1"/>
  <c r="W124" i="1"/>
  <c r="Z109" i="1"/>
  <c r="Z86" i="1"/>
  <c r="Z85" i="1" s="1"/>
  <c r="W85" i="1" s="1"/>
  <c r="Y85" i="1"/>
  <c r="Z173" i="1"/>
  <c r="X142" i="1"/>
  <c r="X106" i="1"/>
  <c r="X105" i="1"/>
  <c r="X71" i="1"/>
  <c r="X79" i="1"/>
  <c r="T55" i="1"/>
  <c r="Y56" i="1"/>
  <c r="Y13" i="1" s="1"/>
  <c r="Z187" i="1" s="1"/>
  <c r="X24" i="1"/>
  <c r="Z159" i="1"/>
  <c r="W36" i="1"/>
  <c r="Z25" i="1"/>
  <c r="Z24" i="1" s="1"/>
  <c r="W24" i="1" s="1"/>
  <c r="Y24" i="1"/>
  <c r="Y32" i="1" l="1"/>
  <c r="Z33" i="1"/>
  <c r="Z32" i="1" s="1"/>
  <c r="W32" i="1" s="1"/>
  <c r="Y163" i="1"/>
  <c r="Z164" i="1"/>
  <c r="Z163" i="1" s="1"/>
  <c r="W163" i="1" s="1"/>
  <c r="Y106" i="1"/>
  <c r="Z107" i="1"/>
  <c r="Y105" i="1"/>
  <c r="Y156" i="1"/>
  <c r="Z157" i="1"/>
  <c r="Z156" i="1" s="1"/>
  <c r="W156" i="1" s="1"/>
  <c r="Y16" i="1"/>
  <c r="Y55" i="1"/>
  <c r="Z56" i="1"/>
  <c r="Z55" i="1" s="1"/>
  <c r="W55" i="1" s="1"/>
  <c r="Z80" i="1"/>
  <c r="Z79" i="1" s="1"/>
  <c r="W79" i="1" s="1"/>
  <c r="Y79" i="1"/>
  <c r="Z143" i="1"/>
  <c r="Z142" i="1" s="1"/>
  <c r="W142" i="1" s="1"/>
  <c r="Y142" i="1"/>
  <c r="Z171" i="1"/>
  <c r="W171" i="1" s="1"/>
  <c r="Y14" i="1"/>
  <c r="Z17" i="1"/>
  <c r="W17" i="1" s="1"/>
  <c r="Y102" i="1"/>
  <c r="Z103" i="1"/>
  <c r="Z102" i="1" s="1"/>
  <c r="W102" i="1" s="1"/>
  <c r="Z72" i="1"/>
  <c r="Z71" i="1" s="1"/>
  <c r="W71" i="1" s="1"/>
  <c r="Y71" i="1"/>
  <c r="Z190" i="1"/>
  <c r="Z136" i="1"/>
  <c r="Z135" i="1" s="1"/>
  <c r="W135" i="1" s="1"/>
  <c r="Y135" i="1"/>
  <c r="Z64" i="1"/>
  <c r="W64" i="1" s="1"/>
  <c r="Z120" i="1"/>
  <c r="W120" i="1" s="1"/>
  <c r="Z119" i="1"/>
  <c r="Z129" i="1"/>
  <c r="Y128" i="1"/>
  <c r="Y123" i="1"/>
  <c r="Y15" i="1"/>
  <c r="Z14" i="1" l="1"/>
  <c r="Z128" i="1"/>
  <c r="W128" i="1" s="1"/>
  <c r="Z123" i="1"/>
  <c r="Z63" i="1"/>
  <c r="Z16" i="1"/>
  <c r="Z13" i="1"/>
  <c r="Z185" i="1" s="1"/>
  <c r="Z189" i="1" s="1"/>
  <c r="Z106" i="1"/>
  <c r="W106" i="1" s="1"/>
  <c r="Z105" i="1"/>
  <c r="Z15" i="1"/>
</calcChain>
</file>

<file path=xl/sharedStrings.xml><?xml version="1.0" encoding="utf-8"?>
<sst xmlns="http://schemas.openxmlformats.org/spreadsheetml/2006/main" count="485" uniqueCount="183">
  <si>
    <t>Приложение</t>
  </si>
  <si>
    <t>К договору</t>
  </si>
  <si>
    <t>Расшифровка стоимости работ</t>
  </si>
  <si>
    <t>Жилое здание ГП-7, курган</t>
  </si>
  <si>
    <t>Устройство кровли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</si>
  <si>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</si>
  <si>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</si>
  <si>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</si>
  <si>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</si>
  <si>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</si>
  <si>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</si>
  <si>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</si>
  <si>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</si>
  <si>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</si>
  <si>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</si>
  <si>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</si>
  <si>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</si>
  <si>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</si>
  <si>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</si>
  <si>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</si>
  <si>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</si>
  <si>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ГП7.1</t>
  </si>
  <si>
    <t xml:space="preserve"> ГП7.2</t>
  </si>
  <si>
    <t xml:space="preserve"> ГП7.3</t>
  </si>
  <si>
    <t xml:space="preserve"> ГП7.4</t>
  </si>
  <si>
    <t xml:space="preserve"> ГП7.5</t>
  </si>
  <si>
    <t xml:space="preserve"> ГП7.6</t>
  </si>
  <si>
    <t xml:space="preserve"> ГП7.7</t>
  </si>
  <si>
    <t xml:space="preserve"> ГП7.8</t>
  </si>
  <si>
    <t xml:space="preserve"> ГП7.9</t>
  </si>
  <si>
    <t xml:space="preserve"> ГП7.10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</si>
  <si>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</si>
  <si>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</si>
  <si>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</si>
  <si>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</si>
  <si>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</si>
  <si>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</si>
  <si>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</si>
  <si>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</si>
  <si>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</si>
  <si>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</si>
  <si>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</si>
  <si>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</si>
  <si>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</si>
  <si>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</si>
  <si>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</si>
  <si>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</si>
  <si>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</si>
  <si>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</si>
  <si>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</si>
  <si>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</si>
  <si>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</si>
  <si>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</si>
  <si>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</si>
  <si>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</si>
  <si>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</si>
  <si>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</si>
  <si>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</si>
  <si>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</si>
  <si>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</si>
  <si>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</si>
  <si>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</si>
  <si>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</si>
  <si>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Устройство кровли</t>
  </si>
  <si>
    <t>Плоская кровля (ЭТАЛОН)</t>
  </si>
  <si>
    <t>Основная плоскость</t>
  </si>
  <si>
    <t>Устройство пароизоляционного слоя</t>
  </si>
  <si>
    <t>м2</t>
  </si>
  <si>
    <t>Бикроэласт ТПП</t>
  </si>
  <si>
    <t>Технониколь</t>
  </si>
  <si>
    <t>Газ пропан</t>
  </si>
  <si>
    <t>литр</t>
  </si>
  <si>
    <t>Огрунтовка под дополнительный слой пароизоляции</t>
  </si>
  <si>
    <t>Праймер битумный №01</t>
  </si>
  <si>
    <t>кг</t>
  </si>
  <si>
    <t>Устройство дополнительного пароизоляционного слоя</t>
  </si>
  <si>
    <t>Утепление покрытий плитами пенополистирольными экструзионными толщиной 150 мм</t>
  </si>
  <si>
    <t>м3</t>
  </si>
  <si>
    <t>В стоимости ФОТ учтены все необходимые для завершения работ затраты и расходные и крепежные материалы</t>
  </si>
  <si>
    <t>Экструзионный пенополистирол плотность 25-35 кг/м³ толщина 100 мм</t>
  </si>
  <si>
    <t>толщ. слоя 200 м</t>
  </si>
  <si>
    <t>Экструзионный пенополистирол плотность 25-35 кг/м³ толщина 150 мм</t>
  </si>
  <si>
    <t>Устройство уклона керамзитовым гравием</t>
  </si>
  <si>
    <t>В стоимости ФОТ учтены все необходимые для завершения работ затраты и расходные, сопутствующие материалы</t>
  </si>
  <si>
    <t>Гравий керамзитовый фр.5-10 мм</t>
  </si>
  <si>
    <t>Цементное молочко</t>
  </si>
  <si>
    <t>НР=0,27*1,03 м3 молочка /м3 гравия</t>
  </si>
  <si>
    <t>Устройство выравнивающей стяжки из цементно-песчанного раствора толщиной 40 мм</t>
  </si>
  <si>
    <t>ИСКЛЮЧЕНА, вместо нее стяжка из АЦЛ</t>
  </si>
  <si>
    <t>Полипропиленовая фибра</t>
  </si>
  <si>
    <t>расход 0,6кг/м3</t>
  </si>
  <si>
    <t>Раствор М150</t>
  </si>
  <si>
    <t>Установка аэраторов</t>
  </si>
  <si>
    <t>шт</t>
  </si>
  <si>
    <t>В стоимости ФОТ учтены все необходимые для завершения работ затраты и расходные материалы, крепежные элементы, герметики, пены монтажные и прочие.</t>
  </si>
  <si>
    <t>Аэратор кровельный 160х450 мм</t>
  </si>
  <si>
    <t>засыпка аэратора</t>
  </si>
  <si>
    <t>Техноэласт ЭКП 4,2 мм</t>
  </si>
  <si>
    <t>Устройство стяжки из цементно-песчанного раствора с уклоном 20..40 мм по парапету</t>
  </si>
  <si>
    <t>В стоимости ФОТ учтены все необходимые для завершения работ затраты и расходные материалы</t>
  </si>
  <si>
    <t>Огрунтовка основания кровли</t>
  </si>
  <si>
    <t>Огрунтовка стяжки</t>
  </si>
  <si>
    <t>листы АЦЛ с двух сторон</t>
  </si>
  <si>
    <t>Устройство наплавляемого "нижнего" слоя гидроизоляции</t>
  </si>
  <si>
    <t>Унифлекс вент ЭПВ</t>
  </si>
  <si>
    <t>Устройство наплавляемого "верхнего" слоя гидроизоляции</t>
  </si>
  <si>
    <t>Парапеты, примыкания (включая вентиляционные шахты, выход на кровлю и т.д.)</t>
  </si>
  <si>
    <t>Огрунтовка вертикальных, горизонтальных поверхностей с нахлестом на основной ковер</t>
  </si>
  <si>
    <t>Гидроизоляция вертикальных, горизонтальных поверхностей парапетов, примыканий с нахлестом на основной ковер "верхний" слой</t>
  </si>
  <si>
    <t>Гидроизоляция вертикальных, горизонтальных поверхностей парапетов, примыканий с нахлестом на основной ковер "нижний" слой</t>
  </si>
  <si>
    <t>Устройство дополнительного слоя гидроизоляции галтели</t>
  </si>
  <si>
    <t>Устройство галтели из цементно-песчаного раствора</t>
  </si>
  <si>
    <t>м.п.</t>
  </si>
  <si>
    <t>Огрунтовка галтели</t>
  </si>
  <si>
    <t>Выравнивание поверхностей плоским хризотилцементным листом в 1 слой</t>
  </si>
  <si>
    <t>примыкание к межсекционный парапет, лифтовая шахта, люк выхода на кровлю, вентшахты, выходы на кровлю
В стоимость ФОТ включены расходники: дюбель-гвоздь 10х60 полипропилен, пена монтажная, герметики, лента монтж., крепеж.элементы и прочие.</t>
  </si>
  <si>
    <t>Лист хризотилцементный 10 мм</t>
  </si>
  <si>
    <t>Устройство мелких покрытий (парапеты, свесы, капельники, сливы и т.п.) из листовой оцинкованной стали</t>
  </si>
  <si>
    <t>Отливы От1…10, 12, 22
Стоимость работ включает расх. материалы, необходимые для  выполнения работ: герметик полиуретановый двухкомпонентный , пена монтажная, крепежные элементы которые не указаны в составе материалов к работе и пр.</t>
  </si>
  <si>
    <t>Отлив из оцинкованной стали толщиной 0,8 мм</t>
  </si>
  <si>
    <t>отлив наружные парапеты, межсекционные парапеты, парапет выхода на кровлю, отлив на люке.
НР на устройство фальцевого замка. Цвет согласно паспорту отделки фасада</t>
  </si>
  <si>
    <t>Отлив из оцинкованной стали толщиной 0,7 мм</t>
  </si>
  <si>
    <t>см. узел  парапета на лифтовой шахте (2)
НР на устройство фальцевого замка. Цвет согласно паспорту отделки фасада</t>
  </si>
  <si>
    <t>Компенсатор из оцинкованной стали толщиной 0,8 мм</t>
  </si>
  <si>
    <t>по парапету межсекционному одноуровневому (см узел)</t>
  </si>
  <si>
    <t>Костыль кровельный толщ. 2,0 мм</t>
  </si>
  <si>
    <t>см. узел  парапета на лифтовой шахте (2); межсекционный парапет; парапет по тех решению</t>
  </si>
  <si>
    <t>Утепление парапетов, примыканий плитами пенополистирольными экструзионными толщиной 100 мм</t>
  </si>
  <si>
    <t>В стоимости ФОТ учтены все необходимые для завершения работ расходные материалы: крепежные элементы, ленты монтажные, герметики, пены монтажные и прочие (у парапетов, люков, ВШ ,выходы на кровлю, лифтовых шахт)</t>
  </si>
  <si>
    <t>Экструзионный пенополистирол плотность 25-35 кг/м³ толщина 130 мм</t>
  </si>
  <si>
    <t>Примыкание кровли на отм. +4,13 секция 1 к стене</t>
  </si>
  <si>
    <t>Дюбель с увеличенной зоной распора, со стальным сердечником, КI-160/10N</t>
  </si>
  <si>
    <t>Выравнивание поверхностей плоским хризотилцементным листом в 2 слоя</t>
  </si>
  <si>
    <t>Примыкание кровли на отм. +4,13 секция 1 к стене; узел по тех решению
В стоимость ФОТ включены расходники: дюбель-гвоздь 10х60 полипропилен, пена монтажная, герметики, лента монтж., крепеж.элементы и прочие.</t>
  </si>
  <si>
    <t>Обработка поверхности гидрофобным составом</t>
  </si>
  <si>
    <t>Гидрофобизатор Типром У</t>
  </si>
  <si>
    <t>либо аналог</t>
  </si>
  <si>
    <t>Водосточная система</t>
  </si>
  <si>
    <t>Устройство водосточной системы</t>
  </si>
  <si>
    <t>Цвет водосточной трубы по паспорту фасадов АР, в т.ч. воронки открытых балконов 
ФОТ включает в себя сверление отверстий под парапетную воронку, заделку отверстия, устройство доп.слоев гидроизоляции под фланец в месте установки воронки, расходные материалы (пена монтажная, герметики и т.д.), элементы крепления (хомуты, держатели трубы, анкера и т.д.), а также все затраты, необходимые для выполнения работ</t>
  </si>
  <si>
    <t>Воронка парапетная ПВХ 65х100 с отводом Ø100 мм</t>
  </si>
  <si>
    <t>Труба водосточная Ø100 мм</t>
  </si>
  <si>
    <t>Соединитель трубы водосточной Ø100</t>
  </si>
  <si>
    <t>Колено сливное водосточной системы Ø 100 мм</t>
  </si>
  <si>
    <t>Колено 90° водосточной системы Ø 100 мм</t>
  </si>
  <si>
    <t>доп слой кровельного материала по узлу устр-во парапетной воронки</t>
  </si>
  <si>
    <t>Монтаж водосточных воронок c электроподогревом</t>
  </si>
  <si>
    <t>в том числе бурение отверстий и материалы, необходимые для выполнения работ - газ, герметик полиуретановый двухкомпонентный, пена монтажная, саморезы и пр.</t>
  </si>
  <si>
    <t>Надставной элемент с уплотнительным резиновым кольцом для кровельной воронки Ø110</t>
  </si>
  <si>
    <t>Водоприемная воронка с обжимным закручивающемся фланцем с обогревом Ø110х450 мм</t>
  </si>
  <si>
    <t>в комплекте с листоуловителем в сборе</t>
  </si>
  <si>
    <t>Проход труб канализации</t>
  </si>
  <si>
    <t>Заделка отверстий в местах прохода труб канализации</t>
  </si>
  <si>
    <t>ФОТ включает в себя расходные материалы (пена монтажная, герметик двухкомпонентный полиуретановый и т.д.), а также все затраты, необходимые для выполнения работ</t>
  </si>
  <si>
    <t>Труба стальная электросварная Ø159х4,5</t>
  </si>
  <si>
    <t>L=0,3м</t>
  </si>
  <si>
    <t>Открытые балконы</t>
  </si>
  <si>
    <t>Устройство наплавляемой пароизоляции в 1 слой</t>
  </si>
  <si>
    <t>Тип П-06</t>
  </si>
  <si>
    <t>Биполь ТПП</t>
  </si>
  <si>
    <t>П-06
В стоимости ФОТ учтены все необходимые для завершения работ затраты и расходные и крепежные материалы</t>
  </si>
  <si>
    <t>П-06 30..80мм
П-07 230..280мм
 В стоимости ФОТ учтены все необходимые для завершения работ затраты и расходные, сопутствующие материалы</t>
  </si>
  <si>
    <t>Огрунтовка стяжки</t>
  </si>
  <si>
    <t>Унифлекс ЭПП</t>
  </si>
  <si>
    <t>Огрунтовка галтели</t>
  </si>
  <si>
    <t>Гидроизоляция вертикальных, горизонтальных поверхностей парапетов</t>
  </si>
  <si>
    <t>Утепление примыканий плитами пенополистирольными экструзионными</t>
  </si>
  <si>
    <t>примыкание к стене лоджий и балконов; узел по тех решению
В стоимости ФОТ учтены все необходимые для завершения работ затраты и расходные , сопутствующие материалы</t>
  </si>
  <si>
    <t>Примыкание балкона к стене,  в 2 слоя; узел по тех решению
В стоимость ФОТ включены расходники: дюбель-гвоздь 10х60 полипропилен, пена монтажная, герметики, лента монтж., крепеж.элементы и прочие.</t>
  </si>
  <si>
    <t>Примыкание балкона к стене; узел по тех решению
В стоимость ФОТ включены расходники: дюбель-гвоздь 10х60 полипропилен, пена монтажная, герметики, лента монтж., крепеж.элементы и прочие.</t>
  </si>
  <si>
    <t>Устройство металлических отливов</t>
  </si>
  <si>
    <t>От-1узел парапета по тех решению
Стоимость работ включает расх. материалы, необходимые для  выполнения работ: герметик полиуретановый двухкомпонентный , пена монтажная, крепежные элементы которые не указаны в составе материалов к работе и пр.</t>
  </si>
  <si>
    <t>НР на устройство фальцевого замка. Цвет согласно паспорту отделки фасада</t>
  </si>
  <si>
    <t>см. узел   парапет по тех решению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</si>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</sst>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07"/>
  <sheetViews>
    <sheetView tabSelected="1" topLeftCell="J17" workbookViewId="0">
      <selection activeCell="AA28" sqref="AA28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52" t="s">
        <v>2</v>
      </c>
      <c r="B6" s="52"/>
      <c r="C6" s="52"/>
      <c r="D6" s="52"/>
      <c r="E6" s="52"/>
      <c r="F6" s="52"/>
      <c r="G6" s="52"/>
    </row>
    <row r="7" spans="1:28" s="2" customFormat="1" ht="12.95" customHeight="1" x14ac:dyDescent="0.2">
      <c r="A7" s="53" t="s">
        <v>3</v>
      </c>
      <c r="B7" s="53"/>
      <c r="C7" s="53"/>
      <c r="D7" s="53"/>
      <c r="E7" s="53"/>
      <c r="F7" s="53"/>
      <c r="G7" s="53"/>
    </row>
    <row r="8" spans="1:28" s="2" customFormat="1" ht="12.95" customHeight="1" x14ac:dyDescent="0.2">
      <c r="A8" s="53" t="s">
        <v>4</v>
      </c>
      <c r="B8" s="53"/>
      <c r="C8" s="53"/>
      <c r="D8" s="53"/>
      <c r="E8" s="53"/>
      <c r="F8" s="53"/>
      <c r="G8" s="53"/>
    </row>
    <row r="9" spans="1:28" s="1" customFormat="1" ht="11.1" customHeight="1" x14ac:dyDescent="0.2"/>
    <row r="10" spans="1:28" s="4" customFormat="1" ht="30" customHeight="1" x14ac:dyDescent="0.2">
      <c r="A10" s="54" t="s">
        <v>5</v>
      </c>
      <c r="B10" s="50" t="s">
        <v>6</v>
      </c>
      <c r="C10" s="54" t="s">
        <v>7</v>
      </c>
      <c r="D10" s="56" t="s">
        <v>8</v>
      </c>
      <c r="E10" s="56" t="s">
        <v>9</v>
      </c>
      <c r="F10" s="56" t="s">
        <v>10</v>
      </c>
      <c r="G10" s="54" t="s">
        <v>11</v>
      </c>
      <c r="H10" s="49" t="s">
        <v>12</v>
      </c>
      <c r="I10" s="49"/>
      <c r="J10" s="49"/>
      <c r="K10" s="49"/>
      <c r="L10" s="49"/>
      <c r="M10" s="49"/>
      <c r="N10" s="49"/>
      <c r="O10" s="49"/>
      <c r="P10" s="49"/>
      <c r="Q10" s="49"/>
      <c r="R10" s="50" t="s">
        <v>13</v>
      </c>
      <c r="S10" s="50" t="s">
        <v>14</v>
      </c>
      <c r="T10" s="50" t="s">
        <v>15</v>
      </c>
      <c r="U10" s="49" t="s">
        <v>16</v>
      </c>
      <c r="V10" s="49"/>
      <c r="W10" s="49"/>
      <c r="X10" s="49" t="s">
        <v>17</v>
      </c>
      <c r="Y10" s="49"/>
      <c r="Z10" s="50" t="s">
        <v>18</v>
      </c>
      <c r="AA10" s="50" t="s">
        <v>19</v>
      </c>
      <c r="AB10" s="50" t="s">
        <v>20</v>
      </c>
    </row>
    <row r="11" spans="1:28" s="4" customFormat="1" ht="36.950000000000003" customHeight="1" x14ac:dyDescent="0.2">
      <c r="A11" s="55"/>
      <c r="B11" s="51"/>
      <c r="C11" s="55"/>
      <c r="D11" s="57"/>
      <c r="E11" s="57"/>
      <c r="F11" s="57"/>
      <c r="G11" s="55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1"/>
      <c r="S11" s="51"/>
      <c r="T11" s="51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1"/>
      <c r="AA11" s="51"/>
      <c r="AB11" s="51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$22+$X$23+$X$25+$X$26+$X$27+$X$29+$X$30+$X$31+$X$33+$X$34+$X$35+$X$37+$X$38+$X$39+$X$41+$X$42+$X$43+$X$44+$X$46+$X$47+$X$48+$X$50+$X$51+$X$53+$X$54+$X$56+$X$57+$X$58+$X$60+$X$61+$X$62+$X$65+$X$66+$X$68+$X$69+$X$70+$X$72+$X$73+$X$74+$X$76+$X$77+$X$78+$X$80+$X$81+$X$83+$X$84+$X$86+$X$87+$X$89+$X$90+$X$91+$X$92+$X$93+$X$95+$X$96+$X$97+$X$98+$X$100+$X$101+$X$103+$X$104+$X$107+$X$108+$X$109+$X$110+$X$111+$X$112+$X$113+$X$115+$X$116+$X$117+$X$118+$X$121+$X$122+$X$125+$X$126+$X$127+$X$129+$X$130+$X$132+$X$133+$X$134+$X$136+$X$137+$X$138+$X$140+$X$141+$X$143+$X$144+$X$145+$X$147+$X$148+$X$149+$X$151+$X$152+$X$154+$X$155+$X$157+$X$158+$X$159+$X$161+$X$162+$X$164+$X$165+$X$166+$X$168+$X$169+$X$170+$X$172+$X$173+$X$174+$X$176+$X$177+$X$179+$X$180+$X$182+$X$183+$X$184,2)</f>
        <v>0</v>
      </c>
      <c r="Y13" s="10">
        <f>ROUND($Y$18+$Y$19+$Y$20+$Y$22+$Y$23+$Y$25+$Y$26+$Y$27+$Y$29+$Y$30+$Y$31+$Y$33+$Y$34+$Y$35+$Y$37+$Y$38+$Y$39+$Y$41+$Y$42+$Y$43+$Y$44+$Y$46+$Y$47+$Y$48+$Y$50+$Y$51+$Y$53+$Y$54+$Y$56+$Y$57+$Y$58+$Y$60+$Y$61+$Y$62+$Y$65+$Y$66+$Y$68+$Y$69+$Y$70+$Y$72+$Y$73+$Y$74+$Y$76+$Y$77+$Y$78+$Y$80+$Y$81+$Y$83+$Y$84+$Y$86+$Y$87+$Y$89+$Y$90+$Y$91+$Y$92+$Y$93+$Y$95+$Y$96+$Y$97+$Y$98+$Y$100+$Y$101+$Y$103+$Y$104+$Y$107+$Y$108+$Y$109+$Y$110+$Y$111+$Y$112+$Y$113+$Y$115+$Y$116+$Y$117+$Y$118+$Y$121+$Y$122+$Y$125+$Y$126+$Y$127+$Y$129+$Y$130+$Y$132+$Y$133+$Y$134+$Y$136+$Y$137+$Y$138+$Y$140+$Y$141+$Y$143+$Y$144+$Y$145+$Y$147+$Y$148+$Y$149+$Y$151+$Y$152+$Y$154+$Y$155+$Y$157+$Y$158+$Y$159+$Y$161+$Y$162+$Y$164+$Y$165+$Y$166+$Y$168+$Y$169+$Y$170+$Y$172+$Y$173+$Y$174+$Y$176+$Y$177+$Y$179+$Y$180+$Y$182+$Y$183+$Y$184,2)</f>
        <v>0</v>
      </c>
      <c r="Z13" s="10">
        <f>ROUND($Z$18+$Z$19+$Z$20+$Z$22+$Z$23+$Z$25+$Z$26+$Z$27+$Z$29+$Z$30+$Z$31+$Z$33+$Z$34+$Z$35+$Z$37+$Z$38+$Z$39+$Z$41+$Z$42+$Z$43+$Z$44+$Z$46+$Z$47+$Z$48+$Z$50+$Z$51+$Z$53+$Z$54+$Z$56+$Z$57+$Z$58+$Z$60+$Z$61+$Z$62+$Z$65+$Z$66+$Z$68+$Z$69+$Z$70+$Z$72+$Z$73+$Z$74+$Z$76+$Z$77+$Z$78+$Z$80+$Z$81+$Z$83+$Z$84+$Z$86+$Z$87+$Z$89+$Z$90+$Z$91+$Z$92+$Z$93+$Z$95+$Z$96+$Z$97+$Z$98+$Z$100+$Z$101+$Z$103+$Z$104+$Z$107+$Z$108+$Z$109+$Z$110+$Z$111+$Z$112+$Z$113+$Z$115+$Z$116+$Z$117+$Z$118+$Z$121+$Z$122+$Z$125+$Z$126+$Z$127+$Z$129+$Z$130+$Z$132+$Z$133+$Z$134+$Z$136+$Z$137+$Z$138+$Z$140+$Z$141+$Z$143+$Z$144+$Z$145+$Z$147+$Z$148+$Z$149+$Z$151+$Z$152+$Z$154+$Z$155+$Z$157+$Z$158+$Z$159+$Z$161+$Z$162+$Z$164+$Z$165+$Z$166+$Z$168+$Z$169+$Z$170+$Z$172+$Z$173+$Z$174+$Z$176+$Z$177+$Z$179+$Z$180+$Z$182+$Z$183+$Z$184,2)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$22+$X$23+$X$25+$X$26+$X$27+$X$29+$X$30+$X$31+$X$33+$X$34+$X$35+$X$37+$X$38+$X$39+$X$41+$X$42+$X$43+$X$44+$X$46+$X$47+$X$48+$X$50+$X$51+$X$53+$X$54+$X$56+$X$57+$X$58+$X$60+$X$61+$X$62+$X$65+$X$66+$X$68+$X$69+$X$70+$X$72+$X$73+$X$74+$X$76+$X$77+$X$78+$X$80+$X$81+$X$83+$X$84+$X$86+$X$87+$X$89+$X$90+$X$91+$X$92+$X$93+$X$95+$X$96+$X$97+$X$98+$X$100+$X$101+$X$103+$X$104+$X$107+$X$108+$X$109+$X$110+$X$111+$X$112+$X$113+$X$115+$X$116+$X$117+$X$118+$X$121+$X$122+$X$125+$X$126+$X$127+$X$129+$X$130+$X$132+$X$133+$X$134+$X$136+$X$137+$X$138+$X$140+$X$141+$X$143+$X$144+$X$145+$X$147+$X$148+$X$149+$X$151+$X$152+$X$154+$X$155+$X$157+$X$158+$X$159+$X$161+$X$162+$X$164+$X$165+$X$166+$X$168+$X$169+$X$170+$X$172+$X$173+$X$174+$X$176+$X$177+$X$179+$X$180+$X$182+$X$183+$X$184,2)</f>
        <v>0</v>
      </c>
      <c r="Y14" s="10">
        <f>ROUND($Y$18+$Y$19+$Y$20+$Y$22+$Y$23+$Y$25+$Y$26+$Y$27+$Y$29+$Y$30+$Y$31+$Y$33+$Y$34+$Y$35+$Y$37+$Y$38+$Y$39+$Y$41+$Y$42+$Y$43+$Y$44+$Y$46+$Y$47+$Y$48+$Y$50+$Y$51+$Y$53+$Y$54+$Y$56+$Y$57+$Y$58+$Y$60+$Y$61+$Y$62+$Y$65+$Y$66+$Y$68+$Y$69+$Y$70+$Y$72+$Y$73+$Y$74+$Y$76+$Y$77+$Y$78+$Y$80+$Y$81+$Y$83+$Y$84+$Y$86+$Y$87+$Y$89+$Y$90+$Y$91+$Y$92+$Y$93+$Y$95+$Y$96+$Y$97+$Y$98+$Y$100+$Y$101+$Y$103+$Y$104+$Y$107+$Y$108+$Y$109+$Y$110+$Y$111+$Y$112+$Y$113+$Y$115+$Y$116+$Y$117+$Y$118+$Y$121+$Y$122+$Y$125+$Y$126+$Y$127+$Y$129+$Y$130+$Y$132+$Y$133+$Y$134+$Y$136+$Y$137+$Y$138+$Y$140+$Y$141+$Y$143+$Y$144+$Y$145+$Y$147+$Y$148+$Y$149+$Y$151+$Y$152+$Y$154+$Y$155+$Y$157+$Y$158+$Y$159+$Y$161+$Y$162+$Y$164+$Y$165+$Y$166+$Y$168+$Y$169+$Y$170+$Y$172+$Y$173+$Y$174+$Y$176+$Y$177+$Y$179+$Y$180+$Y$182+$Y$183+$Y$184,2)</f>
        <v>0</v>
      </c>
      <c r="Z14" s="10">
        <f>ROUND($Z$18+$Z$19+$Z$20+$Z$22+$Z$23+$Z$25+$Z$26+$Z$27+$Z$29+$Z$30+$Z$31+$Z$33+$Z$34+$Z$35+$Z$37+$Z$38+$Z$39+$Z$41+$Z$42+$Z$43+$Z$44+$Z$46+$Z$47+$Z$48+$Z$50+$Z$51+$Z$53+$Z$54+$Z$56+$Z$57+$Z$58+$Z$60+$Z$61+$Z$62+$Z$65+$Z$66+$Z$68+$Z$69+$Z$70+$Z$72+$Z$73+$Z$74+$Z$76+$Z$77+$Z$78+$Z$80+$Z$81+$Z$83+$Z$84+$Z$86+$Z$87+$Z$89+$Z$90+$Z$91+$Z$92+$Z$93+$Z$95+$Z$96+$Z$97+$Z$98+$Z$100+$Z$101+$Z$103+$Z$104+$Z$107+$Z$108+$Z$109+$Z$110+$Z$111+$Z$112+$Z$113+$Z$115+$Z$116+$Z$117+$Z$118+$Z$121+$Z$122+$Z$125+$Z$126+$Z$127+$Z$129+$Z$130+$Z$132+$Z$133+$Z$134+$Z$136+$Z$137+$Z$138+$Z$140+$Z$141+$Z$143+$Z$144+$Z$145+$Z$147+$Z$148+$Z$149+$Z$151+$Z$152+$Z$154+$Z$155+$Z$157+$Z$158+$Z$159+$Z$161+$Z$162+$Z$164+$Z$165+$Z$166+$Z$168+$Z$169+$Z$170+$Z$172+$Z$173+$Z$174+$Z$176+$Z$177+$Z$179+$Z$180+$Z$182+$Z$183+$Z$184,2)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$22+$X$23+$X$25+$X$26+$X$27+$X$29+$X$30+$X$31+$X$33+$X$34+$X$35+$X$37+$X$38+$X$39+$X$41+$X$42+$X$43+$X$44+$X$46+$X$47+$X$48+$X$50+$X$51+$X$53+$X$54+$X$56+$X$57+$X$58+$X$60+$X$61+$X$62+$X$65+$X$66+$X$68+$X$69+$X$70+$X$72+$X$73+$X$74+$X$76+$X$77+$X$78+$X$80+$X$81+$X$83+$X$84+$X$86+$X$87+$X$89+$X$90+$X$91+$X$92+$X$93+$X$95+$X$96+$X$97+$X$98+$X$100+$X$101+$X$103+$X$104+$X$107+$X$108+$X$109+$X$110+$X$111+$X$112+$X$113+$X$115+$X$116+$X$117+$X$118+$X$121+$X$122+$X$125+$X$126+$X$127+$X$129+$X$130+$X$132+$X$133+$X$134+$X$136+$X$137+$X$138+$X$140+$X$141+$X$143+$X$144+$X$145+$X$147+$X$148+$X$149+$X$151+$X$152+$X$154+$X$155+$X$157+$X$158+$X$159+$X$161+$X$162+$X$164+$X$165+$X$166+$X$168+$X$169+$X$170+$X$172+$X$173+$X$174+$X$176+$X$177+$X$179+$X$180+$X$182+$X$183+$X$184,2)</f>
        <v>0</v>
      </c>
      <c r="Y15" s="10">
        <f>ROUND($Y$18+$Y$19+$Y$20+$Y$22+$Y$23+$Y$25+$Y$26+$Y$27+$Y$29+$Y$30+$Y$31+$Y$33+$Y$34+$Y$35+$Y$37+$Y$38+$Y$39+$Y$41+$Y$42+$Y$43+$Y$44+$Y$46+$Y$47+$Y$48+$Y$50+$Y$51+$Y$53+$Y$54+$Y$56+$Y$57+$Y$58+$Y$60+$Y$61+$Y$62+$Y$65+$Y$66+$Y$68+$Y$69+$Y$70+$Y$72+$Y$73+$Y$74+$Y$76+$Y$77+$Y$78+$Y$80+$Y$81+$Y$83+$Y$84+$Y$86+$Y$87+$Y$89+$Y$90+$Y$91+$Y$92+$Y$93+$Y$95+$Y$96+$Y$97+$Y$98+$Y$100+$Y$101+$Y$103+$Y$104+$Y$107+$Y$108+$Y$109+$Y$110+$Y$111+$Y$112+$Y$113+$Y$115+$Y$116+$Y$117+$Y$118+$Y$121+$Y$122+$Y$125+$Y$126+$Y$127+$Y$129+$Y$130+$Y$132+$Y$133+$Y$134+$Y$136+$Y$137+$Y$138+$Y$140+$Y$141+$Y$143+$Y$144+$Y$145+$Y$147+$Y$148+$Y$149+$Y$151+$Y$152+$Y$154+$Y$155+$Y$157+$Y$158+$Y$159+$Y$161+$Y$162+$Y$164+$Y$165+$Y$166+$Y$168+$Y$169+$Y$170+$Y$172+$Y$173+$Y$174+$Y$176+$Y$177+$Y$179+$Y$180+$Y$182+$Y$183+$Y$184,2)</f>
        <v>0</v>
      </c>
      <c r="Z15" s="10">
        <f>ROUND($Z$18+$Z$19+$Z$20+$Z$22+$Z$23+$Z$25+$Z$26+$Z$27+$Z$29+$Z$30+$Z$31+$Z$33+$Z$34+$Z$35+$Z$37+$Z$38+$Z$39+$Z$41+$Z$42+$Z$43+$Z$44+$Z$46+$Z$47+$Z$48+$Z$50+$Z$51+$Z$53+$Z$54+$Z$56+$Z$57+$Z$58+$Z$60+$Z$61+$Z$62+$Z$65+$Z$66+$Z$68+$Z$69+$Z$70+$Z$72+$Z$73+$Z$74+$Z$76+$Z$77+$Z$78+$Z$80+$Z$81+$Z$83+$Z$84+$Z$86+$Z$87+$Z$89+$Z$90+$Z$91+$Z$92+$Z$93+$Z$95+$Z$96+$Z$97+$Z$98+$Z$100+$Z$101+$Z$103+$Z$104+$Z$107+$Z$108+$Z$109+$Z$110+$Z$111+$Z$112+$Z$113+$Z$115+$Z$116+$Z$117+$Z$118+$Z$121+$Z$122+$Z$125+$Z$126+$Z$127+$Z$129+$Z$130+$Z$132+$Z$133+$Z$134+$Z$136+$Z$137+$Z$138+$Z$140+$Z$141+$Z$143+$Z$144+$Z$145+$Z$147+$Z$148+$Z$149+$Z$151+$Z$152+$Z$154+$Z$155+$Z$157+$Z$158+$Z$159+$Z$161+$Z$162+$Z$164+$Z$165+$Z$166+$Z$168+$Z$169+$Z$170+$Z$172+$Z$173+$Z$174+$Z$176+$Z$177+$Z$179+$Z$180+$Z$182+$Z$183+$Z$184,2)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ROUND($X$18+$X$19+$X$20+$X$22+$X$23+$X$25+$X$26+$X$27+$X$29+$X$30+$X$31+$X$33+$X$34+$X$35+$X$37+$X$38+$X$39+$X$41+$X$42+$X$43+$X$44+$X$46+$X$47+$X$48+$X$50+$X$51+$X$53+$X$54+$X$56+$X$57+$X$58+$X$60+$X$61+$X$62,2)</f>
        <v>0</v>
      </c>
      <c r="Y16" s="10">
        <f>ROUND($Y$18+$Y$19+$Y$20+$Y$22+$Y$23+$Y$25+$Y$26+$Y$27+$Y$29+$Y$30+$Y$31+$Y$33+$Y$34+$Y$35+$Y$37+$Y$38+$Y$39+$Y$41+$Y$42+$Y$43+$Y$44+$Y$46+$Y$47+$Y$48+$Y$50+$Y$51+$Y$53+$Y$54+$Y$56+$Y$57+$Y$58+$Y$60+$Y$61+$Y$62,2)</f>
        <v>0</v>
      </c>
      <c r="Z16" s="10">
        <f>ROUND($Z$18+$Z$19+$Z$20+$Z$22+$Z$23+$Z$25+$Z$26+$Z$27+$Z$29+$Z$30+$Z$31+$Z$33+$Z$34+$Z$35+$Z$37+$Z$38+$Z$39+$Z$41+$Z$42+$Z$43+$Z$44+$Z$46+$Z$47+$Z$48+$Z$50+$Z$51+$Z$53+$Z$54+$Z$56+$Z$57+$Z$58+$Z$60+$Z$61+$Z$62,2)</f>
        <v>0</v>
      </c>
      <c r="AA16" s="10"/>
      <c r="AB16" s="10"/>
    </row>
    <row r="17" spans="1:28" s="11" customFormat="1" ht="11.1" customHeight="1" outlineLevel="5" x14ac:dyDescent="0.15">
      <c r="A17" s="12">
        <v>1</v>
      </c>
      <c r="B17" s="13" t="s">
        <v>66</v>
      </c>
      <c r="C17" s="14" t="s">
        <v>67</v>
      </c>
      <c r="D17" s="14"/>
      <c r="E17" s="14"/>
      <c r="F17" s="14"/>
      <c r="G17" s="14"/>
      <c r="H17" s="15">
        <v>395.16500000000002</v>
      </c>
      <c r="I17" s="15">
        <v>349.77</v>
      </c>
      <c r="J17" s="15">
        <v>356.6</v>
      </c>
      <c r="K17" s="15">
        <v>496.60199999999998</v>
      </c>
      <c r="L17" s="15">
        <v>344.49299999999999</v>
      </c>
      <c r="M17" s="15">
        <v>516.77</v>
      </c>
      <c r="N17" s="15">
        <v>350.11</v>
      </c>
      <c r="O17" s="15">
        <v>516.77</v>
      </c>
      <c r="P17" s="15">
        <v>344.49299999999999</v>
      </c>
      <c r="Q17" s="15">
        <v>496.60199999999998</v>
      </c>
      <c r="R17" s="16">
        <v>4167.375</v>
      </c>
      <c r="S17" s="17"/>
      <c r="T17" s="17">
        <f>$T$18</f>
        <v>4167.375</v>
      </c>
      <c r="U17" s="17"/>
      <c r="V17" s="17"/>
      <c r="W17" s="17">
        <f>ROUND($Z$17/$T$17,2)</f>
        <v>0</v>
      </c>
      <c r="X17" s="17">
        <f>ROUND($X$18+$X$19+$X$20,2)</f>
        <v>0</v>
      </c>
      <c r="Y17" s="17">
        <f>ROUND($Y$18+$Y$19+$Y$20,2)</f>
        <v>0</v>
      </c>
      <c r="Z17" s="17">
        <f>ROUND($Z$18+$Z$19+$Z$20,2)</f>
        <v>0</v>
      </c>
      <c r="AA17" s="67"/>
      <c r="AB17" s="67"/>
    </row>
    <row r="18" spans="1:28" s="18" customFormat="1" ht="11.1" customHeight="1" outlineLevel="6" x14ac:dyDescent="0.2">
      <c r="A18" s="19"/>
      <c r="B18" s="20" t="s">
        <v>31</v>
      </c>
      <c r="C18" s="21" t="s">
        <v>67</v>
      </c>
      <c r="D18" s="21"/>
      <c r="E18" s="21"/>
      <c r="F18" s="21"/>
      <c r="G18" s="21"/>
      <c r="H18" s="22">
        <v>395.16500000000002</v>
      </c>
      <c r="I18" s="22">
        <v>349.77</v>
      </c>
      <c r="J18" s="22">
        <v>356.6</v>
      </c>
      <c r="K18" s="22">
        <v>496.60199999999998</v>
      </c>
      <c r="L18" s="22">
        <v>344.49299999999999</v>
      </c>
      <c r="M18" s="22">
        <v>516.77</v>
      </c>
      <c r="N18" s="22">
        <v>350.11</v>
      </c>
      <c r="O18" s="22">
        <v>516.77</v>
      </c>
      <c r="P18" s="22">
        <v>344.49299999999999</v>
      </c>
      <c r="Q18" s="22">
        <v>496.60199999999998</v>
      </c>
      <c r="R18" s="22">
        <f>$H$18+$I$18+$J$18+$K$18+$L$18+$M$18+$N$18+$O$18+$P$18+$Q$18</f>
        <v>4167.375</v>
      </c>
      <c r="S18" s="22">
        <v>1</v>
      </c>
      <c r="T18" s="23">
        <f>ROUND($R$18*$S$18,3)</f>
        <v>4167.375</v>
      </c>
      <c r="U18" s="58"/>
      <c r="V18" s="59"/>
      <c r="W18" s="47">
        <f>ROUND($V$18+$U$18,2)</f>
        <v>0</v>
      </c>
      <c r="X18" s="23">
        <f>ROUND($R$18*$U$18,2)</f>
        <v>0</v>
      </c>
      <c r="Y18" s="23">
        <f>ROUND($T$18*$V$18,2)</f>
        <v>0</v>
      </c>
      <c r="Z18" s="23">
        <f>ROUND($Y$18+$X$18,2)</f>
        <v>0</v>
      </c>
      <c r="AA18" s="68"/>
      <c r="AB18" s="68"/>
    </row>
    <row r="19" spans="1:28" s="1" customFormat="1" ht="11.1" customHeight="1" outlineLevel="6" x14ac:dyDescent="0.2">
      <c r="A19" s="24"/>
      <c r="B19" s="25" t="s">
        <v>68</v>
      </c>
      <c r="C19" s="26" t="s">
        <v>67</v>
      </c>
      <c r="D19" s="26" t="s">
        <v>69</v>
      </c>
      <c r="E19" s="26"/>
      <c r="F19" s="26"/>
      <c r="G19" s="26"/>
      <c r="H19" s="27">
        <v>395.16500000000002</v>
      </c>
      <c r="I19" s="27">
        <v>349.77</v>
      </c>
      <c r="J19" s="27">
        <v>356.6</v>
      </c>
      <c r="K19" s="27">
        <v>496.60199999999998</v>
      </c>
      <c r="L19" s="27">
        <v>344.49299999999999</v>
      </c>
      <c r="M19" s="27">
        <v>516.77</v>
      </c>
      <c r="N19" s="27">
        <v>350.11</v>
      </c>
      <c r="O19" s="27">
        <v>516.77</v>
      </c>
      <c r="P19" s="27">
        <v>344.49299999999999</v>
      </c>
      <c r="Q19" s="27">
        <v>496.60199999999998</v>
      </c>
      <c r="R19" s="27">
        <f>$H$19+$I$19+$J$19+$K$19+$L$19+$M$19+$N$19+$O$19+$P$19+$Q$19</f>
        <v>4167.375</v>
      </c>
      <c r="S19" s="29">
        <v>1.1499999999999999</v>
      </c>
      <c r="T19" s="28">
        <f>ROUND($R$19*$S$19,3)</f>
        <v>4792.4809999999998</v>
      </c>
      <c r="U19" s="60"/>
      <c r="V19" s="60"/>
      <c r="W19" s="28">
        <f>ROUND($V$19+$U$19,2)</f>
        <v>0</v>
      </c>
      <c r="X19" s="28">
        <f>ROUND($R$19*$U$19,2)</f>
        <v>0</v>
      </c>
      <c r="Y19" s="28">
        <f>ROUND($T$19*$V$19,2)</f>
        <v>0</v>
      </c>
      <c r="Z19" s="28">
        <f>ROUND($Y$19+$X$19,2)</f>
        <v>0</v>
      </c>
      <c r="AA19" s="69"/>
      <c r="AB19" s="69"/>
    </row>
    <row r="20" spans="1:28" s="1" customFormat="1" ht="11.1" customHeight="1" outlineLevel="6" x14ac:dyDescent="0.2">
      <c r="A20" s="24"/>
      <c r="B20" s="25" t="s">
        <v>70</v>
      </c>
      <c r="C20" s="26" t="s">
        <v>71</v>
      </c>
      <c r="D20" s="26"/>
      <c r="E20" s="26"/>
      <c r="F20" s="26"/>
      <c r="G20" s="26"/>
      <c r="H20" s="27">
        <v>395.16500000000002</v>
      </c>
      <c r="I20" s="27">
        <v>349.77</v>
      </c>
      <c r="J20" s="27">
        <v>356.6</v>
      </c>
      <c r="K20" s="27">
        <v>496.60199999999998</v>
      </c>
      <c r="L20" s="27">
        <v>344.49299999999999</v>
      </c>
      <c r="M20" s="27">
        <v>516.77</v>
      </c>
      <c r="N20" s="27">
        <v>350.11</v>
      </c>
      <c r="O20" s="27">
        <v>516.77</v>
      </c>
      <c r="P20" s="27">
        <v>344.49299999999999</v>
      </c>
      <c r="Q20" s="27">
        <v>496.60199999999998</v>
      </c>
      <c r="R20" s="27">
        <f>$H$20+$I$20+$J$20+$K$20+$L$20+$M$20+$N$20+$O$20+$P$20+$Q$20</f>
        <v>4167.375</v>
      </c>
      <c r="S20" s="30">
        <v>0.5</v>
      </c>
      <c r="T20" s="28">
        <f>ROUND($R$20*$S$20,3)</f>
        <v>2083.6880000000001</v>
      </c>
      <c r="U20" s="60"/>
      <c r="V20" s="60"/>
      <c r="W20" s="28">
        <f>ROUND($V$20+$U$20,2)</f>
        <v>0</v>
      </c>
      <c r="X20" s="28">
        <f>ROUND($R$20*$U$20,2)</f>
        <v>0</v>
      </c>
      <c r="Y20" s="28">
        <f>ROUND($T$20*$V$20,2)</f>
        <v>0</v>
      </c>
      <c r="Z20" s="28">
        <f>ROUND($Y$20+$X$20,2)</f>
        <v>0</v>
      </c>
      <c r="AA20" s="69"/>
      <c r="AB20" s="69"/>
    </row>
    <row r="21" spans="1:28" s="11" customFormat="1" ht="21.95" customHeight="1" outlineLevel="5" x14ac:dyDescent="0.15">
      <c r="A21" s="12">
        <v>2</v>
      </c>
      <c r="B21" s="13" t="s">
        <v>72</v>
      </c>
      <c r="C21" s="14" t="s">
        <v>67</v>
      </c>
      <c r="D21" s="14"/>
      <c r="E21" s="14"/>
      <c r="F21" s="14"/>
      <c r="G21" s="14"/>
      <c r="H21" s="15">
        <v>60.15</v>
      </c>
      <c r="I21" s="15">
        <v>47.715000000000003</v>
      </c>
      <c r="J21" s="15">
        <v>43.637</v>
      </c>
      <c r="K21" s="15">
        <v>58.856000000000002</v>
      </c>
      <c r="L21" s="15">
        <v>43.621000000000002</v>
      </c>
      <c r="M21" s="15">
        <v>59.383000000000003</v>
      </c>
      <c r="N21" s="15">
        <v>38.533999999999999</v>
      </c>
      <c r="O21" s="15">
        <v>59.383000000000003</v>
      </c>
      <c r="P21" s="15">
        <v>43.621000000000002</v>
      </c>
      <c r="Q21" s="15">
        <v>58.856000000000002</v>
      </c>
      <c r="R21" s="15">
        <v>513.75599999999997</v>
      </c>
      <c r="S21" s="17"/>
      <c r="T21" s="17">
        <f>$T$22</f>
        <v>513.75599999999997</v>
      </c>
      <c r="U21" s="61"/>
      <c r="V21" s="61"/>
      <c r="W21" s="17">
        <f>ROUND($Z$21/$T$21,2)</f>
        <v>0</v>
      </c>
      <c r="X21" s="17">
        <f>ROUND($X$22+$X$23,2)</f>
        <v>0</v>
      </c>
      <c r="Y21" s="17">
        <f>ROUND($Y$22+$Y$23,2)</f>
        <v>0</v>
      </c>
      <c r="Z21" s="17">
        <f>ROUND($Z$22+$Z$23,2)</f>
        <v>0</v>
      </c>
      <c r="AA21" s="67"/>
      <c r="AB21" s="67"/>
    </row>
    <row r="22" spans="1:28" s="18" customFormat="1" ht="11.1" customHeight="1" outlineLevel="6" x14ac:dyDescent="0.2">
      <c r="A22" s="19"/>
      <c r="B22" s="20" t="s">
        <v>31</v>
      </c>
      <c r="C22" s="21" t="s">
        <v>67</v>
      </c>
      <c r="D22" s="21"/>
      <c r="E22" s="21"/>
      <c r="F22" s="21"/>
      <c r="G22" s="21"/>
      <c r="H22" s="22">
        <v>60.15</v>
      </c>
      <c r="I22" s="22">
        <v>47.715000000000003</v>
      </c>
      <c r="J22" s="22">
        <v>43.637</v>
      </c>
      <c r="K22" s="22">
        <v>58.856000000000002</v>
      </c>
      <c r="L22" s="22">
        <v>43.621000000000002</v>
      </c>
      <c r="M22" s="22">
        <v>59.383000000000003</v>
      </c>
      <c r="N22" s="22">
        <v>38.533999999999999</v>
      </c>
      <c r="O22" s="22">
        <v>59.383000000000003</v>
      </c>
      <c r="P22" s="22">
        <v>43.621000000000002</v>
      </c>
      <c r="Q22" s="22">
        <v>58.856000000000002</v>
      </c>
      <c r="R22" s="22">
        <f>$H$22+$I$22+$J$22+$K$22+$L$22+$M$22+$N$22+$O$22+$P$22+$Q$22</f>
        <v>513.75599999999997</v>
      </c>
      <c r="S22" s="22">
        <v>1</v>
      </c>
      <c r="T22" s="23">
        <f>ROUND($R$22*$S$22,3)</f>
        <v>513.75599999999997</v>
      </c>
      <c r="U22" s="58"/>
      <c r="V22" s="59"/>
      <c r="W22" s="47">
        <f>ROUND($V$22+$U$22,2)</f>
        <v>0</v>
      </c>
      <c r="X22" s="23">
        <f>ROUND($R$22*$U$22,2)</f>
        <v>0</v>
      </c>
      <c r="Y22" s="23">
        <f>ROUND($T$22*$V$22,2)</f>
        <v>0</v>
      </c>
      <c r="Z22" s="23">
        <f>ROUND($Y$22+$X$22,2)</f>
        <v>0</v>
      </c>
      <c r="AA22" s="68"/>
      <c r="AB22" s="68"/>
    </row>
    <row r="23" spans="1:28" s="1" customFormat="1" ht="11.1" customHeight="1" outlineLevel="6" x14ac:dyDescent="0.2">
      <c r="A23" s="24"/>
      <c r="B23" s="25" t="s">
        <v>73</v>
      </c>
      <c r="C23" s="26" t="s">
        <v>74</v>
      </c>
      <c r="D23" s="26" t="s">
        <v>69</v>
      </c>
      <c r="E23" s="26"/>
      <c r="F23" s="26"/>
      <c r="G23" s="26"/>
      <c r="H23" s="27">
        <v>60.15</v>
      </c>
      <c r="I23" s="27">
        <v>47.715000000000003</v>
      </c>
      <c r="J23" s="27">
        <v>43.637</v>
      </c>
      <c r="K23" s="27">
        <v>58.856000000000002</v>
      </c>
      <c r="L23" s="27">
        <v>43.621000000000002</v>
      </c>
      <c r="M23" s="27">
        <v>59.383000000000003</v>
      </c>
      <c r="N23" s="27">
        <v>38.533999999999999</v>
      </c>
      <c r="O23" s="27">
        <v>59.383000000000003</v>
      </c>
      <c r="P23" s="27">
        <v>43.621000000000002</v>
      </c>
      <c r="Q23" s="27">
        <v>58.856000000000002</v>
      </c>
      <c r="R23" s="27">
        <f>$H$23+$I$23+$J$23+$K$23+$L$23+$M$23+$N$23+$O$23+$P$23+$Q$23</f>
        <v>513.75599999999997</v>
      </c>
      <c r="S23" s="29">
        <v>0.28000000000000003</v>
      </c>
      <c r="T23" s="28">
        <f>ROUND($R$23*$S$23,3)</f>
        <v>143.852</v>
      </c>
      <c r="U23" s="60"/>
      <c r="V23" s="60"/>
      <c r="W23" s="28">
        <f>ROUND($V$23+$U$23,2)</f>
        <v>0</v>
      </c>
      <c r="X23" s="28">
        <f>ROUND($R$23*$U$23,2)</f>
        <v>0</v>
      </c>
      <c r="Y23" s="28">
        <f>ROUND($T$23*$V$23,2)</f>
        <v>0</v>
      </c>
      <c r="Z23" s="28">
        <f>ROUND($Y$23+$X$23,2)</f>
        <v>0</v>
      </c>
      <c r="AA23" s="69"/>
      <c r="AB23" s="69"/>
    </row>
    <row r="24" spans="1:28" s="11" customFormat="1" ht="21.95" customHeight="1" outlineLevel="5" x14ac:dyDescent="0.15">
      <c r="A24" s="12">
        <v>3</v>
      </c>
      <c r="B24" s="13" t="s">
        <v>75</v>
      </c>
      <c r="C24" s="14" t="s">
        <v>67</v>
      </c>
      <c r="D24" s="14"/>
      <c r="E24" s="14"/>
      <c r="F24" s="14"/>
      <c r="G24" s="14"/>
      <c r="H24" s="15">
        <v>60.15</v>
      </c>
      <c r="I24" s="15">
        <v>47.715000000000003</v>
      </c>
      <c r="J24" s="15">
        <v>43.637</v>
      </c>
      <c r="K24" s="15">
        <v>58.856000000000002</v>
      </c>
      <c r="L24" s="15">
        <v>43.621000000000002</v>
      </c>
      <c r="M24" s="15">
        <v>59.383000000000003</v>
      </c>
      <c r="N24" s="15">
        <v>38.533999999999999</v>
      </c>
      <c r="O24" s="15">
        <v>59.383000000000003</v>
      </c>
      <c r="P24" s="15">
        <v>43.621000000000002</v>
      </c>
      <c r="Q24" s="15">
        <v>58.856000000000002</v>
      </c>
      <c r="R24" s="15">
        <v>513.75599999999997</v>
      </c>
      <c r="S24" s="17"/>
      <c r="T24" s="17">
        <f>$T$25</f>
        <v>513.75599999999997</v>
      </c>
      <c r="U24" s="61"/>
      <c r="V24" s="61"/>
      <c r="W24" s="17">
        <f>ROUND($Z$24/$T$24,2)</f>
        <v>0</v>
      </c>
      <c r="X24" s="17">
        <f>ROUND($X$25+$X$26+$X$27,2)</f>
        <v>0</v>
      </c>
      <c r="Y24" s="17">
        <f>ROUND($Y$25+$Y$26+$Y$27,2)</f>
        <v>0</v>
      </c>
      <c r="Z24" s="17">
        <f>ROUND($Z$25+$Z$26+$Z$27,2)</f>
        <v>0</v>
      </c>
      <c r="AA24" s="67"/>
      <c r="AB24" s="67"/>
    </row>
    <row r="25" spans="1:28" s="18" customFormat="1" ht="11.1" customHeight="1" outlineLevel="6" x14ac:dyDescent="0.2">
      <c r="A25" s="19"/>
      <c r="B25" s="20" t="s">
        <v>31</v>
      </c>
      <c r="C25" s="21" t="s">
        <v>67</v>
      </c>
      <c r="D25" s="21"/>
      <c r="E25" s="21"/>
      <c r="F25" s="21"/>
      <c r="G25" s="21"/>
      <c r="H25" s="22">
        <v>60.15</v>
      </c>
      <c r="I25" s="22">
        <v>47.715000000000003</v>
      </c>
      <c r="J25" s="22">
        <v>43.637</v>
      </c>
      <c r="K25" s="22">
        <v>58.856000000000002</v>
      </c>
      <c r="L25" s="22">
        <v>43.621000000000002</v>
      </c>
      <c r="M25" s="22">
        <v>59.383000000000003</v>
      </c>
      <c r="N25" s="22">
        <v>38.533999999999999</v>
      </c>
      <c r="O25" s="22">
        <v>59.383000000000003</v>
      </c>
      <c r="P25" s="22">
        <v>43.621000000000002</v>
      </c>
      <c r="Q25" s="22">
        <v>58.856000000000002</v>
      </c>
      <c r="R25" s="22">
        <f>$H$25+$I$25+$J$25+$K$25+$L$25+$M$25+$N$25+$O$25+$P$25+$Q$25</f>
        <v>513.75599999999997</v>
      </c>
      <c r="S25" s="22">
        <v>1</v>
      </c>
      <c r="T25" s="23">
        <f>ROUND($R$25*$S$25,3)</f>
        <v>513.75599999999997</v>
      </c>
      <c r="U25" s="58"/>
      <c r="V25" s="59"/>
      <c r="W25" s="47">
        <f>ROUND($V$25+$U$25,2)</f>
        <v>0</v>
      </c>
      <c r="X25" s="23">
        <f>ROUND($R$25*$U$25,2)</f>
        <v>0</v>
      </c>
      <c r="Y25" s="23">
        <f>ROUND($T$25*$V$25,2)</f>
        <v>0</v>
      </c>
      <c r="Z25" s="23">
        <f>ROUND($Y$25+$X$25,2)</f>
        <v>0</v>
      </c>
      <c r="AA25" s="68"/>
      <c r="AB25" s="68"/>
    </row>
    <row r="26" spans="1:28" s="1" customFormat="1" ht="11.1" customHeight="1" outlineLevel="6" x14ac:dyDescent="0.2">
      <c r="A26" s="24"/>
      <c r="B26" s="25" t="s">
        <v>68</v>
      </c>
      <c r="C26" s="26" t="s">
        <v>67</v>
      </c>
      <c r="D26" s="26"/>
      <c r="E26" s="26"/>
      <c r="F26" s="26"/>
      <c r="G26" s="26"/>
      <c r="H26" s="27">
        <v>60.15</v>
      </c>
      <c r="I26" s="27">
        <v>47.715000000000003</v>
      </c>
      <c r="J26" s="27">
        <v>43.637</v>
      </c>
      <c r="K26" s="27">
        <v>58.856000000000002</v>
      </c>
      <c r="L26" s="27">
        <v>43.621000000000002</v>
      </c>
      <c r="M26" s="27">
        <v>59.383000000000003</v>
      </c>
      <c r="N26" s="27">
        <v>38.533999999999999</v>
      </c>
      <c r="O26" s="27">
        <v>59.383000000000003</v>
      </c>
      <c r="P26" s="27">
        <v>43.621000000000002</v>
      </c>
      <c r="Q26" s="27">
        <v>58.856000000000002</v>
      </c>
      <c r="R26" s="27">
        <f>$H$26+$I$26+$J$26+$K$26+$L$26+$M$26+$N$26+$O$26+$P$26+$Q$26</f>
        <v>513.75599999999997</v>
      </c>
      <c r="S26" s="29">
        <v>1.1499999999999999</v>
      </c>
      <c r="T26" s="28">
        <f>ROUND($R$26*$S$26,3)</f>
        <v>590.81899999999996</v>
      </c>
      <c r="U26" s="60"/>
      <c r="V26" s="60"/>
      <c r="W26" s="28">
        <f>ROUND($V$26+$U$26,2)</f>
        <v>0</v>
      </c>
      <c r="X26" s="28">
        <f>ROUND($R$26*$U$26,2)</f>
        <v>0</v>
      </c>
      <c r="Y26" s="28">
        <f>ROUND($T$26*$V$26,2)</f>
        <v>0</v>
      </c>
      <c r="Z26" s="28">
        <f>ROUND($Y$26+$X$26,2)</f>
        <v>0</v>
      </c>
      <c r="AA26" s="69"/>
      <c r="AB26" s="69"/>
    </row>
    <row r="27" spans="1:28" s="1" customFormat="1" ht="11.1" customHeight="1" outlineLevel="6" x14ac:dyDescent="0.2">
      <c r="A27" s="24"/>
      <c r="B27" s="25" t="s">
        <v>70</v>
      </c>
      <c r="C27" s="26" t="s">
        <v>71</v>
      </c>
      <c r="D27" s="26"/>
      <c r="E27" s="26"/>
      <c r="F27" s="26"/>
      <c r="G27" s="26"/>
      <c r="H27" s="27">
        <v>60.15</v>
      </c>
      <c r="I27" s="27">
        <v>47.715000000000003</v>
      </c>
      <c r="J27" s="27">
        <v>43.637</v>
      </c>
      <c r="K27" s="27">
        <v>58.856000000000002</v>
      </c>
      <c r="L27" s="27">
        <v>43.621000000000002</v>
      </c>
      <c r="M27" s="27">
        <v>59.383000000000003</v>
      </c>
      <c r="N27" s="27">
        <v>38.533999999999999</v>
      </c>
      <c r="O27" s="27">
        <v>59.383000000000003</v>
      </c>
      <c r="P27" s="27">
        <v>43.621000000000002</v>
      </c>
      <c r="Q27" s="27">
        <v>58.856000000000002</v>
      </c>
      <c r="R27" s="27">
        <f>$H$27+$I$27+$J$27+$K$27+$L$27+$M$27+$N$27+$O$27+$P$27+$Q$27</f>
        <v>513.75599999999997</v>
      </c>
      <c r="S27" s="30">
        <v>0.5</v>
      </c>
      <c r="T27" s="28">
        <f>ROUND($R$27*$S$27,3)</f>
        <v>256.87799999999999</v>
      </c>
      <c r="U27" s="60"/>
      <c r="V27" s="60"/>
      <c r="W27" s="28">
        <f>ROUND($V$27+$U$27,2)</f>
        <v>0</v>
      </c>
      <c r="X27" s="28">
        <f>ROUND($R$27*$U$27,2)</f>
        <v>0</v>
      </c>
      <c r="Y27" s="28">
        <f>ROUND($T$27*$V$27,2)</f>
        <v>0</v>
      </c>
      <c r="Z27" s="28">
        <f>ROUND($Y$27+$X$27,2)</f>
        <v>0</v>
      </c>
      <c r="AA27" s="69"/>
      <c r="AB27" s="69"/>
    </row>
    <row r="28" spans="1:28" s="11" customFormat="1" ht="42" customHeight="1" outlineLevel="5" x14ac:dyDescent="0.15">
      <c r="A28" s="12">
        <v>4</v>
      </c>
      <c r="B28" s="13" t="s">
        <v>76</v>
      </c>
      <c r="C28" s="14" t="s">
        <v>77</v>
      </c>
      <c r="D28" s="14"/>
      <c r="E28" s="14"/>
      <c r="F28" s="14"/>
      <c r="G28" s="14"/>
      <c r="H28" s="15">
        <v>78.676000000000002</v>
      </c>
      <c r="I28" s="15">
        <v>68.802999999999997</v>
      </c>
      <c r="J28" s="15">
        <v>70.906000000000006</v>
      </c>
      <c r="K28" s="15">
        <v>98.197000000000003</v>
      </c>
      <c r="L28" s="15">
        <v>68.551000000000002</v>
      </c>
      <c r="M28" s="15">
        <v>102.986</v>
      </c>
      <c r="N28" s="15">
        <v>69.668999999999997</v>
      </c>
      <c r="O28" s="15">
        <v>102.986</v>
      </c>
      <c r="P28" s="15">
        <v>68.551000000000002</v>
      </c>
      <c r="Q28" s="15">
        <v>98.197000000000003</v>
      </c>
      <c r="R28" s="15">
        <v>827.52200000000005</v>
      </c>
      <c r="S28" s="17"/>
      <c r="T28" s="17">
        <f>$T$29</f>
        <v>827.52200000000005</v>
      </c>
      <c r="U28" s="61"/>
      <c r="V28" s="61"/>
      <c r="W28" s="17">
        <f>ROUND($Z$28/$T$28,2)</f>
        <v>0</v>
      </c>
      <c r="X28" s="17">
        <f>ROUND($X$29+$X$30+$X$31,2)</f>
        <v>0</v>
      </c>
      <c r="Y28" s="17">
        <f>ROUND($Y$29+$Y$30+$Y$31,2)</f>
        <v>0</v>
      </c>
      <c r="Z28" s="17">
        <f>ROUND($Z$29+$Z$30+$Z$31,2)</f>
        <v>0</v>
      </c>
      <c r="AA28" s="67" t="s">
        <v>78</v>
      </c>
      <c r="AB28" s="67"/>
    </row>
    <row r="29" spans="1:28" s="18" customFormat="1" ht="11.1" customHeight="1" outlineLevel="6" x14ac:dyDescent="0.2">
      <c r="A29" s="19"/>
      <c r="B29" s="20" t="s">
        <v>31</v>
      </c>
      <c r="C29" s="21" t="s">
        <v>77</v>
      </c>
      <c r="D29" s="21"/>
      <c r="E29" s="21"/>
      <c r="F29" s="21"/>
      <c r="G29" s="21"/>
      <c r="H29" s="22">
        <v>78.676000000000002</v>
      </c>
      <c r="I29" s="22">
        <v>68.802999999999997</v>
      </c>
      <c r="J29" s="22">
        <v>70.906000000000006</v>
      </c>
      <c r="K29" s="22">
        <v>98.197000000000003</v>
      </c>
      <c r="L29" s="22">
        <v>68.551000000000002</v>
      </c>
      <c r="M29" s="22">
        <v>102.986</v>
      </c>
      <c r="N29" s="22">
        <v>69.668999999999997</v>
      </c>
      <c r="O29" s="22">
        <v>102.986</v>
      </c>
      <c r="P29" s="22">
        <v>68.551000000000002</v>
      </c>
      <c r="Q29" s="22">
        <v>98.197000000000003</v>
      </c>
      <c r="R29" s="22">
        <f>$H$29+$I$29+$J$29+$K$29+$L$29+$M$29+$N$29+$O$29+$P$29+$Q$29</f>
        <v>827.52200000000005</v>
      </c>
      <c r="S29" s="22">
        <v>1</v>
      </c>
      <c r="T29" s="23">
        <f>ROUND($R$29*$S$29,3)</f>
        <v>827.52200000000005</v>
      </c>
      <c r="U29" s="62"/>
      <c r="V29" s="59"/>
      <c r="W29" s="48">
        <f>ROUND($V$29+$U$29,2)</f>
        <v>0</v>
      </c>
      <c r="X29" s="23">
        <f>ROUND($R$29*$U$29,2)</f>
        <v>0</v>
      </c>
      <c r="Y29" s="23">
        <f>ROUND($T$29*$V$29,2)</f>
        <v>0</v>
      </c>
      <c r="Z29" s="23">
        <f>ROUND($Y$29+$X$29,2)</f>
        <v>0</v>
      </c>
      <c r="AA29" s="68"/>
      <c r="AB29" s="68"/>
    </row>
    <row r="30" spans="1:28" s="1" customFormat="1" ht="21.95" customHeight="1" outlineLevel="6" x14ac:dyDescent="0.2">
      <c r="A30" s="24"/>
      <c r="B30" s="25" t="s">
        <v>79</v>
      </c>
      <c r="C30" s="26" t="s">
        <v>77</v>
      </c>
      <c r="D30" s="26" t="s">
        <v>69</v>
      </c>
      <c r="E30" s="26"/>
      <c r="F30" s="26"/>
      <c r="G30" s="26"/>
      <c r="H30" s="27">
        <v>77.605000000000004</v>
      </c>
      <c r="I30" s="27">
        <v>65.347999999999999</v>
      </c>
      <c r="J30" s="27">
        <v>69.664000000000001</v>
      </c>
      <c r="K30" s="27">
        <v>94.828000000000003</v>
      </c>
      <c r="L30" s="27">
        <v>67.507000000000005</v>
      </c>
      <c r="M30" s="27">
        <v>101.88200000000001</v>
      </c>
      <c r="N30" s="27">
        <v>68.608000000000004</v>
      </c>
      <c r="O30" s="27">
        <v>101.88200000000001</v>
      </c>
      <c r="P30" s="27">
        <v>67.507000000000005</v>
      </c>
      <c r="Q30" s="27">
        <v>94.828000000000003</v>
      </c>
      <c r="R30" s="27">
        <f>$H$30+$I$30+$J$30+$K$30+$L$30+$M$30+$N$30+$O$30+$P$30+$Q$30</f>
        <v>809.65900000000011</v>
      </c>
      <c r="S30" s="29">
        <v>1.05</v>
      </c>
      <c r="T30" s="28">
        <f>ROUND($R$30*$S$30,3)</f>
        <v>850.14200000000005</v>
      </c>
      <c r="U30" s="60"/>
      <c r="V30" s="60"/>
      <c r="W30" s="28">
        <f>ROUND($V$30+$U$30,2)</f>
        <v>0</v>
      </c>
      <c r="X30" s="28">
        <f>ROUND($R$30*$U$30,2)</f>
        <v>0</v>
      </c>
      <c r="Y30" s="28">
        <f>ROUND($T$30*$V$30,2)</f>
        <v>0</v>
      </c>
      <c r="Z30" s="28">
        <f>ROUND($Y$30+$X$30,2)</f>
        <v>0</v>
      </c>
      <c r="AA30" s="69" t="s">
        <v>80</v>
      </c>
      <c r="AB30" s="69"/>
    </row>
    <row r="31" spans="1:28" s="1" customFormat="1" ht="21.95" customHeight="1" outlineLevel="6" x14ac:dyDescent="0.2">
      <c r="A31" s="24"/>
      <c r="B31" s="25" t="s">
        <v>81</v>
      </c>
      <c r="C31" s="26" t="s">
        <v>77</v>
      </c>
      <c r="D31" s="26" t="s">
        <v>69</v>
      </c>
      <c r="E31" s="26"/>
      <c r="F31" s="26"/>
      <c r="G31" s="26"/>
      <c r="H31" s="27">
        <v>1.071</v>
      </c>
      <c r="I31" s="27">
        <v>3.4550000000000001</v>
      </c>
      <c r="J31" s="27">
        <v>1.242</v>
      </c>
      <c r="K31" s="27">
        <v>3.3690000000000002</v>
      </c>
      <c r="L31" s="27">
        <v>1.044</v>
      </c>
      <c r="M31" s="27">
        <v>1.1040000000000001</v>
      </c>
      <c r="N31" s="27">
        <v>1.0609999999999999</v>
      </c>
      <c r="O31" s="27">
        <v>1.1040000000000001</v>
      </c>
      <c r="P31" s="27">
        <v>1.044</v>
      </c>
      <c r="Q31" s="27">
        <v>3.3690000000000002</v>
      </c>
      <c r="R31" s="27">
        <f>$H$31+$I$31+$J$31+$K$31+$L$31+$M$31+$N$31+$O$31+$P$31+$Q$31</f>
        <v>17.863</v>
      </c>
      <c r="S31" s="29">
        <v>1.05</v>
      </c>
      <c r="T31" s="28">
        <f>ROUND($R$31*$S$31,3)</f>
        <v>18.756</v>
      </c>
      <c r="U31" s="60"/>
      <c r="V31" s="60"/>
      <c r="W31" s="28">
        <f>ROUND($V$31+$U$31,2)</f>
        <v>0</v>
      </c>
      <c r="X31" s="28">
        <f>ROUND($R$31*$U$31,2)</f>
        <v>0</v>
      </c>
      <c r="Y31" s="28">
        <f>ROUND($T$31*$V$31,2)</f>
        <v>0</v>
      </c>
      <c r="Z31" s="28">
        <f>ROUND($Y$31+$X$31,2)</f>
        <v>0</v>
      </c>
      <c r="AA31" s="69"/>
      <c r="AB31" s="69"/>
    </row>
    <row r="32" spans="1:28" s="11" customFormat="1" ht="42" customHeight="1" outlineLevel="5" x14ac:dyDescent="0.15">
      <c r="A32" s="12">
        <v>5</v>
      </c>
      <c r="B32" s="13" t="s">
        <v>82</v>
      </c>
      <c r="C32" s="14" t="s">
        <v>77</v>
      </c>
      <c r="D32" s="14"/>
      <c r="E32" s="14"/>
      <c r="F32" s="14"/>
      <c r="G32" s="14"/>
      <c r="H32" s="15">
        <v>52.942</v>
      </c>
      <c r="I32" s="15">
        <v>6.1829999999999998</v>
      </c>
      <c r="J32" s="15">
        <v>6.4210000000000003</v>
      </c>
      <c r="K32" s="15">
        <v>8.8889999999999993</v>
      </c>
      <c r="L32" s="15">
        <v>6.2279999999999998</v>
      </c>
      <c r="M32" s="15">
        <v>9.3859999999999992</v>
      </c>
      <c r="N32" s="15">
        <v>6.327</v>
      </c>
      <c r="O32" s="15">
        <v>9.3859999999999992</v>
      </c>
      <c r="P32" s="15">
        <v>6.2279999999999998</v>
      </c>
      <c r="Q32" s="15">
        <v>8.8889999999999993</v>
      </c>
      <c r="R32" s="15">
        <v>120.879</v>
      </c>
      <c r="S32" s="17"/>
      <c r="T32" s="17">
        <f>$T$33</f>
        <v>120.879</v>
      </c>
      <c r="U32" s="61"/>
      <c r="V32" s="61"/>
      <c r="W32" s="17">
        <f>ROUND($Z$32/$T$32,2)</f>
        <v>0</v>
      </c>
      <c r="X32" s="17">
        <f>ROUND($X$33+$X$34+$X$35,2)</f>
        <v>0</v>
      </c>
      <c r="Y32" s="17">
        <f>ROUND($Y$33+$Y$34+$Y$35,2)</f>
        <v>0</v>
      </c>
      <c r="Z32" s="17">
        <f>ROUND($Z$33+$Z$34+$Z$35,2)</f>
        <v>0</v>
      </c>
      <c r="AA32" s="67" t="s">
        <v>83</v>
      </c>
      <c r="AB32" s="67"/>
    </row>
    <row r="33" spans="1:28" s="18" customFormat="1" ht="11.1" customHeight="1" outlineLevel="6" x14ac:dyDescent="0.2">
      <c r="A33" s="19"/>
      <c r="B33" s="20" t="s">
        <v>31</v>
      </c>
      <c r="C33" s="21" t="s">
        <v>77</v>
      </c>
      <c r="D33" s="21"/>
      <c r="E33" s="21"/>
      <c r="F33" s="21"/>
      <c r="G33" s="21"/>
      <c r="H33" s="22">
        <v>52.942</v>
      </c>
      <c r="I33" s="22">
        <v>6.1829999999999998</v>
      </c>
      <c r="J33" s="22">
        <v>6.4210000000000003</v>
      </c>
      <c r="K33" s="22">
        <v>8.8889999999999993</v>
      </c>
      <c r="L33" s="22">
        <v>6.2279999999999998</v>
      </c>
      <c r="M33" s="22">
        <v>9.3859999999999992</v>
      </c>
      <c r="N33" s="22">
        <v>6.327</v>
      </c>
      <c r="O33" s="22">
        <v>9.3859999999999992</v>
      </c>
      <c r="P33" s="22">
        <v>6.2279999999999998</v>
      </c>
      <c r="Q33" s="22">
        <v>8.8889999999999993</v>
      </c>
      <c r="R33" s="22">
        <f>$H$33+$I$33+$J$33+$K$33+$L$33+$M$33+$N$33+$O$33+$P$33+$Q$33</f>
        <v>120.87899999999998</v>
      </c>
      <c r="S33" s="22">
        <v>1</v>
      </c>
      <c r="T33" s="23">
        <f>ROUND($R$33*$S$33,3)</f>
        <v>120.879</v>
      </c>
      <c r="U33" s="62"/>
      <c r="V33" s="59"/>
      <c r="W33" s="48">
        <f>ROUND($V$33+$U$33,2)</f>
        <v>0</v>
      </c>
      <c r="X33" s="23">
        <f>ROUND($R$33*$U$33,2)</f>
        <v>0</v>
      </c>
      <c r="Y33" s="23">
        <f>ROUND($T$33*$V$33,2)</f>
        <v>0</v>
      </c>
      <c r="Z33" s="23">
        <f>ROUND($Y$33+$X$33,2)</f>
        <v>0</v>
      </c>
      <c r="AA33" s="68"/>
      <c r="AB33" s="68"/>
    </row>
    <row r="34" spans="1:28" s="1" customFormat="1" ht="11.1" customHeight="1" outlineLevel="6" x14ac:dyDescent="0.2">
      <c r="A34" s="24"/>
      <c r="B34" s="25" t="s">
        <v>84</v>
      </c>
      <c r="C34" s="26" t="s">
        <v>77</v>
      </c>
      <c r="D34" s="26"/>
      <c r="E34" s="26"/>
      <c r="F34" s="26"/>
      <c r="G34" s="26"/>
      <c r="H34" s="27">
        <v>52.942</v>
      </c>
      <c r="I34" s="27">
        <v>6.1829999999999998</v>
      </c>
      <c r="J34" s="27">
        <v>6.4210000000000003</v>
      </c>
      <c r="K34" s="27">
        <v>8.8889999999999993</v>
      </c>
      <c r="L34" s="27">
        <v>6.2279999999999998</v>
      </c>
      <c r="M34" s="27">
        <v>9.3859999999999992</v>
      </c>
      <c r="N34" s="27">
        <v>6.327</v>
      </c>
      <c r="O34" s="27">
        <v>9.3859999999999992</v>
      </c>
      <c r="P34" s="27">
        <v>6.2279999999999998</v>
      </c>
      <c r="Q34" s="27">
        <v>8.8889999999999993</v>
      </c>
      <c r="R34" s="27">
        <f>$H$34+$I$34+$J$34+$K$34+$L$34+$M$34+$N$34+$O$34+$P$34+$Q$34</f>
        <v>120.87899999999998</v>
      </c>
      <c r="S34" s="29">
        <v>1.03</v>
      </c>
      <c r="T34" s="28">
        <f>ROUND($R$34*$S$34,3)</f>
        <v>124.505</v>
      </c>
      <c r="U34" s="60"/>
      <c r="V34" s="60"/>
      <c r="W34" s="28">
        <f>ROUND($V$34+$U$34,2)</f>
        <v>0</v>
      </c>
      <c r="X34" s="28">
        <f>ROUND($R$34*$U$34,2)</f>
        <v>0</v>
      </c>
      <c r="Y34" s="28">
        <f>ROUND($T$34*$V$34,2)</f>
        <v>0</v>
      </c>
      <c r="Z34" s="28">
        <f>ROUND($Y$34+$X$34,2)</f>
        <v>0</v>
      </c>
      <c r="AA34" s="69"/>
      <c r="AB34" s="69"/>
    </row>
    <row r="35" spans="1:28" s="1" customFormat="1" ht="11.1" customHeight="1" outlineLevel="6" x14ac:dyDescent="0.2">
      <c r="A35" s="24"/>
      <c r="B35" s="25" t="s">
        <v>85</v>
      </c>
      <c r="C35" s="26" t="s">
        <v>77</v>
      </c>
      <c r="D35" s="26"/>
      <c r="E35" s="26"/>
      <c r="F35" s="26"/>
      <c r="G35" s="26"/>
      <c r="H35" s="27">
        <v>14.723000000000001</v>
      </c>
      <c r="I35" s="27">
        <v>1.7190000000000001</v>
      </c>
      <c r="J35" s="27">
        <v>1.786</v>
      </c>
      <c r="K35" s="27">
        <v>2.472</v>
      </c>
      <c r="L35" s="27">
        <v>1.732</v>
      </c>
      <c r="M35" s="27">
        <v>2.61</v>
      </c>
      <c r="N35" s="27">
        <v>1.76</v>
      </c>
      <c r="O35" s="27">
        <v>2.61</v>
      </c>
      <c r="P35" s="27">
        <v>1.732</v>
      </c>
      <c r="Q35" s="27">
        <v>2.472</v>
      </c>
      <c r="R35" s="27">
        <f>$H$35+$I$35+$J$35+$K$35+$L$35+$M$35+$N$35+$O$35+$P$35+$Q$35</f>
        <v>33.616</v>
      </c>
      <c r="S35" s="29">
        <v>1.02</v>
      </c>
      <c r="T35" s="28">
        <f>ROUND($R$35*$S$35,3)</f>
        <v>34.287999999999997</v>
      </c>
      <c r="U35" s="60"/>
      <c r="V35" s="60"/>
      <c r="W35" s="28">
        <f>ROUND($V$35+$U$35,2)</f>
        <v>0</v>
      </c>
      <c r="X35" s="28">
        <f>ROUND($R$35*$U$35,2)</f>
        <v>0</v>
      </c>
      <c r="Y35" s="28">
        <f>ROUND($T$35*$V$35,2)</f>
        <v>0</v>
      </c>
      <c r="Z35" s="28">
        <f>ROUND($Y$35+$X$35,2)</f>
        <v>0</v>
      </c>
      <c r="AA35" s="69" t="s">
        <v>86</v>
      </c>
      <c r="AB35" s="69"/>
    </row>
    <row r="36" spans="1:28" s="11" customFormat="1" ht="32.1" customHeight="1" outlineLevel="5" x14ac:dyDescent="0.15">
      <c r="A36" s="12">
        <v>6</v>
      </c>
      <c r="B36" s="13" t="s">
        <v>87</v>
      </c>
      <c r="C36" s="14" t="s">
        <v>67</v>
      </c>
      <c r="D36" s="14"/>
      <c r="E36" s="14"/>
      <c r="F36" s="14"/>
      <c r="G36" s="14"/>
      <c r="H36" s="15">
        <v>399.30500000000001</v>
      </c>
      <c r="I36" s="15">
        <v>353.58</v>
      </c>
      <c r="J36" s="15">
        <v>360.62</v>
      </c>
      <c r="K36" s="15">
        <v>501.49700000000001</v>
      </c>
      <c r="L36" s="15">
        <v>348.673</v>
      </c>
      <c r="M36" s="15">
        <v>522.36400000000003</v>
      </c>
      <c r="N36" s="15">
        <v>354.2</v>
      </c>
      <c r="O36" s="15">
        <v>522.36400000000003</v>
      </c>
      <c r="P36" s="15">
        <v>348.673</v>
      </c>
      <c r="Q36" s="15">
        <v>501.49700000000001</v>
      </c>
      <c r="R36" s="16">
        <v>4212.7730000000001</v>
      </c>
      <c r="S36" s="17"/>
      <c r="T36" s="17">
        <f>$T$37</f>
        <v>4212.7730000000001</v>
      </c>
      <c r="U36" s="61"/>
      <c r="V36" s="61"/>
      <c r="W36" s="17">
        <f>ROUND($Z$36/$T$36,2)</f>
        <v>0</v>
      </c>
      <c r="X36" s="17">
        <f>ROUND($X$37+$X$38+$X$39,2)</f>
        <v>0</v>
      </c>
      <c r="Y36" s="17">
        <f>ROUND($Y$37+$Y$38+$Y$39,2)</f>
        <v>0</v>
      </c>
      <c r="Z36" s="17">
        <f>ROUND($Z$37+$Z$38+$Z$39,2)</f>
        <v>0</v>
      </c>
      <c r="AA36" s="67" t="s">
        <v>88</v>
      </c>
      <c r="AB36" s="67"/>
    </row>
    <row r="37" spans="1:28" s="18" customFormat="1" ht="11.1" customHeight="1" outlineLevel="6" x14ac:dyDescent="0.2">
      <c r="A37" s="19"/>
      <c r="B37" s="20" t="s">
        <v>31</v>
      </c>
      <c r="C37" s="21" t="s">
        <v>67</v>
      </c>
      <c r="D37" s="21"/>
      <c r="E37" s="21"/>
      <c r="F37" s="21"/>
      <c r="G37" s="21"/>
      <c r="H37" s="22">
        <v>399.30500000000001</v>
      </c>
      <c r="I37" s="22">
        <v>353.58</v>
      </c>
      <c r="J37" s="22">
        <v>360.62</v>
      </c>
      <c r="K37" s="22">
        <v>501.49700000000001</v>
      </c>
      <c r="L37" s="22">
        <v>348.673</v>
      </c>
      <c r="M37" s="22">
        <v>522.36400000000003</v>
      </c>
      <c r="N37" s="22">
        <v>354.2</v>
      </c>
      <c r="O37" s="22">
        <v>522.36400000000003</v>
      </c>
      <c r="P37" s="22">
        <v>348.673</v>
      </c>
      <c r="Q37" s="22">
        <v>501.49700000000001</v>
      </c>
      <c r="R37" s="22">
        <f>$H$37+$I$37+$J$37+$K$37+$L$37+$M$37+$N$37+$O$37+$P$37+$Q$37</f>
        <v>4212.7730000000001</v>
      </c>
      <c r="S37" s="22">
        <v>1</v>
      </c>
      <c r="T37" s="23">
        <f>ROUND($R$37*$S$37,3)</f>
        <v>4212.7730000000001</v>
      </c>
      <c r="U37" s="58"/>
      <c r="V37" s="59"/>
      <c r="W37" s="47">
        <f>ROUND($V$37+$U$37,2)</f>
        <v>0</v>
      </c>
      <c r="X37" s="23">
        <f>ROUND($R$37*$U$37,2)</f>
        <v>0</v>
      </c>
      <c r="Y37" s="23">
        <f>ROUND($T$37*$V$37,2)</f>
        <v>0</v>
      </c>
      <c r="Z37" s="23">
        <f>ROUND($Y$37+$X$37,2)</f>
        <v>0</v>
      </c>
      <c r="AA37" s="68"/>
      <c r="AB37" s="68"/>
    </row>
    <row r="38" spans="1:28" s="1" customFormat="1" ht="11.1" customHeight="1" outlineLevel="6" x14ac:dyDescent="0.2">
      <c r="A38" s="24"/>
      <c r="B38" s="25" t="s">
        <v>89</v>
      </c>
      <c r="C38" s="26" t="s">
        <v>74</v>
      </c>
      <c r="D38" s="26"/>
      <c r="E38" s="26"/>
      <c r="F38" s="26"/>
      <c r="G38" s="26"/>
      <c r="H38" s="27">
        <v>399.30500000000001</v>
      </c>
      <c r="I38" s="27">
        <v>353.58</v>
      </c>
      <c r="J38" s="27">
        <v>360.62</v>
      </c>
      <c r="K38" s="27">
        <v>501.49700000000001</v>
      </c>
      <c r="L38" s="27">
        <v>348.673</v>
      </c>
      <c r="M38" s="27">
        <v>522.36400000000003</v>
      </c>
      <c r="N38" s="27">
        <v>354.2</v>
      </c>
      <c r="O38" s="27">
        <v>522.36400000000003</v>
      </c>
      <c r="P38" s="27">
        <v>348.673</v>
      </c>
      <c r="Q38" s="27">
        <v>501.49700000000001</v>
      </c>
      <c r="R38" s="27">
        <f>$H$38+$I$38+$J$38+$K$38+$L$38+$M$38+$N$38+$O$38+$P$38+$Q$38</f>
        <v>4212.7730000000001</v>
      </c>
      <c r="S38" s="27">
        <v>2.4E-2</v>
      </c>
      <c r="T38" s="28">
        <f>ROUND($R$38*$S$38,3)</f>
        <v>101.107</v>
      </c>
      <c r="U38" s="60"/>
      <c r="V38" s="60"/>
      <c r="W38" s="28">
        <f>ROUND($V$38+$U$38,2)</f>
        <v>0</v>
      </c>
      <c r="X38" s="28">
        <f>ROUND($R$38*$U$38,2)</f>
        <v>0</v>
      </c>
      <c r="Y38" s="28">
        <f>ROUND($T$38*$V$38,2)</f>
        <v>0</v>
      </c>
      <c r="Z38" s="28">
        <f>ROUND($Y$38+$X$38,2)</f>
        <v>0</v>
      </c>
      <c r="AA38" s="69" t="s">
        <v>90</v>
      </c>
      <c r="AB38" s="69"/>
    </row>
    <row r="39" spans="1:28" s="1" customFormat="1" ht="11.1" customHeight="1" outlineLevel="6" x14ac:dyDescent="0.2">
      <c r="A39" s="24"/>
      <c r="B39" s="25" t="s">
        <v>91</v>
      </c>
      <c r="C39" s="26" t="s">
        <v>77</v>
      </c>
      <c r="D39" s="26"/>
      <c r="E39" s="26"/>
      <c r="F39" s="26"/>
      <c r="G39" s="26"/>
      <c r="H39" s="27">
        <v>16.114999999999998</v>
      </c>
      <c r="I39" s="27">
        <v>14.287000000000001</v>
      </c>
      <c r="J39" s="27">
        <v>14.59</v>
      </c>
      <c r="K39" s="27">
        <v>20.192</v>
      </c>
      <c r="L39" s="27">
        <v>14.086</v>
      </c>
      <c r="M39" s="27">
        <v>21.042000000000002</v>
      </c>
      <c r="N39" s="27">
        <v>14.308999999999999</v>
      </c>
      <c r="O39" s="27">
        <v>21.042000000000002</v>
      </c>
      <c r="P39" s="27">
        <v>14.086</v>
      </c>
      <c r="Q39" s="27">
        <v>20.192</v>
      </c>
      <c r="R39" s="27">
        <f>$H$39+$I$39+$J$39+$K$39+$L$39+$M$39+$N$39+$O$39+$P$39+$Q$39</f>
        <v>169.94100000000003</v>
      </c>
      <c r="S39" s="29">
        <v>1.02</v>
      </c>
      <c r="T39" s="28">
        <f>ROUND($R$39*$S$39,3)</f>
        <v>173.34</v>
      </c>
      <c r="U39" s="60"/>
      <c r="V39" s="60"/>
      <c r="W39" s="28">
        <f>ROUND($V$39+$U$39,2)</f>
        <v>0</v>
      </c>
      <c r="X39" s="28">
        <f>ROUND($R$39*$U$39,2)</f>
        <v>0</v>
      </c>
      <c r="Y39" s="28">
        <f>ROUND($T$39*$V$39,2)</f>
        <v>0</v>
      </c>
      <c r="Z39" s="28">
        <f>ROUND($Y$39+$X$39,2)</f>
        <v>0</v>
      </c>
      <c r="AA39" s="69"/>
      <c r="AB39" s="69"/>
    </row>
    <row r="40" spans="1:28" s="11" customFormat="1" ht="51.95" customHeight="1" outlineLevel="5" x14ac:dyDescent="0.15">
      <c r="A40" s="12">
        <v>7</v>
      </c>
      <c r="B40" s="13" t="s">
        <v>92</v>
      </c>
      <c r="C40" s="14" t="s">
        <v>93</v>
      </c>
      <c r="D40" s="14"/>
      <c r="E40" s="14"/>
      <c r="F40" s="14"/>
      <c r="G40" s="14"/>
      <c r="H40" s="15">
        <v>4</v>
      </c>
      <c r="I40" s="15">
        <v>4</v>
      </c>
      <c r="J40" s="15">
        <v>4</v>
      </c>
      <c r="K40" s="15">
        <v>5</v>
      </c>
      <c r="L40" s="15">
        <v>4</v>
      </c>
      <c r="M40" s="15">
        <v>6</v>
      </c>
      <c r="N40" s="15">
        <v>4</v>
      </c>
      <c r="O40" s="15">
        <v>6</v>
      </c>
      <c r="P40" s="15">
        <v>4</v>
      </c>
      <c r="Q40" s="15">
        <v>5</v>
      </c>
      <c r="R40" s="15">
        <v>46</v>
      </c>
      <c r="S40" s="17"/>
      <c r="T40" s="17">
        <f>$T$41</f>
        <v>46</v>
      </c>
      <c r="U40" s="61"/>
      <c r="V40" s="61"/>
      <c r="W40" s="17">
        <f>ROUND($Z$40/$T$40,2)</f>
        <v>0</v>
      </c>
      <c r="X40" s="17">
        <f>ROUND($X$41+$X$42+$X$43+$X$44,2)</f>
        <v>0</v>
      </c>
      <c r="Y40" s="17">
        <f>ROUND($Y$41+$Y$42+$Y$43+$Y$44,2)</f>
        <v>0</v>
      </c>
      <c r="Z40" s="17">
        <f>ROUND($Z$41+$Z$42+$Z$43+$Z$44,2)</f>
        <v>0</v>
      </c>
      <c r="AA40" s="67" t="s">
        <v>94</v>
      </c>
      <c r="AB40" s="67"/>
    </row>
    <row r="41" spans="1:28" s="18" customFormat="1" ht="11.1" customHeight="1" outlineLevel="6" x14ac:dyDescent="0.2">
      <c r="A41" s="19"/>
      <c r="B41" s="20" t="s">
        <v>31</v>
      </c>
      <c r="C41" s="21" t="s">
        <v>93</v>
      </c>
      <c r="D41" s="21"/>
      <c r="E41" s="21"/>
      <c r="F41" s="21"/>
      <c r="G41" s="21"/>
      <c r="H41" s="22">
        <v>4</v>
      </c>
      <c r="I41" s="22">
        <v>4</v>
      </c>
      <c r="J41" s="22">
        <v>4</v>
      </c>
      <c r="K41" s="22">
        <v>5</v>
      </c>
      <c r="L41" s="22">
        <v>4</v>
      </c>
      <c r="M41" s="22">
        <v>6</v>
      </c>
      <c r="N41" s="22">
        <v>4</v>
      </c>
      <c r="O41" s="22">
        <v>6</v>
      </c>
      <c r="P41" s="22">
        <v>4</v>
      </c>
      <c r="Q41" s="22">
        <v>5</v>
      </c>
      <c r="R41" s="22">
        <f>$H$41+$I$41+$J$41+$K$41+$L$41+$M$41+$N$41+$O$41+$P$41+$Q$41</f>
        <v>46</v>
      </c>
      <c r="S41" s="22">
        <v>1</v>
      </c>
      <c r="T41" s="23">
        <f>ROUND($R$41*$S$41,3)</f>
        <v>46</v>
      </c>
      <c r="U41" s="62"/>
      <c r="V41" s="59"/>
      <c r="W41" s="48">
        <f>ROUND($V$41+$U$41,2)</f>
        <v>0</v>
      </c>
      <c r="X41" s="23">
        <f>ROUND($R$41*$U$41,2)</f>
        <v>0</v>
      </c>
      <c r="Y41" s="23">
        <f>ROUND($T$41*$V$41,2)</f>
        <v>0</v>
      </c>
      <c r="Z41" s="23">
        <f>ROUND($Y$41+$X$41,2)</f>
        <v>0</v>
      </c>
      <c r="AA41" s="68"/>
      <c r="AB41" s="68"/>
    </row>
    <row r="42" spans="1:28" s="1" customFormat="1" ht="11.1" customHeight="1" outlineLevel="6" x14ac:dyDescent="0.2">
      <c r="A42" s="24"/>
      <c r="B42" s="25" t="s">
        <v>95</v>
      </c>
      <c r="C42" s="26" t="s">
        <v>93</v>
      </c>
      <c r="D42" s="26" t="s">
        <v>69</v>
      </c>
      <c r="E42" s="26"/>
      <c r="F42" s="26"/>
      <c r="G42" s="26"/>
      <c r="H42" s="27">
        <v>4</v>
      </c>
      <c r="I42" s="27">
        <v>4</v>
      </c>
      <c r="J42" s="27">
        <v>4</v>
      </c>
      <c r="K42" s="27">
        <v>5</v>
      </c>
      <c r="L42" s="27">
        <v>4</v>
      </c>
      <c r="M42" s="27">
        <v>6</v>
      </c>
      <c r="N42" s="27">
        <v>4</v>
      </c>
      <c r="O42" s="27">
        <v>6</v>
      </c>
      <c r="P42" s="27">
        <v>4</v>
      </c>
      <c r="Q42" s="27">
        <v>5</v>
      </c>
      <c r="R42" s="27">
        <f>$H$42+$I$42+$J$42+$K$42+$L$42+$M$42+$N$42+$O$42+$P$42+$Q$42</f>
        <v>46</v>
      </c>
      <c r="S42" s="31">
        <v>1</v>
      </c>
      <c r="T42" s="28">
        <f>ROUND($R$42*$S$42,3)</f>
        <v>46</v>
      </c>
      <c r="U42" s="60"/>
      <c r="V42" s="60"/>
      <c r="W42" s="28">
        <f>ROUND($V$42+$U$42,2)</f>
        <v>0</v>
      </c>
      <c r="X42" s="28">
        <f>ROUND($R$42*$U$42,2)</f>
        <v>0</v>
      </c>
      <c r="Y42" s="28">
        <f>ROUND($T$42*$V$42,2)</f>
        <v>0</v>
      </c>
      <c r="Z42" s="28">
        <f>ROUND($Y$42+$X$42,2)</f>
        <v>0</v>
      </c>
      <c r="AA42" s="69"/>
      <c r="AB42" s="69"/>
    </row>
    <row r="43" spans="1:28" s="1" customFormat="1" ht="11.1" customHeight="1" outlineLevel="6" x14ac:dyDescent="0.2">
      <c r="A43" s="24"/>
      <c r="B43" s="25" t="s">
        <v>84</v>
      </c>
      <c r="C43" s="26" t="s">
        <v>77</v>
      </c>
      <c r="D43" s="26"/>
      <c r="E43" s="26"/>
      <c r="F43" s="26"/>
      <c r="G43" s="26"/>
      <c r="H43" s="27">
        <v>2.4E-2</v>
      </c>
      <c r="I43" s="27">
        <v>2.4E-2</v>
      </c>
      <c r="J43" s="27">
        <v>2.4E-2</v>
      </c>
      <c r="K43" s="27">
        <v>0.03</v>
      </c>
      <c r="L43" s="27">
        <v>2.4E-2</v>
      </c>
      <c r="M43" s="27">
        <v>3.5999999999999997E-2</v>
      </c>
      <c r="N43" s="27">
        <v>2.4E-2</v>
      </c>
      <c r="O43" s="27">
        <v>3.5999999999999997E-2</v>
      </c>
      <c r="P43" s="27">
        <v>2.4E-2</v>
      </c>
      <c r="Q43" s="27">
        <v>0.03</v>
      </c>
      <c r="R43" s="27">
        <f>$H$43+$I$43+$J$43+$K$43+$L$43+$M$43+$N$43+$O$43+$P$43+$Q$43</f>
        <v>0.27600000000000002</v>
      </c>
      <c r="S43" s="29">
        <v>1.03</v>
      </c>
      <c r="T43" s="28">
        <f>ROUND($R$43*$S$43,3)</f>
        <v>0.28399999999999997</v>
      </c>
      <c r="U43" s="60"/>
      <c r="V43" s="60"/>
      <c r="W43" s="28">
        <f>ROUND($V$43+$U$43,2)</f>
        <v>0</v>
      </c>
      <c r="X43" s="28">
        <f>ROUND($R$43*$U$43,2)</f>
        <v>0</v>
      </c>
      <c r="Y43" s="28">
        <f>ROUND($T$43*$V$43,2)</f>
        <v>0</v>
      </c>
      <c r="Z43" s="28">
        <f>ROUND($Y$43+$X$43,2)</f>
        <v>0</v>
      </c>
      <c r="AA43" s="69" t="s">
        <v>96</v>
      </c>
      <c r="AB43" s="69"/>
    </row>
    <row r="44" spans="1:28" s="1" customFormat="1" ht="11.1" customHeight="1" outlineLevel="6" x14ac:dyDescent="0.2">
      <c r="A44" s="24"/>
      <c r="B44" s="25" t="s">
        <v>97</v>
      </c>
      <c r="C44" s="26" t="s">
        <v>67</v>
      </c>
      <c r="D44" s="26"/>
      <c r="E44" s="26"/>
      <c r="F44" s="26"/>
      <c r="G44" s="26"/>
      <c r="H44" s="27">
        <v>2.31</v>
      </c>
      <c r="I44" s="27">
        <v>2.31</v>
      </c>
      <c r="J44" s="27">
        <v>2.31</v>
      </c>
      <c r="K44" s="27">
        <v>2.8879999999999999</v>
      </c>
      <c r="L44" s="27">
        <v>2.31</v>
      </c>
      <c r="M44" s="27">
        <v>3.4660000000000002</v>
      </c>
      <c r="N44" s="27">
        <v>2.31</v>
      </c>
      <c r="O44" s="27">
        <v>3.4660000000000002</v>
      </c>
      <c r="P44" s="27">
        <v>2.31</v>
      </c>
      <c r="Q44" s="27">
        <v>2.8879999999999999</v>
      </c>
      <c r="R44" s="27">
        <f>$H$44+$I$44+$J$44+$K$44+$L$44+$M$44+$N$44+$O$44+$P$44+$Q$44</f>
        <v>26.567999999999998</v>
      </c>
      <c r="S44" s="29">
        <v>1.1499999999999999</v>
      </c>
      <c r="T44" s="28">
        <f>ROUND($R$44*$S$44,3)</f>
        <v>30.553000000000001</v>
      </c>
      <c r="U44" s="60"/>
      <c r="V44" s="60"/>
      <c r="W44" s="28">
        <f>ROUND($V$44+$U$44,2)</f>
        <v>0</v>
      </c>
      <c r="X44" s="28">
        <f>ROUND($R$44*$U$44,2)</f>
        <v>0</v>
      </c>
      <c r="Y44" s="28">
        <f>ROUND($T$44*$V$44,2)</f>
        <v>0</v>
      </c>
      <c r="Z44" s="28">
        <f>ROUND($Y$44+$X$44,2)</f>
        <v>0</v>
      </c>
      <c r="AA44" s="69"/>
      <c r="AB44" s="69"/>
    </row>
    <row r="45" spans="1:28" s="11" customFormat="1" ht="32.1" customHeight="1" outlineLevel="5" x14ac:dyDescent="0.15">
      <c r="A45" s="12">
        <v>8</v>
      </c>
      <c r="B45" s="13" t="s">
        <v>98</v>
      </c>
      <c r="C45" s="14" t="s">
        <v>67</v>
      </c>
      <c r="D45" s="14"/>
      <c r="E45" s="14"/>
      <c r="F45" s="14"/>
      <c r="G45" s="14"/>
      <c r="H45" s="15">
        <v>28.42</v>
      </c>
      <c r="I45" s="15">
        <v>27.236000000000001</v>
      </c>
      <c r="J45" s="15">
        <v>28.423999999999999</v>
      </c>
      <c r="K45" s="15">
        <v>45.683999999999997</v>
      </c>
      <c r="L45" s="15">
        <v>28.9</v>
      </c>
      <c r="M45" s="15">
        <v>34.765999999999998</v>
      </c>
      <c r="N45" s="15">
        <v>22.6</v>
      </c>
      <c r="O45" s="15">
        <v>34.765999999999998</v>
      </c>
      <c r="P45" s="15">
        <v>28.9</v>
      </c>
      <c r="Q45" s="15">
        <v>45.683999999999997</v>
      </c>
      <c r="R45" s="15">
        <v>325.38</v>
      </c>
      <c r="S45" s="17"/>
      <c r="T45" s="17">
        <f>$T$46</f>
        <v>325.38</v>
      </c>
      <c r="U45" s="61"/>
      <c r="V45" s="61"/>
      <c r="W45" s="17">
        <f>ROUND($Z$45/$T$45,2)</f>
        <v>0</v>
      </c>
      <c r="X45" s="17">
        <f>ROUND($X$46+$X$47+$X$48,2)</f>
        <v>0</v>
      </c>
      <c r="Y45" s="17">
        <f>ROUND($Y$46+$Y$47+$Y$48,2)</f>
        <v>0</v>
      </c>
      <c r="Z45" s="17">
        <f>ROUND($Z$46+$Z$47+$Z$48,2)</f>
        <v>0</v>
      </c>
      <c r="AA45" s="67" t="s">
        <v>99</v>
      </c>
      <c r="AB45" s="67"/>
    </row>
    <row r="46" spans="1:28" s="18" customFormat="1" ht="11.1" customHeight="1" outlineLevel="6" x14ac:dyDescent="0.2">
      <c r="A46" s="19"/>
      <c r="B46" s="20" t="s">
        <v>31</v>
      </c>
      <c r="C46" s="21" t="s">
        <v>67</v>
      </c>
      <c r="D46" s="21"/>
      <c r="E46" s="21"/>
      <c r="F46" s="21"/>
      <c r="G46" s="21"/>
      <c r="H46" s="22">
        <v>28.42</v>
      </c>
      <c r="I46" s="22">
        <v>27.236000000000001</v>
      </c>
      <c r="J46" s="22">
        <v>28.423999999999999</v>
      </c>
      <c r="K46" s="22">
        <v>45.683999999999997</v>
      </c>
      <c r="L46" s="22">
        <v>28.9</v>
      </c>
      <c r="M46" s="22">
        <v>34.765999999999998</v>
      </c>
      <c r="N46" s="22">
        <v>22.6</v>
      </c>
      <c r="O46" s="22">
        <v>34.765999999999998</v>
      </c>
      <c r="P46" s="22">
        <v>28.9</v>
      </c>
      <c r="Q46" s="22">
        <v>45.683999999999997</v>
      </c>
      <c r="R46" s="22">
        <f>$H$46+$I$46+$J$46+$K$46+$L$46+$M$46+$N$46+$O$46+$P$46+$Q$46</f>
        <v>325.38</v>
      </c>
      <c r="S46" s="22">
        <v>1</v>
      </c>
      <c r="T46" s="23">
        <f>ROUND($R$46*$S$46,3)</f>
        <v>325.38</v>
      </c>
      <c r="U46" s="58"/>
      <c r="V46" s="59"/>
      <c r="W46" s="47">
        <f>ROUND($V$46+$U$46,2)</f>
        <v>0</v>
      </c>
      <c r="X46" s="23">
        <f>ROUND($R$46*$U$46,2)</f>
        <v>0</v>
      </c>
      <c r="Y46" s="23">
        <f>ROUND($T$46*$V$46,2)</f>
        <v>0</v>
      </c>
      <c r="Z46" s="23">
        <f>ROUND($Y$46+$X$46,2)</f>
        <v>0</v>
      </c>
      <c r="AA46" s="68"/>
      <c r="AB46" s="68"/>
    </row>
    <row r="47" spans="1:28" s="1" customFormat="1" ht="11.1" customHeight="1" outlineLevel="6" x14ac:dyDescent="0.2">
      <c r="A47" s="24"/>
      <c r="B47" s="25" t="s">
        <v>89</v>
      </c>
      <c r="C47" s="26" t="s">
        <v>74</v>
      </c>
      <c r="D47" s="26"/>
      <c r="E47" s="26"/>
      <c r="F47" s="26"/>
      <c r="G47" s="26"/>
      <c r="H47" s="27">
        <v>28.42</v>
      </c>
      <c r="I47" s="27">
        <v>27.236000000000001</v>
      </c>
      <c r="J47" s="27">
        <v>28.423999999999999</v>
      </c>
      <c r="K47" s="27">
        <v>45.683999999999997</v>
      </c>
      <c r="L47" s="27">
        <v>28.9</v>
      </c>
      <c r="M47" s="27">
        <v>34.765999999999998</v>
      </c>
      <c r="N47" s="27">
        <v>22.6</v>
      </c>
      <c r="O47" s="27">
        <v>34.765999999999998</v>
      </c>
      <c r="P47" s="27">
        <v>28.9</v>
      </c>
      <c r="Q47" s="27">
        <v>45.683999999999997</v>
      </c>
      <c r="R47" s="27">
        <f>$H$47+$I$47+$J$47+$K$47+$L$47+$M$47+$N$47+$O$47+$P$47+$Q$47</f>
        <v>325.38</v>
      </c>
      <c r="S47" s="27">
        <v>1.7999999999999999E-2</v>
      </c>
      <c r="T47" s="28">
        <f>ROUND($R$47*$S$47,3)</f>
        <v>5.8570000000000002</v>
      </c>
      <c r="U47" s="60"/>
      <c r="V47" s="60"/>
      <c r="W47" s="28">
        <f>ROUND($V$47+$U$47,2)</f>
        <v>0</v>
      </c>
      <c r="X47" s="28">
        <f>ROUND($R$47*$U$47,2)</f>
        <v>0</v>
      </c>
      <c r="Y47" s="28">
        <f>ROUND($T$47*$V$47,2)</f>
        <v>0</v>
      </c>
      <c r="Z47" s="28">
        <f>ROUND($Y$47+$X$47,2)</f>
        <v>0</v>
      </c>
      <c r="AA47" s="69" t="s">
        <v>90</v>
      </c>
      <c r="AB47" s="69"/>
    </row>
    <row r="48" spans="1:28" s="1" customFormat="1" ht="11.1" customHeight="1" outlineLevel="6" x14ac:dyDescent="0.2">
      <c r="A48" s="24"/>
      <c r="B48" s="25" t="s">
        <v>91</v>
      </c>
      <c r="C48" s="26" t="s">
        <v>77</v>
      </c>
      <c r="D48" s="26"/>
      <c r="E48" s="26"/>
      <c r="F48" s="26"/>
      <c r="G48" s="26"/>
      <c r="H48" s="27">
        <v>0.85299999999999998</v>
      </c>
      <c r="I48" s="27">
        <v>0.81699999999999995</v>
      </c>
      <c r="J48" s="27">
        <v>0.85299999999999998</v>
      </c>
      <c r="K48" s="27">
        <v>1.371</v>
      </c>
      <c r="L48" s="27">
        <v>0.86699999999999999</v>
      </c>
      <c r="M48" s="27">
        <v>1.0429999999999999</v>
      </c>
      <c r="N48" s="27">
        <v>0.67800000000000005</v>
      </c>
      <c r="O48" s="27">
        <v>1.0429999999999999</v>
      </c>
      <c r="P48" s="27">
        <v>0.86699999999999999</v>
      </c>
      <c r="Q48" s="27">
        <v>1.371</v>
      </c>
      <c r="R48" s="27">
        <f>$H$48+$I$48+$J$48+$K$48+$L$48+$M$48+$N$48+$O$48+$P$48+$Q$48</f>
        <v>9.7629999999999999</v>
      </c>
      <c r="S48" s="29">
        <v>1.02</v>
      </c>
      <c r="T48" s="28">
        <f>ROUND($R$48*$S$48,3)</f>
        <v>9.9580000000000002</v>
      </c>
      <c r="U48" s="60"/>
      <c r="V48" s="60"/>
      <c r="W48" s="28">
        <f>ROUND($V$48+$U$48,2)</f>
        <v>0</v>
      </c>
      <c r="X48" s="28">
        <f>ROUND($R$48*$U$48,2)</f>
        <v>0</v>
      </c>
      <c r="Y48" s="28">
        <f>ROUND($T$48*$V$48,2)</f>
        <v>0</v>
      </c>
      <c r="Z48" s="28">
        <f>ROUND($Y$48+$X$48,2)</f>
        <v>0</v>
      </c>
      <c r="AA48" s="69"/>
      <c r="AB48" s="69"/>
    </row>
    <row r="49" spans="1:28" s="11" customFormat="1" ht="11.1" customHeight="1" outlineLevel="5" x14ac:dyDescent="0.15">
      <c r="A49" s="12">
        <v>9</v>
      </c>
      <c r="B49" s="13" t="s">
        <v>100</v>
      </c>
      <c r="C49" s="14" t="s">
        <v>67</v>
      </c>
      <c r="D49" s="14"/>
      <c r="E49" s="14"/>
      <c r="F49" s="14"/>
      <c r="G49" s="14"/>
      <c r="H49" s="15">
        <v>395.16500000000002</v>
      </c>
      <c r="I49" s="15">
        <v>349.77</v>
      </c>
      <c r="J49" s="15">
        <v>356.6</v>
      </c>
      <c r="K49" s="15">
        <v>496.60199999999998</v>
      </c>
      <c r="L49" s="15">
        <v>344.49299999999999</v>
      </c>
      <c r="M49" s="15">
        <v>516.77</v>
      </c>
      <c r="N49" s="15">
        <v>350.11</v>
      </c>
      <c r="O49" s="15">
        <v>516.77</v>
      </c>
      <c r="P49" s="15">
        <v>344.49299999999999</v>
      </c>
      <c r="Q49" s="15">
        <v>496.60199999999998</v>
      </c>
      <c r="R49" s="16">
        <v>4167.375</v>
      </c>
      <c r="S49" s="17"/>
      <c r="T49" s="17">
        <f>$T$50</f>
        <v>4167.375</v>
      </c>
      <c r="U49" s="61"/>
      <c r="V49" s="61"/>
      <c r="W49" s="17">
        <f>ROUND($Z$49/$T$49,2)</f>
        <v>0</v>
      </c>
      <c r="X49" s="17">
        <f>ROUND($X$50+$X$51,2)</f>
        <v>0</v>
      </c>
      <c r="Y49" s="17">
        <f>ROUND($Y$50+$Y$51,2)</f>
        <v>0</v>
      </c>
      <c r="Z49" s="17">
        <f>ROUND($Z$50+$Z$51,2)</f>
        <v>0</v>
      </c>
      <c r="AA49" s="67"/>
      <c r="AB49" s="67"/>
    </row>
    <row r="50" spans="1:28" s="18" customFormat="1" ht="11.1" customHeight="1" outlineLevel="6" x14ac:dyDescent="0.2">
      <c r="A50" s="19"/>
      <c r="B50" s="20" t="s">
        <v>31</v>
      </c>
      <c r="C50" s="21" t="s">
        <v>67</v>
      </c>
      <c r="D50" s="21"/>
      <c r="E50" s="21"/>
      <c r="F50" s="21"/>
      <c r="G50" s="21"/>
      <c r="H50" s="22">
        <v>395.16500000000002</v>
      </c>
      <c r="I50" s="22">
        <v>349.77</v>
      </c>
      <c r="J50" s="22">
        <v>356.6</v>
      </c>
      <c r="K50" s="22">
        <v>496.60199999999998</v>
      </c>
      <c r="L50" s="22">
        <v>344.49299999999999</v>
      </c>
      <c r="M50" s="22">
        <v>516.77</v>
      </c>
      <c r="N50" s="22">
        <v>350.11</v>
      </c>
      <c r="O50" s="22">
        <v>516.77</v>
      </c>
      <c r="P50" s="22">
        <v>344.49299999999999</v>
      </c>
      <c r="Q50" s="22">
        <v>496.60199999999998</v>
      </c>
      <c r="R50" s="22">
        <f>$H$50+$I$50+$J$50+$K$50+$L$50+$M$50+$N$50+$O$50+$P$50+$Q$50</f>
        <v>4167.375</v>
      </c>
      <c r="S50" s="22">
        <v>1</v>
      </c>
      <c r="T50" s="23">
        <f>ROUND($R$50*$S$50,3)</f>
        <v>4167.375</v>
      </c>
      <c r="U50" s="58"/>
      <c r="V50" s="59"/>
      <c r="W50" s="47">
        <f>ROUND($V$50+$U$50,2)</f>
        <v>0</v>
      </c>
      <c r="X50" s="23">
        <f>ROUND($R$50*$U$50,2)</f>
        <v>0</v>
      </c>
      <c r="Y50" s="23">
        <f>ROUND($T$50*$V$50,2)</f>
        <v>0</v>
      </c>
      <c r="Z50" s="23">
        <f>ROUND($Y$50+$X$50,2)</f>
        <v>0</v>
      </c>
      <c r="AA50" s="68"/>
      <c r="AB50" s="68"/>
    </row>
    <row r="51" spans="1:28" s="1" customFormat="1" ht="11.1" customHeight="1" outlineLevel="6" x14ac:dyDescent="0.2">
      <c r="A51" s="24"/>
      <c r="B51" s="25" t="s">
        <v>73</v>
      </c>
      <c r="C51" s="26" t="s">
        <v>74</v>
      </c>
      <c r="D51" s="26" t="s">
        <v>69</v>
      </c>
      <c r="E51" s="26"/>
      <c r="F51" s="26"/>
      <c r="G51" s="26"/>
      <c r="H51" s="27">
        <v>395.16500000000002</v>
      </c>
      <c r="I51" s="27">
        <v>349.77</v>
      </c>
      <c r="J51" s="27">
        <v>356.6</v>
      </c>
      <c r="K51" s="27">
        <v>496.60199999999998</v>
      </c>
      <c r="L51" s="27">
        <v>344.49299999999999</v>
      </c>
      <c r="M51" s="27">
        <v>516.77</v>
      </c>
      <c r="N51" s="27">
        <v>350.11</v>
      </c>
      <c r="O51" s="27">
        <v>516.77</v>
      </c>
      <c r="P51" s="27">
        <v>344.49299999999999</v>
      </c>
      <c r="Q51" s="27">
        <v>496.60199999999998</v>
      </c>
      <c r="R51" s="27">
        <f>$H$51+$I$51+$J$51+$K$51+$L$51+$M$51+$N$51+$O$51+$P$51+$Q$51</f>
        <v>4167.375</v>
      </c>
      <c r="S51" s="29">
        <v>0.28000000000000003</v>
      </c>
      <c r="T51" s="28">
        <f>ROUND($R$51*$S$51,3)</f>
        <v>1166.865</v>
      </c>
      <c r="U51" s="60"/>
      <c r="V51" s="60"/>
      <c r="W51" s="28">
        <f>ROUND($V$51+$U$51,2)</f>
        <v>0</v>
      </c>
      <c r="X51" s="28">
        <f>ROUND($R$51*$U$51,2)</f>
        <v>0</v>
      </c>
      <c r="Y51" s="28">
        <f>ROUND($T$51*$V$51,2)</f>
        <v>0</v>
      </c>
      <c r="Z51" s="28">
        <f>ROUND($Y$51+$X$51,2)</f>
        <v>0</v>
      </c>
      <c r="AA51" s="69"/>
      <c r="AB51" s="69"/>
    </row>
    <row r="52" spans="1:28" s="11" customFormat="1" ht="11.1" customHeight="1" outlineLevel="5" x14ac:dyDescent="0.15">
      <c r="A52" s="12">
        <v>10</v>
      </c>
      <c r="B52" s="13" t="s">
        <v>101</v>
      </c>
      <c r="C52" s="14" t="s">
        <v>67</v>
      </c>
      <c r="D52" s="14"/>
      <c r="E52" s="14"/>
      <c r="F52" s="14"/>
      <c r="G52" s="14"/>
      <c r="H52" s="15">
        <v>399.30500000000001</v>
      </c>
      <c r="I52" s="15">
        <v>353.58</v>
      </c>
      <c r="J52" s="15">
        <v>360.62</v>
      </c>
      <c r="K52" s="15">
        <v>501.49700000000001</v>
      </c>
      <c r="L52" s="15">
        <v>348.673</v>
      </c>
      <c r="M52" s="15">
        <v>522.36400000000003</v>
      </c>
      <c r="N52" s="15">
        <v>354.2</v>
      </c>
      <c r="O52" s="15">
        <v>522.36400000000003</v>
      </c>
      <c r="P52" s="15">
        <v>348.673</v>
      </c>
      <c r="Q52" s="15">
        <v>501.49700000000001</v>
      </c>
      <c r="R52" s="16">
        <v>4212.7730000000001</v>
      </c>
      <c r="S52" s="17"/>
      <c r="T52" s="17">
        <f>$T$53</f>
        <v>4212.7730000000001</v>
      </c>
      <c r="U52" s="61"/>
      <c r="V52" s="61"/>
      <c r="W52" s="17">
        <f>ROUND($Z$52/$T$52,2)</f>
        <v>0</v>
      </c>
      <c r="X52" s="17">
        <f>ROUND($X$53+$X$54,2)</f>
        <v>0</v>
      </c>
      <c r="Y52" s="17">
        <f>ROUND($Y$53+$Y$54,2)</f>
        <v>0</v>
      </c>
      <c r="Z52" s="17">
        <f>ROUND($Z$53+$Z$54,2)</f>
        <v>0</v>
      </c>
      <c r="AA52" s="67" t="s">
        <v>102</v>
      </c>
      <c r="AB52" s="67"/>
    </row>
    <row r="53" spans="1:28" s="18" customFormat="1" ht="11.1" customHeight="1" outlineLevel="6" x14ac:dyDescent="0.2">
      <c r="A53" s="19"/>
      <c r="B53" s="20" t="s">
        <v>31</v>
      </c>
      <c r="C53" s="21" t="s">
        <v>67</v>
      </c>
      <c r="D53" s="21"/>
      <c r="E53" s="21"/>
      <c r="F53" s="21"/>
      <c r="G53" s="21"/>
      <c r="H53" s="22">
        <v>399.30500000000001</v>
      </c>
      <c r="I53" s="22">
        <v>353.58</v>
      </c>
      <c r="J53" s="22">
        <v>360.62</v>
      </c>
      <c r="K53" s="22">
        <v>501.49700000000001</v>
      </c>
      <c r="L53" s="22">
        <v>348.673</v>
      </c>
      <c r="M53" s="22">
        <v>522.36400000000003</v>
      </c>
      <c r="N53" s="22">
        <v>354.2</v>
      </c>
      <c r="O53" s="22">
        <v>522.36400000000003</v>
      </c>
      <c r="P53" s="22">
        <v>348.673</v>
      </c>
      <c r="Q53" s="22">
        <v>501.49700000000001</v>
      </c>
      <c r="R53" s="22">
        <f>$H$53+$I$53+$J$53+$K$53+$L$53+$M$53+$N$53+$O$53+$P$53+$Q$53</f>
        <v>4212.7730000000001</v>
      </c>
      <c r="S53" s="22">
        <v>1</v>
      </c>
      <c r="T53" s="23">
        <f>ROUND($R$53*$S$53,3)</f>
        <v>4212.7730000000001</v>
      </c>
      <c r="U53" s="58"/>
      <c r="V53" s="59"/>
      <c r="W53" s="47">
        <f>ROUND($V$53+$U$53,2)</f>
        <v>0</v>
      </c>
      <c r="X53" s="23">
        <f>ROUND($R$53*$U$53,2)</f>
        <v>0</v>
      </c>
      <c r="Y53" s="23">
        <f>ROUND($T$53*$V$53,2)</f>
        <v>0</v>
      </c>
      <c r="Z53" s="23">
        <f>ROUND($Y$53+$X$53,2)</f>
        <v>0</v>
      </c>
      <c r="AA53" s="68"/>
      <c r="AB53" s="68"/>
    </row>
    <row r="54" spans="1:28" s="1" customFormat="1" ht="11.1" customHeight="1" outlineLevel="6" x14ac:dyDescent="0.2">
      <c r="A54" s="24"/>
      <c r="B54" s="25" t="s">
        <v>73</v>
      </c>
      <c r="C54" s="26" t="s">
        <v>74</v>
      </c>
      <c r="D54" s="26" t="s">
        <v>69</v>
      </c>
      <c r="E54" s="26"/>
      <c r="F54" s="26"/>
      <c r="G54" s="26"/>
      <c r="H54" s="27">
        <v>399.30500000000001</v>
      </c>
      <c r="I54" s="27">
        <v>353.58</v>
      </c>
      <c r="J54" s="27">
        <v>360.62</v>
      </c>
      <c r="K54" s="27">
        <v>501.49700000000001</v>
      </c>
      <c r="L54" s="27">
        <v>348.673</v>
      </c>
      <c r="M54" s="27">
        <v>522.36400000000003</v>
      </c>
      <c r="N54" s="27">
        <v>354.2</v>
      </c>
      <c r="O54" s="27">
        <v>522.36400000000003</v>
      </c>
      <c r="P54" s="27">
        <v>348.673</v>
      </c>
      <c r="Q54" s="27">
        <v>501.49700000000001</v>
      </c>
      <c r="R54" s="27">
        <f>$H$54+$I$54+$J$54+$K$54+$L$54+$M$54+$N$54+$O$54+$P$54+$Q$54</f>
        <v>4212.7730000000001</v>
      </c>
      <c r="S54" s="29">
        <v>0.28000000000000003</v>
      </c>
      <c r="T54" s="28">
        <f>ROUND($R$54*$S$54,3)</f>
        <v>1179.576</v>
      </c>
      <c r="U54" s="60"/>
      <c r="V54" s="60"/>
      <c r="W54" s="28">
        <f>ROUND($V$54+$U$54,2)</f>
        <v>0</v>
      </c>
      <c r="X54" s="28">
        <f>ROUND($R$54*$U$54,2)</f>
        <v>0</v>
      </c>
      <c r="Y54" s="28">
        <f>ROUND($T$54*$V$54,2)</f>
        <v>0</v>
      </c>
      <c r="Z54" s="28">
        <f>ROUND($Y$54+$X$54,2)</f>
        <v>0</v>
      </c>
      <c r="AA54" s="69"/>
      <c r="AB54" s="69"/>
    </row>
    <row r="55" spans="1:28" s="11" customFormat="1" ht="42" customHeight="1" outlineLevel="5" x14ac:dyDescent="0.15">
      <c r="A55" s="12">
        <v>11</v>
      </c>
      <c r="B55" s="13" t="s">
        <v>103</v>
      </c>
      <c r="C55" s="14" t="s">
        <v>67</v>
      </c>
      <c r="D55" s="14"/>
      <c r="E55" s="14"/>
      <c r="F55" s="14"/>
      <c r="G55" s="14"/>
      <c r="H55" s="15">
        <v>399.30500000000001</v>
      </c>
      <c r="I55" s="15">
        <v>353.58</v>
      </c>
      <c r="J55" s="15">
        <v>360.62</v>
      </c>
      <c r="K55" s="15">
        <v>501.49700000000001</v>
      </c>
      <c r="L55" s="15">
        <v>348.673</v>
      </c>
      <c r="M55" s="15">
        <v>522.36400000000003</v>
      </c>
      <c r="N55" s="15">
        <v>354.2</v>
      </c>
      <c r="O55" s="15">
        <v>522.36400000000003</v>
      </c>
      <c r="P55" s="15">
        <v>348.673</v>
      </c>
      <c r="Q55" s="15">
        <v>501.49700000000001</v>
      </c>
      <c r="R55" s="16">
        <v>4212.7730000000001</v>
      </c>
      <c r="S55" s="17"/>
      <c r="T55" s="17">
        <f>$T$56</f>
        <v>4212.7730000000001</v>
      </c>
      <c r="U55" s="61"/>
      <c r="V55" s="61"/>
      <c r="W55" s="17">
        <f>ROUND($Z$55/$T$55,2)</f>
        <v>0</v>
      </c>
      <c r="X55" s="17">
        <f>ROUND($X$56+$X$57+$X$58,2)</f>
        <v>0</v>
      </c>
      <c r="Y55" s="17">
        <f>ROUND($Y$56+$Y$57+$Y$58,2)</f>
        <v>0</v>
      </c>
      <c r="Z55" s="17">
        <f>ROUND($Z$56+$Z$57+$Z$58,2)</f>
        <v>0</v>
      </c>
      <c r="AA55" s="67" t="s">
        <v>83</v>
      </c>
      <c r="AB55" s="67"/>
    </row>
    <row r="56" spans="1:28" s="18" customFormat="1" ht="11.1" customHeight="1" outlineLevel="6" x14ac:dyDescent="0.2">
      <c r="A56" s="19"/>
      <c r="B56" s="20" t="s">
        <v>31</v>
      </c>
      <c r="C56" s="21" t="s">
        <v>67</v>
      </c>
      <c r="D56" s="21"/>
      <c r="E56" s="21"/>
      <c r="F56" s="21"/>
      <c r="G56" s="21"/>
      <c r="H56" s="22">
        <v>399.30500000000001</v>
      </c>
      <c r="I56" s="22">
        <v>353.58</v>
      </c>
      <c r="J56" s="22">
        <v>360.62</v>
      </c>
      <c r="K56" s="22">
        <v>501.49700000000001</v>
      </c>
      <c r="L56" s="22">
        <v>348.673</v>
      </c>
      <c r="M56" s="22">
        <v>522.36400000000003</v>
      </c>
      <c r="N56" s="22">
        <v>354.2</v>
      </c>
      <c r="O56" s="22">
        <v>522.36400000000003</v>
      </c>
      <c r="P56" s="22">
        <v>348.673</v>
      </c>
      <c r="Q56" s="22">
        <v>501.49700000000001</v>
      </c>
      <c r="R56" s="22">
        <f>$H$56+$I$56+$J$56+$K$56+$L$56+$M$56+$N$56+$O$56+$P$56+$Q$56</f>
        <v>4212.7730000000001</v>
      </c>
      <c r="S56" s="22">
        <v>1</v>
      </c>
      <c r="T56" s="23">
        <f>ROUND($R$56*$S$56,3)</f>
        <v>4212.7730000000001</v>
      </c>
      <c r="U56" s="58"/>
      <c r="V56" s="59"/>
      <c r="W56" s="47">
        <f>ROUND($V$56+$U$56,2)</f>
        <v>0</v>
      </c>
      <c r="X56" s="23">
        <f>ROUND($R$56*$U$56,2)</f>
        <v>0</v>
      </c>
      <c r="Y56" s="23">
        <f>ROUND($T$56*$V$56,2)</f>
        <v>0</v>
      </c>
      <c r="Z56" s="23">
        <f>ROUND($Y$56+$X$56,2)</f>
        <v>0</v>
      </c>
      <c r="AA56" s="68"/>
      <c r="AB56" s="68"/>
    </row>
    <row r="57" spans="1:28" s="1" customFormat="1" ht="11.1" customHeight="1" outlineLevel="6" x14ac:dyDescent="0.2">
      <c r="A57" s="24"/>
      <c r="B57" s="25" t="s">
        <v>104</v>
      </c>
      <c r="C57" s="26" t="s">
        <v>67</v>
      </c>
      <c r="D57" s="26"/>
      <c r="E57" s="26"/>
      <c r="F57" s="26"/>
      <c r="G57" s="26"/>
      <c r="H57" s="27">
        <v>399.30500000000001</v>
      </c>
      <c r="I57" s="27">
        <v>353.58</v>
      </c>
      <c r="J57" s="27">
        <v>360.62</v>
      </c>
      <c r="K57" s="27">
        <v>501.49700000000001</v>
      </c>
      <c r="L57" s="27">
        <v>348.673</v>
      </c>
      <c r="M57" s="27">
        <v>522.36400000000003</v>
      </c>
      <c r="N57" s="27">
        <v>354.2</v>
      </c>
      <c r="O57" s="27">
        <v>522.36400000000003</v>
      </c>
      <c r="P57" s="27">
        <v>348.673</v>
      </c>
      <c r="Q57" s="27">
        <v>501.49700000000001</v>
      </c>
      <c r="R57" s="27">
        <f>$H$57+$I$57+$J$57+$K$57+$L$57+$M$57+$N$57+$O$57+$P$57+$Q$57</f>
        <v>4212.7730000000001</v>
      </c>
      <c r="S57" s="29">
        <v>1.1499999999999999</v>
      </c>
      <c r="T57" s="28">
        <f>ROUND($R$57*$S$57,3)</f>
        <v>4844.6890000000003</v>
      </c>
      <c r="U57" s="60"/>
      <c r="V57" s="60"/>
      <c r="W57" s="28">
        <f>ROUND($V$57+$U$57,2)</f>
        <v>0</v>
      </c>
      <c r="X57" s="28">
        <f>ROUND($R$57*$U$57,2)</f>
        <v>0</v>
      </c>
      <c r="Y57" s="28">
        <f>ROUND($T$57*$V$57,2)</f>
        <v>0</v>
      </c>
      <c r="Z57" s="28">
        <f>ROUND($Y$57+$X$57,2)</f>
        <v>0</v>
      </c>
      <c r="AA57" s="69"/>
      <c r="AB57" s="69"/>
    </row>
    <row r="58" spans="1:28" s="1" customFormat="1" ht="11.1" customHeight="1" outlineLevel="6" x14ac:dyDescent="0.2">
      <c r="A58" s="24"/>
      <c r="B58" s="25" t="s">
        <v>70</v>
      </c>
      <c r="C58" s="26" t="s">
        <v>71</v>
      </c>
      <c r="D58" s="26"/>
      <c r="E58" s="26"/>
      <c r="F58" s="26"/>
      <c r="G58" s="26"/>
      <c r="H58" s="27">
        <v>399.30500000000001</v>
      </c>
      <c r="I58" s="27">
        <v>353.58</v>
      </c>
      <c r="J58" s="27">
        <v>360.62</v>
      </c>
      <c r="K58" s="27">
        <v>501.49700000000001</v>
      </c>
      <c r="L58" s="27">
        <v>348.673</v>
      </c>
      <c r="M58" s="27">
        <v>522.36400000000003</v>
      </c>
      <c r="N58" s="27">
        <v>354.2</v>
      </c>
      <c r="O58" s="27">
        <v>522.36400000000003</v>
      </c>
      <c r="P58" s="27">
        <v>348.673</v>
      </c>
      <c r="Q58" s="27">
        <v>501.49700000000001</v>
      </c>
      <c r="R58" s="27">
        <f>$H$58+$I$58+$J$58+$K$58+$L$58+$M$58+$N$58+$O$58+$P$58+$Q$58</f>
        <v>4212.7730000000001</v>
      </c>
      <c r="S58" s="30">
        <v>0.5</v>
      </c>
      <c r="T58" s="28">
        <f>ROUND($R$58*$S$58,3)</f>
        <v>2106.3870000000002</v>
      </c>
      <c r="U58" s="60"/>
      <c r="V58" s="60"/>
      <c r="W58" s="28">
        <f>ROUND($V$58+$U$58,2)</f>
        <v>0</v>
      </c>
      <c r="X58" s="28">
        <f>ROUND($R$58*$U$58,2)</f>
        <v>0</v>
      </c>
      <c r="Y58" s="28">
        <f>ROUND($T$58*$V$58,2)</f>
        <v>0</v>
      </c>
      <c r="Z58" s="28">
        <f>ROUND($Y$58+$X$58,2)</f>
        <v>0</v>
      </c>
      <c r="AA58" s="69"/>
      <c r="AB58" s="69"/>
    </row>
    <row r="59" spans="1:28" s="11" customFormat="1" ht="42" customHeight="1" outlineLevel="5" x14ac:dyDescent="0.15">
      <c r="A59" s="12">
        <v>12</v>
      </c>
      <c r="B59" s="13" t="s">
        <v>105</v>
      </c>
      <c r="C59" s="14" t="s">
        <v>67</v>
      </c>
      <c r="D59" s="14"/>
      <c r="E59" s="14"/>
      <c r="F59" s="14"/>
      <c r="G59" s="14"/>
      <c r="H59" s="15">
        <v>399.30500000000001</v>
      </c>
      <c r="I59" s="15">
        <v>353.58</v>
      </c>
      <c r="J59" s="15">
        <v>360.62</v>
      </c>
      <c r="K59" s="15">
        <v>501.49700000000001</v>
      </c>
      <c r="L59" s="15">
        <v>348.673</v>
      </c>
      <c r="M59" s="15">
        <v>522.36400000000003</v>
      </c>
      <c r="N59" s="15">
        <v>354.2</v>
      </c>
      <c r="O59" s="15">
        <v>522.36400000000003</v>
      </c>
      <c r="P59" s="15">
        <v>348.673</v>
      </c>
      <c r="Q59" s="15">
        <v>501.49700000000001</v>
      </c>
      <c r="R59" s="16">
        <v>4212.7730000000001</v>
      </c>
      <c r="S59" s="17"/>
      <c r="T59" s="17">
        <f>$T$60</f>
        <v>4212.7730000000001</v>
      </c>
      <c r="U59" s="61"/>
      <c r="V59" s="61"/>
      <c r="W59" s="17">
        <f>ROUND($Z$59/$T$59,2)</f>
        <v>0</v>
      </c>
      <c r="X59" s="17">
        <f>ROUND($X$60+$X$61+$X$62,2)</f>
        <v>0</v>
      </c>
      <c r="Y59" s="17">
        <f>ROUND($Y$60+$Y$61+$Y$62,2)</f>
        <v>0</v>
      </c>
      <c r="Z59" s="17">
        <f>ROUND($Z$60+$Z$61+$Z$62,2)</f>
        <v>0</v>
      </c>
      <c r="AA59" s="67" t="s">
        <v>83</v>
      </c>
      <c r="AB59" s="67"/>
    </row>
    <row r="60" spans="1:28" s="18" customFormat="1" ht="11.1" customHeight="1" outlineLevel="6" x14ac:dyDescent="0.2">
      <c r="A60" s="19"/>
      <c r="B60" s="20" t="s">
        <v>31</v>
      </c>
      <c r="C60" s="21" t="s">
        <v>67</v>
      </c>
      <c r="D60" s="21"/>
      <c r="E60" s="21"/>
      <c r="F60" s="21"/>
      <c r="G60" s="21"/>
      <c r="H60" s="22">
        <v>399.30500000000001</v>
      </c>
      <c r="I60" s="22">
        <v>353.58</v>
      </c>
      <c r="J60" s="22">
        <v>360.62</v>
      </c>
      <c r="K60" s="22">
        <v>501.49700000000001</v>
      </c>
      <c r="L60" s="22">
        <v>348.673</v>
      </c>
      <c r="M60" s="22">
        <v>522.36400000000003</v>
      </c>
      <c r="N60" s="22">
        <v>354.2</v>
      </c>
      <c r="O60" s="22">
        <v>522.36400000000003</v>
      </c>
      <c r="P60" s="22">
        <v>348.673</v>
      </c>
      <c r="Q60" s="22">
        <v>501.49700000000001</v>
      </c>
      <c r="R60" s="22">
        <f>$H$60+$I$60+$J$60+$K$60+$L$60+$M$60+$N$60+$O$60+$P$60+$Q$60</f>
        <v>4212.7730000000001</v>
      </c>
      <c r="S60" s="22">
        <v>1</v>
      </c>
      <c r="T60" s="23">
        <f>ROUND($R$60*$S$60,3)</f>
        <v>4212.7730000000001</v>
      </c>
      <c r="U60" s="58"/>
      <c r="V60" s="59"/>
      <c r="W60" s="47">
        <f>ROUND($V$60+$U$60,2)</f>
        <v>0</v>
      </c>
      <c r="X60" s="23">
        <f>ROUND($R$60*$U$60,2)</f>
        <v>0</v>
      </c>
      <c r="Y60" s="23">
        <f>ROUND($T$60*$V$60,2)</f>
        <v>0</v>
      </c>
      <c r="Z60" s="23">
        <f>ROUND($Y$60+$X$60,2)</f>
        <v>0</v>
      </c>
      <c r="AA60" s="68"/>
      <c r="AB60" s="68"/>
    </row>
    <row r="61" spans="1:28" s="1" customFormat="1" ht="11.1" customHeight="1" outlineLevel="6" x14ac:dyDescent="0.2">
      <c r="A61" s="24"/>
      <c r="B61" s="25" t="s">
        <v>97</v>
      </c>
      <c r="C61" s="26" t="s">
        <v>67</v>
      </c>
      <c r="D61" s="26"/>
      <c r="E61" s="26"/>
      <c r="F61" s="26"/>
      <c r="G61" s="26"/>
      <c r="H61" s="27">
        <v>399.30500000000001</v>
      </c>
      <c r="I61" s="27">
        <v>353.58</v>
      </c>
      <c r="J61" s="27">
        <v>360.62</v>
      </c>
      <c r="K61" s="27">
        <v>501.49700000000001</v>
      </c>
      <c r="L61" s="27">
        <v>348.673</v>
      </c>
      <c r="M61" s="27">
        <v>522.36400000000003</v>
      </c>
      <c r="N61" s="27">
        <v>354.2</v>
      </c>
      <c r="O61" s="27">
        <v>522.36400000000003</v>
      </c>
      <c r="P61" s="27">
        <v>348.673</v>
      </c>
      <c r="Q61" s="27">
        <v>501.49700000000001</v>
      </c>
      <c r="R61" s="27">
        <f>$H$61+$I$61+$J$61+$K$61+$L$61+$M$61+$N$61+$O$61+$P$61+$Q$61</f>
        <v>4212.7730000000001</v>
      </c>
      <c r="S61" s="29">
        <v>1.1499999999999999</v>
      </c>
      <c r="T61" s="28">
        <f>ROUND($R$61*$S$61,3)</f>
        <v>4844.6890000000003</v>
      </c>
      <c r="U61" s="60"/>
      <c r="V61" s="60"/>
      <c r="W61" s="28">
        <f>ROUND($V$61+$U$61,2)</f>
        <v>0</v>
      </c>
      <c r="X61" s="28">
        <f>ROUND($R$61*$U$61,2)</f>
        <v>0</v>
      </c>
      <c r="Y61" s="28">
        <f>ROUND($T$61*$V$61,2)</f>
        <v>0</v>
      </c>
      <c r="Z61" s="28">
        <f>ROUND($Y$61+$X$61,2)</f>
        <v>0</v>
      </c>
      <c r="AA61" s="69"/>
      <c r="AB61" s="69"/>
    </row>
    <row r="62" spans="1:28" s="1" customFormat="1" ht="11.1" customHeight="1" outlineLevel="6" x14ac:dyDescent="0.2">
      <c r="A62" s="24"/>
      <c r="B62" s="25" t="s">
        <v>70</v>
      </c>
      <c r="C62" s="26" t="s">
        <v>71</v>
      </c>
      <c r="D62" s="26"/>
      <c r="E62" s="26"/>
      <c r="F62" s="26"/>
      <c r="G62" s="26"/>
      <c r="H62" s="27">
        <v>399.30500000000001</v>
      </c>
      <c r="I62" s="27">
        <v>353.58</v>
      </c>
      <c r="J62" s="27">
        <v>360.62</v>
      </c>
      <c r="K62" s="27">
        <v>501.49700000000001</v>
      </c>
      <c r="L62" s="27">
        <v>348.673</v>
      </c>
      <c r="M62" s="27">
        <v>522.36400000000003</v>
      </c>
      <c r="N62" s="27">
        <v>354.2</v>
      </c>
      <c r="O62" s="27">
        <v>522.36400000000003</v>
      </c>
      <c r="P62" s="27">
        <v>348.673</v>
      </c>
      <c r="Q62" s="27">
        <v>501.49700000000001</v>
      </c>
      <c r="R62" s="27">
        <f>$H$62+$I$62+$J$62+$K$62+$L$62+$M$62+$N$62+$O$62+$P$62+$Q$62</f>
        <v>4212.7730000000001</v>
      </c>
      <c r="S62" s="30">
        <v>0.5</v>
      </c>
      <c r="T62" s="28">
        <f>ROUND($R$62*$S$62,3)</f>
        <v>2106.3870000000002</v>
      </c>
      <c r="U62" s="60"/>
      <c r="V62" s="60"/>
      <c r="W62" s="28">
        <f>ROUND($V$62+$U$62,2)</f>
        <v>0</v>
      </c>
      <c r="X62" s="28">
        <f>ROUND($R$62*$U$62,2)</f>
        <v>0</v>
      </c>
      <c r="Y62" s="28">
        <f>ROUND($T$62*$V$62,2)</f>
        <v>0</v>
      </c>
      <c r="Z62" s="28">
        <f>ROUND($Y$62+$X$62,2)</f>
        <v>0</v>
      </c>
      <c r="AA62" s="69"/>
      <c r="AB62" s="69"/>
    </row>
    <row r="63" spans="1:28" s="1" customFormat="1" ht="12" customHeight="1" outlineLevel="4" x14ac:dyDescent="0.2">
      <c r="A63" s="7"/>
      <c r="B63" s="8" t="s">
        <v>106</v>
      </c>
      <c r="C63" s="9"/>
      <c r="D63" s="9"/>
      <c r="E63" s="9"/>
      <c r="F63" s="9"/>
      <c r="G63" s="9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63"/>
      <c r="V63" s="63"/>
      <c r="W63" s="10"/>
      <c r="X63" s="10">
        <f>ROUND($X$65+$X$66+$X$68+$X$69+$X$70+$X$72+$X$73+$X$74+$X$76+$X$77+$X$78+$X$80+$X$81+$X$83+$X$84+$X$86+$X$87+$X$89+$X$90+$X$91+$X$92+$X$93+$X$95+$X$96+$X$97+$X$98+$X$100+$X$101+$X$103+$X$104,2)</f>
        <v>0</v>
      </c>
      <c r="Y63" s="10">
        <f>ROUND($Y$65+$Y$66+$Y$68+$Y$69+$Y$70+$Y$72+$Y$73+$Y$74+$Y$76+$Y$77+$Y$78+$Y$80+$Y$81+$Y$83+$Y$84+$Y$86+$Y$87+$Y$89+$Y$90+$Y$91+$Y$92+$Y$93+$Y$95+$Y$96+$Y$97+$Y$98+$Y$100+$Y$101+$Y$103+$Y$104,2)</f>
        <v>0</v>
      </c>
      <c r="Z63" s="10">
        <f>ROUND($Z$65+$Z$66+$Z$68+$Z$69+$Z$70+$Z$72+$Z$73+$Z$74+$Z$76+$Z$77+$Z$78+$Z$80+$Z$81+$Z$83+$Z$84+$Z$86+$Z$87+$Z$89+$Z$90+$Z$91+$Z$92+$Z$93+$Z$95+$Z$96+$Z$97+$Z$98+$Z$100+$Z$101+$Z$103+$Z$104,2)</f>
        <v>0</v>
      </c>
      <c r="AA63" s="63"/>
      <c r="AB63" s="63"/>
    </row>
    <row r="64" spans="1:28" s="11" customFormat="1" ht="21.95" customHeight="1" outlineLevel="5" x14ac:dyDescent="0.15">
      <c r="A64" s="12">
        <v>13</v>
      </c>
      <c r="B64" s="13" t="s">
        <v>107</v>
      </c>
      <c r="C64" s="14" t="s">
        <v>67</v>
      </c>
      <c r="D64" s="14"/>
      <c r="E64" s="14"/>
      <c r="F64" s="14"/>
      <c r="G64" s="14"/>
      <c r="H64" s="15">
        <v>241.61799999999999</v>
      </c>
      <c r="I64" s="15">
        <v>208.15</v>
      </c>
      <c r="J64" s="15">
        <v>189.809</v>
      </c>
      <c r="K64" s="15">
        <v>289.375</v>
      </c>
      <c r="L64" s="15">
        <v>201.816</v>
      </c>
      <c r="M64" s="15">
        <v>263.92200000000003</v>
      </c>
      <c r="N64" s="15">
        <v>162.13300000000001</v>
      </c>
      <c r="O64" s="15">
        <v>263.92200000000003</v>
      </c>
      <c r="P64" s="15">
        <v>201.816</v>
      </c>
      <c r="Q64" s="15">
        <v>289.375</v>
      </c>
      <c r="R64" s="16">
        <v>2311.9360000000001</v>
      </c>
      <c r="S64" s="17"/>
      <c r="T64" s="17">
        <f>$T$65</f>
        <v>2311.9360000000001</v>
      </c>
      <c r="U64" s="61"/>
      <c r="V64" s="61"/>
      <c r="W64" s="17">
        <f>ROUND($Z$64/$T$64,2)</f>
        <v>0</v>
      </c>
      <c r="X64" s="17">
        <f>ROUND($X$65+$X$66,2)</f>
        <v>0</v>
      </c>
      <c r="Y64" s="17">
        <f>ROUND($Y$65+$Y$66,2)</f>
        <v>0</v>
      </c>
      <c r="Z64" s="17">
        <f>ROUND($Z$65+$Z$66,2)</f>
        <v>0</v>
      </c>
      <c r="AA64" s="67"/>
      <c r="AB64" s="67"/>
    </row>
    <row r="65" spans="1:28" s="18" customFormat="1" ht="11.1" customHeight="1" outlineLevel="6" x14ac:dyDescent="0.2">
      <c r="A65" s="19"/>
      <c r="B65" s="20" t="s">
        <v>31</v>
      </c>
      <c r="C65" s="21" t="s">
        <v>67</v>
      </c>
      <c r="D65" s="21"/>
      <c r="E65" s="21"/>
      <c r="F65" s="21"/>
      <c r="G65" s="21"/>
      <c r="H65" s="22">
        <v>241.61799999999999</v>
      </c>
      <c r="I65" s="22">
        <v>208.15</v>
      </c>
      <c r="J65" s="22">
        <v>189.809</v>
      </c>
      <c r="K65" s="22">
        <v>289.375</v>
      </c>
      <c r="L65" s="22">
        <v>201.816</v>
      </c>
      <c r="M65" s="22">
        <v>263.92200000000003</v>
      </c>
      <c r="N65" s="22">
        <v>162.13300000000001</v>
      </c>
      <c r="O65" s="22">
        <v>263.92200000000003</v>
      </c>
      <c r="P65" s="22">
        <v>201.816</v>
      </c>
      <c r="Q65" s="22">
        <v>289.375</v>
      </c>
      <c r="R65" s="22">
        <f>$H$65+$I$65+$J$65+$K$65+$L$65+$M$65+$N$65+$O$65+$P$65+$Q$65</f>
        <v>2311.9360000000001</v>
      </c>
      <c r="S65" s="22">
        <v>1</v>
      </c>
      <c r="T65" s="23">
        <f>ROUND($R$65*$S$65,3)</f>
        <v>2311.9360000000001</v>
      </c>
      <c r="U65" s="58"/>
      <c r="V65" s="59"/>
      <c r="W65" s="47">
        <f>ROUND($V$65+$U$65,2)</f>
        <v>0</v>
      </c>
      <c r="X65" s="23">
        <f>ROUND($R$65*$U$65,2)</f>
        <v>0</v>
      </c>
      <c r="Y65" s="23">
        <f>ROUND($T$65*$V$65,2)</f>
        <v>0</v>
      </c>
      <c r="Z65" s="23">
        <f>ROUND($Y$65+$X$65,2)</f>
        <v>0</v>
      </c>
      <c r="AA65" s="68"/>
      <c r="AB65" s="68"/>
    </row>
    <row r="66" spans="1:28" s="1" customFormat="1" ht="11.1" customHeight="1" outlineLevel="6" x14ac:dyDescent="0.2">
      <c r="A66" s="24"/>
      <c r="B66" s="25" t="s">
        <v>73</v>
      </c>
      <c r="C66" s="26" t="s">
        <v>74</v>
      </c>
      <c r="D66" s="26" t="s">
        <v>69</v>
      </c>
      <c r="E66" s="26"/>
      <c r="F66" s="26"/>
      <c r="G66" s="26"/>
      <c r="H66" s="27">
        <v>241.61799999999999</v>
      </c>
      <c r="I66" s="27">
        <v>208.15</v>
      </c>
      <c r="J66" s="27">
        <v>189.809</v>
      </c>
      <c r="K66" s="27">
        <v>289.375</v>
      </c>
      <c r="L66" s="27">
        <v>201.816</v>
      </c>
      <c r="M66" s="27">
        <v>263.92200000000003</v>
      </c>
      <c r="N66" s="27">
        <v>162.13300000000001</v>
      </c>
      <c r="O66" s="27">
        <v>263.92200000000003</v>
      </c>
      <c r="P66" s="27">
        <v>201.816</v>
      </c>
      <c r="Q66" s="27">
        <v>289.375</v>
      </c>
      <c r="R66" s="27">
        <f>$H$66+$I$66+$J$66+$K$66+$L$66+$M$66+$N$66+$O$66+$P$66+$Q$66</f>
        <v>2311.9360000000001</v>
      </c>
      <c r="S66" s="29">
        <v>0.28000000000000003</v>
      </c>
      <c r="T66" s="28">
        <f>ROUND($R$66*$S$66,3)</f>
        <v>647.34199999999998</v>
      </c>
      <c r="U66" s="60"/>
      <c r="V66" s="60"/>
      <c r="W66" s="28">
        <f>ROUND($V$66+$U$66,2)</f>
        <v>0</v>
      </c>
      <c r="X66" s="28">
        <f>ROUND($R$66*$U$66,2)</f>
        <v>0</v>
      </c>
      <c r="Y66" s="28">
        <f>ROUND($T$66*$V$66,2)</f>
        <v>0</v>
      </c>
      <c r="Z66" s="28">
        <f>ROUND($Y$66+$X$66,2)</f>
        <v>0</v>
      </c>
      <c r="AA66" s="69"/>
      <c r="AB66" s="69"/>
    </row>
    <row r="67" spans="1:28" s="11" customFormat="1" ht="42" customHeight="1" outlineLevel="5" x14ac:dyDescent="0.15">
      <c r="A67" s="12">
        <v>14</v>
      </c>
      <c r="B67" s="13" t="s">
        <v>108</v>
      </c>
      <c r="C67" s="14" t="s">
        <v>67</v>
      </c>
      <c r="D67" s="14"/>
      <c r="E67" s="14"/>
      <c r="F67" s="14"/>
      <c r="G67" s="14"/>
      <c r="H67" s="15">
        <v>241.61799999999999</v>
      </c>
      <c r="I67" s="15">
        <v>208.15</v>
      </c>
      <c r="J67" s="15">
        <v>189.809</v>
      </c>
      <c r="K67" s="15">
        <v>289.375</v>
      </c>
      <c r="L67" s="15">
        <v>201.816</v>
      </c>
      <c r="M67" s="15">
        <v>263.92200000000003</v>
      </c>
      <c r="N67" s="15">
        <v>162.13300000000001</v>
      </c>
      <c r="O67" s="15">
        <v>263.92200000000003</v>
      </c>
      <c r="P67" s="15">
        <v>201.816</v>
      </c>
      <c r="Q67" s="15">
        <v>289.375</v>
      </c>
      <c r="R67" s="16">
        <v>2311.9360000000001</v>
      </c>
      <c r="S67" s="17"/>
      <c r="T67" s="17">
        <f>$T$68</f>
        <v>2311.9360000000001</v>
      </c>
      <c r="U67" s="61"/>
      <c r="V67" s="61"/>
      <c r="W67" s="17">
        <f>ROUND($Z$67/$T$67,2)</f>
        <v>0</v>
      </c>
      <c r="X67" s="17">
        <f>ROUND($X$68+$X$69+$X$70,2)</f>
        <v>0</v>
      </c>
      <c r="Y67" s="17">
        <f>ROUND($Y$68+$Y$69+$Y$70,2)</f>
        <v>0</v>
      </c>
      <c r="Z67" s="17">
        <f>ROUND($Z$68+$Z$69+$Z$70,2)</f>
        <v>0</v>
      </c>
      <c r="AA67" s="67" t="s">
        <v>99</v>
      </c>
      <c r="AB67" s="67"/>
    </row>
    <row r="68" spans="1:28" s="18" customFormat="1" ht="11.1" customHeight="1" outlineLevel="6" x14ac:dyDescent="0.2">
      <c r="A68" s="19"/>
      <c r="B68" s="20" t="s">
        <v>31</v>
      </c>
      <c r="C68" s="21" t="s">
        <v>67</v>
      </c>
      <c r="D68" s="21"/>
      <c r="E68" s="21"/>
      <c r="F68" s="21"/>
      <c r="G68" s="21"/>
      <c r="H68" s="22">
        <v>241.61799999999999</v>
      </c>
      <c r="I68" s="22">
        <v>208.15</v>
      </c>
      <c r="J68" s="22">
        <v>189.809</v>
      </c>
      <c r="K68" s="22">
        <v>289.375</v>
      </c>
      <c r="L68" s="22">
        <v>201.816</v>
      </c>
      <c r="M68" s="22">
        <v>263.92200000000003</v>
      </c>
      <c r="N68" s="22">
        <v>162.13300000000001</v>
      </c>
      <c r="O68" s="22">
        <v>263.92200000000003</v>
      </c>
      <c r="P68" s="22">
        <v>201.816</v>
      </c>
      <c r="Q68" s="22">
        <v>289.375</v>
      </c>
      <c r="R68" s="22">
        <f>$H$68+$I$68+$J$68+$K$68+$L$68+$M$68+$N$68+$O$68+$P$68+$Q$68</f>
        <v>2311.9360000000001</v>
      </c>
      <c r="S68" s="22">
        <v>1</v>
      </c>
      <c r="T68" s="23">
        <f>ROUND($R$68*$S$68,3)</f>
        <v>2311.9360000000001</v>
      </c>
      <c r="U68" s="58"/>
      <c r="V68" s="59"/>
      <c r="W68" s="47">
        <f>ROUND($V$68+$U$68,2)</f>
        <v>0</v>
      </c>
      <c r="X68" s="23">
        <f>ROUND($R$68*$U$68,2)</f>
        <v>0</v>
      </c>
      <c r="Y68" s="23">
        <f>ROUND($T$68*$V$68,2)</f>
        <v>0</v>
      </c>
      <c r="Z68" s="23">
        <f>ROUND($Y$68+$X$68,2)</f>
        <v>0</v>
      </c>
      <c r="AA68" s="68"/>
      <c r="AB68" s="68"/>
    </row>
    <row r="69" spans="1:28" s="1" customFormat="1" ht="11.1" customHeight="1" outlineLevel="6" x14ac:dyDescent="0.2">
      <c r="A69" s="24"/>
      <c r="B69" s="25" t="s">
        <v>97</v>
      </c>
      <c r="C69" s="26" t="s">
        <v>67</v>
      </c>
      <c r="D69" s="26"/>
      <c r="E69" s="26"/>
      <c r="F69" s="26"/>
      <c r="G69" s="26"/>
      <c r="H69" s="27">
        <v>241.61799999999999</v>
      </c>
      <c r="I69" s="27">
        <v>208.15</v>
      </c>
      <c r="J69" s="27">
        <v>189.809</v>
      </c>
      <c r="K69" s="27">
        <v>289.375</v>
      </c>
      <c r="L69" s="27">
        <v>201.816</v>
      </c>
      <c r="M69" s="27">
        <v>263.92200000000003</v>
      </c>
      <c r="N69" s="27">
        <v>162.13300000000001</v>
      </c>
      <c r="O69" s="27">
        <v>263.92200000000003</v>
      </c>
      <c r="P69" s="27">
        <v>201.816</v>
      </c>
      <c r="Q69" s="27">
        <v>289.375</v>
      </c>
      <c r="R69" s="27">
        <f>$H$69+$I$69+$J$69+$K$69+$L$69+$M$69+$N$69+$O$69+$P$69+$Q$69</f>
        <v>2311.9360000000001</v>
      </c>
      <c r="S69" s="29">
        <v>1.1499999999999999</v>
      </c>
      <c r="T69" s="28">
        <f>ROUND($R$69*$S$69,3)</f>
        <v>2658.7260000000001</v>
      </c>
      <c r="U69" s="60"/>
      <c r="V69" s="60"/>
      <c r="W69" s="28">
        <f>ROUND($V$69+$U$69,2)</f>
        <v>0</v>
      </c>
      <c r="X69" s="28">
        <f>ROUND($R$69*$U$69,2)</f>
        <v>0</v>
      </c>
      <c r="Y69" s="28">
        <f>ROUND($T$69*$V$69,2)</f>
        <v>0</v>
      </c>
      <c r="Z69" s="28">
        <f>ROUND($Y$69+$X$69,2)</f>
        <v>0</v>
      </c>
      <c r="AA69" s="69"/>
      <c r="AB69" s="69"/>
    </row>
    <row r="70" spans="1:28" s="1" customFormat="1" ht="11.1" customHeight="1" outlineLevel="6" x14ac:dyDescent="0.2">
      <c r="A70" s="24"/>
      <c r="B70" s="25" t="s">
        <v>70</v>
      </c>
      <c r="C70" s="26" t="s">
        <v>71</v>
      </c>
      <c r="D70" s="26"/>
      <c r="E70" s="26"/>
      <c r="F70" s="26"/>
      <c r="G70" s="26"/>
      <c r="H70" s="27">
        <v>241.61799999999999</v>
      </c>
      <c r="I70" s="27">
        <v>208.15</v>
      </c>
      <c r="J70" s="27">
        <v>189.809</v>
      </c>
      <c r="K70" s="27">
        <v>289.375</v>
      </c>
      <c r="L70" s="27">
        <v>201.816</v>
      </c>
      <c r="M70" s="27">
        <v>263.92200000000003</v>
      </c>
      <c r="N70" s="27">
        <v>162.13300000000001</v>
      </c>
      <c r="O70" s="27">
        <v>263.92200000000003</v>
      </c>
      <c r="P70" s="27">
        <v>201.816</v>
      </c>
      <c r="Q70" s="27">
        <v>289.375</v>
      </c>
      <c r="R70" s="27">
        <f>$H$70+$I$70+$J$70+$K$70+$L$70+$M$70+$N$70+$O$70+$P$70+$Q$70</f>
        <v>2311.9360000000001</v>
      </c>
      <c r="S70" s="30">
        <v>0.5</v>
      </c>
      <c r="T70" s="28">
        <f>ROUND($R$70*$S$70,3)</f>
        <v>1155.9680000000001</v>
      </c>
      <c r="U70" s="60"/>
      <c r="V70" s="60"/>
      <c r="W70" s="28">
        <f>ROUND($V$70+$U$70,2)</f>
        <v>0</v>
      </c>
      <c r="X70" s="28">
        <f>ROUND($R$70*$U$70,2)</f>
        <v>0</v>
      </c>
      <c r="Y70" s="28">
        <f>ROUND($T$70*$V$70,2)</f>
        <v>0</v>
      </c>
      <c r="Z70" s="28">
        <f>ROUND($Y$70+$X$70,2)</f>
        <v>0</v>
      </c>
      <c r="AA70" s="69"/>
      <c r="AB70" s="69"/>
    </row>
    <row r="71" spans="1:28" s="11" customFormat="1" ht="42" customHeight="1" outlineLevel="5" x14ac:dyDescent="0.15">
      <c r="A71" s="12">
        <v>15</v>
      </c>
      <c r="B71" s="13" t="s">
        <v>109</v>
      </c>
      <c r="C71" s="14" t="s">
        <v>67</v>
      </c>
      <c r="D71" s="14"/>
      <c r="E71" s="14"/>
      <c r="F71" s="14"/>
      <c r="G71" s="14"/>
      <c r="H71" s="15">
        <v>55.473999999999997</v>
      </c>
      <c r="I71" s="15">
        <v>50.561999999999998</v>
      </c>
      <c r="J71" s="15">
        <v>56.314999999999998</v>
      </c>
      <c r="K71" s="15">
        <v>64.492000000000004</v>
      </c>
      <c r="L71" s="15">
        <v>54.786999999999999</v>
      </c>
      <c r="M71" s="15">
        <v>67.948999999999998</v>
      </c>
      <c r="N71" s="15">
        <v>54.783000000000001</v>
      </c>
      <c r="O71" s="15">
        <v>67.948999999999998</v>
      </c>
      <c r="P71" s="15">
        <v>54.786999999999999</v>
      </c>
      <c r="Q71" s="15">
        <v>64.492000000000004</v>
      </c>
      <c r="R71" s="15">
        <v>591.59</v>
      </c>
      <c r="S71" s="17"/>
      <c r="T71" s="17">
        <f>$T$72</f>
        <v>591.59</v>
      </c>
      <c r="U71" s="61"/>
      <c r="V71" s="61"/>
      <c r="W71" s="17">
        <f>ROUND($Z$71/$T$71,2)</f>
        <v>0</v>
      </c>
      <c r="X71" s="17">
        <f>ROUND($X$72+$X$73+$X$74,2)</f>
        <v>0</v>
      </c>
      <c r="Y71" s="17">
        <f>ROUND($Y$72+$Y$73+$Y$74,2)</f>
        <v>0</v>
      </c>
      <c r="Z71" s="17">
        <f>ROUND($Z$72+$Z$73+$Z$74,2)</f>
        <v>0</v>
      </c>
      <c r="AA71" s="67" t="s">
        <v>99</v>
      </c>
      <c r="AB71" s="67"/>
    </row>
    <row r="72" spans="1:28" s="18" customFormat="1" ht="11.1" customHeight="1" outlineLevel="6" x14ac:dyDescent="0.2">
      <c r="A72" s="19"/>
      <c r="B72" s="20" t="s">
        <v>31</v>
      </c>
      <c r="C72" s="21" t="s">
        <v>67</v>
      </c>
      <c r="D72" s="21"/>
      <c r="E72" s="21"/>
      <c r="F72" s="21"/>
      <c r="G72" s="21"/>
      <c r="H72" s="22">
        <v>55.473999999999997</v>
      </c>
      <c r="I72" s="22">
        <v>50.561999999999998</v>
      </c>
      <c r="J72" s="22">
        <v>56.314999999999998</v>
      </c>
      <c r="K72" s="22">
        <v>64.492000000000004</v>
      </c>
      <c r="L72" s="22">
        <v>54.786999999999999</v>
      </c>
      <c r="M72" s="22">
        <v>67.948999999999998</v>
      </c>
      <c r="N72" s="22">
        <v>54.783000000000001</v>
      </c>
      <c r="O72" s="22">
        <v>67.948999999999998</v>
      </c>
      <c r="P72" s="22">
        <v>54.786999999999999</v>
      </c>
      <c r="Q72" s="22">
        <v>64.492000000000004</v>
      </c>
      <c r="R72" s="22">
        <f>$H$72+$I$72+$J$72+$K$72+$L$72+$M$72+$N$72+$O$72+$P$72+$Q$72</f>
        <v>591.59</v>
      </c>
      <c r="S72" s="22">
        <v>1</v>
      </c>
      <c r="T72" s="23">
        <f>ROUND($R$72*$S$72,3)</f>
        <v>591.59</v>
      </c>
      <c r="U72" s="58"/>
      <c r="V72" s="59"/>
      <c r="W72" s="47">
        <f>ROUND($V$72+$U$72,2)</f>
        <v>0</v>
      </c>
      <c r="X72" s="23">
        <f>ROUND($R$72*$U$72,2)</f>
        <v>0</v>
      </c>
      <c r="Y72" s="23">
        <f>ROUND($T$72*$V$72,2)</f>
        <v>0</v>
      </c>
      <c r="Z72" s="23">
        <f>ROUND($Y$72+$X$72,2)</f>
        <v>0</v>
      </c>
      <c r="AA72" s="68"/>
      <c r="AB72" s="68"/>
    </row>
    <row r="73" spans="1:28" s="1" customFormat="1" ht="11.1" customHeight="1" outlineLevel="6" x14ac:dyDescent="0.2">
      <c r="A73" s="24"/>
      <c r="B73" s="25" t="s">
        <v>104</v>
      </c>
      <c r="C73" s="26" t="s">
        <v>67</v>
      </c>
      <c r="D73" s="26"/>
      <c r="E73" s="26"/>
      <c r="F73" s="26"/>
      <c r="G73" s="26"/>
      <c r="H73" s="27">
        <v>55.473999999999997</v>
      </c>
      <c r="I73" s="27">
        <v>50.561999999999998</v>
      </c>
      <c r="J73" s="27">
        <v>56.314999999999998</v>
      </c>
      <c r="K73" s="27">
        <v>64.492000000000004</v>
      </c>
      <c r="L73" s="27">
        <v>54.786999999999999</v>
      </c>
      <c r="M73" s="27">
        <v>67.948999999999998</v>
      </c>
      <c r="N73" s="27">
        <v>54.783000000000001</v>
      </c>
      <c r="O73" s="27">
        <v>67.948999999999998</v>
      </c>
      <c r="P73" s="27">
        <v>54.786999999999999</v>
      </c>
      <c r="Q73" s="27">
        <v>64.492000000000004</v>
      </c>
      <c r="R73" s="27">
        <f>$H$73+$I$73+$J$73+$K$73+$L$73+$M$73+$N$73+$O$73+$P$73+$Q$73</f>
        <v>591.59</v>
      </c>
      <c r="S73" s="29">
        <v>1.1499999999999999</v>
      </c>
      <c r="T73" s="28">
        <f>ROUND($R$73*$S$73,3)</f>
        <v>680.32899999999995</v>
      </c>
      <c r="U73" s="60"/>
      <c r="V73" s="60"/>
      <c r="W73" s="28">
        <f>ROUND($V$73+$U$73,2)</f>
        <v>0</v>
      </c>
      <c r="X73" s="28">
        <f>ROUND($R$73*$U$73,2)</f>
        <v>0</v>
      </c>
      <c r="Y73" s="28">
        <f>ROUND($T$73*$V$73,2)</f>
        <v>0</v>
      </c>
      <c r="Z73" s="28">
        <f>ROUND($Y$73+$X$73,2)</f>
        <v>0</v>
      </c>
      <c r="AA73" s="69"/>
      <c r="AB73" s="69"/>
    </row>
    <row r="74" spans="1:28" s="1" customFormat="1" ht="11.1" customHeight="1" outlineLevel="6" x14ac:dyDescent="0.2">
      <c r="A74" s="24"/>
      <c r="B74" s="25" t="s">
        <v>70</v>
      </c>
      <c r="C74" s="26" t="s">
        <v>71</v>
      </c>
      <c r="D74" s="26"/>
      <c r="E74" s="26"/>
      <c r="F74" s="26"/>
      <c r="G74" s="26"/>
      <c r="H74" s="27">
        <v>55.473999999999997</v>
      </c>
      <c r="I74" s="27">
        <v>50.561999999999998</v>
      </c>
      <c r="J74" s="27">
        <v>56.314999999999998</v>
      </c>
      <c r="K74" s="27">
        <v>64.492000000000004</v>
      </c>
      <c r="L74" s="27">
        <v>54.786999999999999</v>
      </c>
      <c r="M74" s="27">
        <v>67.948999999999998</v>
      </c>
      <c r="N74" s="27">
        <v>54.783000000000001</v>
      </c>
      <c r="O74" s="27">
        <v>67.948999999999998</v>
      </c>
      <c r="P74" s="27">
        <v>54.786999999999999</v>
      </c>
      <c r="Q74" s="27">
        <v>64.492000000000004</v>
      </c>
      <c r="R74" s="27">
        <f>$H$74+$I$74+$J$74+$K$74+$L$74+$M$74+$N$74+$O$74+$P$74+$Q$74</f>
        <v>591.59</v>
      </c>
      <c r="S74" s="30">
        <v>0.5</v>
      </c>
      <c r="T74" s="28">
        <f>ROUND($R$74*$S$74,3)</f>
        <v>295.79500000000002</v>
      </c>
      <c r="U74" s="60"/>
      <c r="V74" s="60"/>
      <c r="W74" s="28">
        <f>ROUND($V$74+$U$74,2)</f>
        <v>0</v>
      </c>
      <c r="X74" s="28">
        <f>ROUND($R$74*$U$74,2)</f>
        <v>0</v>
      </c>
      <c r="Y74" s="28">
        <f>ROUND($T$74*$V$74,2)</f>
        <v>0</v>
      </c>
      <c r="Z74" s="28">
        <f>ROUND($Y$74+$X$74,2)</f>
        <v>0</v>
      </c>
      <c r="AA74" s="69"/>
      <c r="AB74" s="69"/>
    </row>
    <row r="75" spans="1:28" s="11" customFormat="1" ht="32.1" customHeight="1" outlineLevel="5" x14ac:dyDescent="0.15">
      <c r="A75" s="12">
        <v>16</v>
      </c>
      <c r="B75" s="13" t="s">
        <v>110</v>
      </c>
      <c r="C75" s="14" t="s">
        <v>67</v>
      </c>
      <c r="D75" s="14"/>
      <c r="E75" s="14"/>
      <c r="F75" s="14"/>
      <c r="G75" s="14"/>
      <c r="H75" s="15">
        <v>89.778000000000006</v>
      </c>
      <c r="I75" s="15">
        <v>71.786000000000001</v>
      </c>
      <c r="J75" s="15">
        <v>60.012</v>
      </c>
      <c r="K75" s="15">
        <v>87.444999999999993</v>
      </c>
      <c r="L75" s="15">
        <v>66.367000000000004</v>
      </c>
      <c r="M75" s="15">
        <v>95.581999999999994</v>
      </c>
      <c r="N75" s="15">
        <v>52.131999999999998</v>
      </c>
      <c r="O75" s="15">
        <v>95.581999999999994</v>
      </c>
      <c r="P75" s="15">
        <v>66.367000000000004</v>
      </c>
      <c r="Q75" s="15">
        <v>87.444999999999993</v>
      </c>
      <c r="R75" s="15">
        <v>772.49599999999998</v>
      </c>
      <c r="S75" s="17"/>
      <c r="T75" s="17">
        <f>$T$76</f>
        <v>772.49599999999998</v>
      </c>
      <c r="U75" s="61"/>
      <c r="V75" s="61"/>
      <c r="W75" s="17">
        <f>ROUND($Z$75/$T$75,2)</f>
        <v>0</v>
      </c>
      <c r="X75" s="17">
        <f>ROUND($X$76+$X$77+$X$78,2)</f>
        <v>0</v>
      </c>
      <c r="Y75" s="17">
        <f>ROUND($Y$76+$Y$77+$Y$78,2)</f>
        <v>0</v>
      </c>
      <c r="Z75" s="17">
        <f>ROUND($Z$76+$Z$77+$Z$78,2)</f>
        <v>0</v>
      </c>
      <c r="AA75" s="67" t="s">
        <v>99</v>
      </c>
      <c r="AB75" s="67"/>
    </row>
    <row r="76" spans="1:28" s="18" customFormat="1" ht="11.1" customHeight="1" outlineLevel="6" x14ac:dyDescent="0.2">
      <c r="A76" s="19"/>
      <c r="B76" s="20" t="s">
        <v>31</v>
      </c>
      <c r="C76" s="21" t="s">
        <v>67</v>
      </c>
      <c r="D76" s="21"/>
      <c r="E76" s="21"/>
      <c r="F76" s="21"/>
      <c r="G76" s="21"/>
      <c r="H76" s="22">
        <v>89.778000000000006</v>
      </c>
      <c r="I76" s="22">
        <v>71.786000000000001</v>
      </c>
      <c r="J76" s="22">
        <v>60.012</v>
      </c>
      <c r="K76" s="22">
        <v>87.444999999999993</v>
      </c>
      <c r="L76" s="22">
        <v>66.367000000000004</v>
      </c>
      <c r="M76" s="22">
        <v>95.581999999999994</v>
      </c>
      <c r="N76" s="22">
        <v>52.131999999999998</v>
      </c>
      <c r="O76" s="22">
        <v>95.581999999999994</v>
      </c>
      <c r="P76" s="22">
        <v>66.367000000000004</v>
      </c>
      <c r="Q76" s="22">
        <v>87.444999999999993</v>
      </c>
      <c r="R76" s="22">
        <f>$H$76+$I$76+$J$76+$K$76+$L$76+$M$76+$N$76+$O$76+$P$76+$Q$76</f>
        <v>772.49599999999987</v>
      </c>
      <c r="S76" s="22">
        <v>1</v>
      </c>
      <c r="T76" s="23">
        <f>ROUND($R$76*$S$76,3)</f>
        <v>772.49599999999998</v>
      </c>
      <c r="U76" s="58"/>
      <c r="V76" s="59"/>
      <c r="W76" s="47">
        <f>ROUND($V$76+$U$76,2)</f>
        <v>0</v>
      </c>
      <c r="X76" s="23">
        <f>ROUND($R$76*$U$76,2)</f>
        <v>0</v>
      </c>
      <c r="Y76" s="23">
        <f>ROUND($T$76*$V$76,2)</f>
        <v>0</v>
      </c>
      <c r="Z76" s="23">
        <f>ROUND($Y$76+$X$76,2)</f>
        <v>0</v>
      </c>
      <c r="AA76" s="68"/>
      <c r="AB76" s="68"/>
    </row>
    <row r="77" spans="1:28" s="1" customFormat="1" ht="11.1" customHeight="1" outlineLevel="6" x14ac:dyDescent="0.2">
      <c r="A77" s="24"/>
      <c r="B77" s="25" t="s">
        <v>97</v>
      </c>
      <c r="C77" s="26" t="s">
        <v>67</v>
      </c>
      <c r="D77" s="26"/>
      <c r="E77" s="26"/>
      <c r="F77" s="26"/>
      <c r="G77" s="26"/>
      <c r="H77" s="27">
        <v>89.778000000000006</v>
      </c>
      <c r="I77" s="27">
        <v>71.786000000000001</v>
      </c>
      <c r="J77" s="27">
        <v>60.012</v>
      </c>
      <c r="K77" s="27">
        <v>87.444999999999993</v>
      </c>
      <c r="L77" s="27">
        <v>66.367000000000004</v>
      </c>
      <c r="M77" s="27">
        <v>95.581999999999994</v>
      </c>
      <c r="N77" s="27">
        <v>52.131999999999998</v>
      </c>
      <c r="O77" s="27">
        <v>95.581999999999994</v>
      </c>
      <c r="P77" s="27">
        <v>66.367000000000004</v>
      </c>
      <c r="Q77" s="27">
        <v>87.444999999999993</v>
      </c>
      <c r="R77" s="27">
        <f>$H$77+$I$77+$J$77+$K$77+$L$77+$M$77+$N$77+$O$77+$P$77+$Q$77</f>
        <v>772.49599999999987</v>
      </c>
      <c r="S77" s="29">
        <v>1.1499999999999999</v>
      </c>
      <c r="T77" s="28">
        <f>ROUND($R$77*$S$77,3)</f>
        <v>888.37</v>
      </c>
      <c r="U77" s="60"/>
      <c r="V77" s="60"/>
      <c r="W77" s="28">
        <f>ROUND($V$77+$U$77,2)</f>
        <v>0</v>
      </c>
      <c r="X77" s="28">
        <f>ROUND($R$77*$U$77,2)</f>
        <v>0</v>
      </c>
      <c r="Y77" s="28">
        <f>ROUND($T$77*$V$77,2)</f>
        <v>0</v>
      </c>
      <c r="Z77" s="28">
        <f>ROUND($Y$77+$X$77,2)</f>
        <v>0</v>
      </c>
      <c r="AA77" s="69"/>
      <c r="AB77" s="69"/>
    </row>
    <row r="78" spans="1:28" s="1" customFormat="1" ht="11.1" customHeight="1" outlineLevel="6" x14ac:dyDescent="0.2">
      <c r="A78" s="24"/>
      <c r="B78" s="25" t="s">
        <v>70</v>
      </c>
      <c r="C78" s="26" t="s">
        <v>71</v>
      </c>
      <c r="D78" s="26"/>
      <c r="E78" s="26"/>
      <c r="F78" s="26"/>
      <c r="G78" s="26"/>
      <c r="H78" s="27">
        <v>89.778000000000006</v>
      </c>
      <c r="I78" s="27">
        <v>71.786000000000001</v>
      </c>
      <c r="J78" s="27">
        <v>60.012</v>
      </c>
      <c r="K78" s="27">
        <v>87.444999999999993</v>
      </c>
      <c r="L78" s="27">
        <v>66.367000000000004</v>
      </c>
      <c r="M78" s="27">
        <v>95.581999999999994</v>
      </c>
      <c r="N78" s="27">
        <v>52.131999999999998</v>
      </c>
      <c r="O78" s="27">
        <v>95.581999999999994</v>
      </c>
      <c r="P78" s="27">
        <v>66.367000000000004</v>
      </c>
      <c r="Q78" s="27">
        <v>87.444999999999993</v>
      </c>
      <c r="R78" s="27">
        <f>$H$78+$I$78+$J$78+$K$78+$L$78+$M$78+$N$78+$O$78+$P$78+$Q$78</f>
        <v>772.49599999999987</v>
      </c>
      <c r="S78" s="30">
        <v>0.5</v>
      </c>
      <c r="T78" s="28">
        <f>ROUND($R$78*$S$78,3)</f>
        <v>386.24799999999999</v>
      </c>
      <c r="U78" s="60"/>
      <c r="V78" s="60"/>
      <c r="W78" s="28">
        <f>ROUND($V$78+$U$78,2)</f>
        <v>0</v>
      </c>
      <c r="X78" s="28">
        <f>ROUND($R$78*$U$78,2)</f>
        <v>0</v>
      </c>
      <c r="Y78" s="28">
        <f>ROUND($T$78*$V$78,2)</f>
        <v>0</v>
      </c>
      <c r="Z78" s="28">
        <f>ROUND($Y$78+$X$78,2)</f>
        <v>0</v>
      </c>
      <c r="AA78" s="69"/>
      <c r="AB78" s="69"/>
    </row>
    <row r="79" spans="1:28" s="11" customFormat="1" ht="32.1" customHeight="1" outlineLevel="5" x14ac:dyDescent="0.15">
      <c r="A79" s="12">
        <v>17</v>
      </c>
      <c r="B79" s="13" t="s">
        <v>111</v>
      </c>
      <c r="C79" s="14" t="s">
        <v>112</v>
      </c>
      <c r="D79" s="14"/>
      <c r="E79" s="14"/>
      <c r="F79" s="14"/>
      <c r="G79" s="14"/>
      <c r="H79" s="15">
        <v>190.13</v>
      </c>
      <c r="I79" s="15">
        <v>157.91</v>
      </c>
      <c r="J79" s="15">
        <v>135.18</v>
      </c>
      <c r="K79" s="15">
        <v>193.15</v>
      </c>
      <c r="L79" s="15">
        <v>148.01</v>
      </c>
      <c r="M79" s="15">
        <v>208.55</v>
      </c>
      <c r="N79" s="15">
        <v>120.095</v>
      </c>
      <c r="O79" s="15">
        <v>208.55</v>
      </c>
      <c r="P79" s="15">
        <v>148.01</v>
      </c>
      <c r="Q79" s="15">
        <v>193.15</v>
      </c>
      <c r="R79" s="16">
        <v>1702.7349999999999</v>
      </c>
      <c r="S79" s="17"/>
      <c r="T79" s="17">
        <f>$T$80</f>
        <v>1702.7349999999999</v>
      </c>
      <c r="U79" s="61"/>
      <c r="V79" s="61"/>
      <c r="W79" s="17">
        <f>ROUND($Z$79/$T$79,2)</f>
        <v>0</v>
      </c>
      <c r="X79" s="17">
        <f>ROUND($X$80+$X$81,2)</f>
        <v>0</v>
      </c>
      <c r="Y79" s="17">
        <f>ROUND($Y$80+$Y$81,2)</f>
        <v>0</v>
      </c>
      <c r="Z79" s="17">
        <f>ROUND($Z$80+$Z$81,2)</f>
        <v>0</v>
      </c>
      <c r="AA79" s="67" t="s">
        <v>99</v>
      </c>
      <c r="AB79" s="67"/>
    </row>
    <row r="80" spans="1:28" s="18" customFormat="1" ht="11.1" customHeight="1" outlineLevel="6" x14ac:dyDescent="0.2">
      <c r="A80" s="19"/>
      <c r="B80" s="20" t="s">
        <v>31</v>
      </c>
      <c r="C80" s="21" t="s">
        <v>112</v>
      </c>
      <c r="D80" s="21"/>
      <c r="E80" s="21"/>
      <c r="F80" s="21"/>
      <c r="G80" s="21"/>
      <c r="H80" s="22">
        <v>190.13</v>
      </c>
      <c r="I80" s="22">
        <v>157.91</v>
      </c>
      <c r="J80" s="22">
        <v>135.18</v>
      </c>
      <c r="K80" s="22">
        <v>193.15</v>
      </c>
      <c r="L80" s="22">
        <v>148.01</v>
      </c>
      <c r="M80" s="22">
        <v>208.55</v>
      </c>
      <c r="N80" s="22">
        <v>120.095</v>
      </c>
      <c r="O80" s="22">
        <v>208.55</v>
      </c>
      <c r="P80" s="22">
        <v>148.01</v>
      </c>
      <c r="Q80" s="22">
        <v>193.15</v>
      </c>
      <c r="R80" s="22">
        <f>$H$80+$I$80+$J$80+$K$80+$L$80+$M$80+$N$80+$O$80+$P$80+$Q$80</f>
        <v>1702.7350000000001</v>
      </c>
      <c r="S80" s="22">
        <v>1</v>
      </c>
      <c r="T80" s="23">
        <f>ROUND($R$80*$S$80,3)</f>
        <v>1702.7349999999999</v>
      </c>
      <c r="U80" s="58"/>
      <c r="V80" s="59"/>
      <c r="W80" s="47">
        <f>ROUND($V$80+$U$80,2)</f>
        <v>0</v>
      </c>
      <c r="X80" s="23">
        <f>ROUND($R$80*$U$80,2)</f>
        <v>0</v>
      </c>
      <c r="Y80" s="23">
        <f>ROUND($T$80*$V$80,2)</f>
        <v>0</v>
      </c>
      <c r="Z80" s="23">
        <f>ROUND($Y$80+$X$80,2)</f>
        <v>0</v>
      </c>
      <c r="AA80" s="68"/>
      <c r="AB80" s="68"/>
    </row>
    <row r="81" spans="1:28" s="1" customFormat="1" ht="11.1" customHeight="1" outlineLevel="6" x14ac:dyDescent="0.2">
      <c r="A81" s="24"/>
      <c r="B81" s="25" t="s">
        <v>91</v>
      </c>
      <c r="C81" s="26" t="s">
        <v>77</v>
      </c>
      <c r="D81" s="26"/>
      <c r="E81" s="26"/>
      <c r="F81" s="26"/>
      <c r="G81" s="26"/>
      <c r="H81" s="27">
        <v>0.95099999999999996</v>
      </c>
      <c r="I81" s="27">
        <v>0.79</v>
      </c>
      <c r="J81" s="27">
        <v>0.67600000000000005</v>
      </c>
      <c r="K81" s="27">
        <v>0.96599999999999997</v>
      </c>
      <c r="L81" s="27">
        <v>0.74</v>
      </c>
      <c r="M81" s="27">
        <v>1.0429999999999999</v>
      </c>
      <c r="N81" s="27">
        <v>0.6</v>
      </c>
      <c r="O81" s="27">
        <v>1.0429999999999999</v>
      </c>
      <c r="P81" s="27">
        <v>0.74</v>
      </c>
      <c r="Q81" s="27">
        <v>0.96599999999999997</v>
      </c>
      <c r="R81" s="27">
        <f>$H$81+$I$81+$J$81+$K$81+$L$81+$M$81+$N$81+$O$81+$P$81+$Q$81</f>
        <v>8.5150000000000006</v>
      </c>
      <c r="S81" s="29">
        <v>1.02</v>
      </c>
      <c r="T81" s="28">
        <f>ROUND($R$81*$S$81,3)</f>
        <v>8.6850000000000005</v>
      </c>
      <c r="U81" s="60"/>
      <c r="V81" s="60"/>
      <c r="W81" s="28">
        <f>ROUND($V$81+$U$81,2)</f>
        <v>0</v>
      </c>
      <c r="X81" s="28">
        <f>ROUND($R$81*$U$81,2)</f>
        <v>0</v>
      </c>
      <c r="Y81" s="28">
        <f>ROUND($T$81*$V$81,2)</f>
        <v>0</v>
      </c>
      <c r="Z81" s="28">
        <f>ROUND($Y$81+$X$81,2)</f>
        <v>0</v>
      </c>
      <c r="AA81" s="69"/>
      <c r="AB81" s="69"/>
    </row>
    <row r="82" spans="1:28" s="11" customFormat="1" ht="32.1" customHeight="1" outlineLevel="5" x14ac:dyDescent="0.15">
      <c r="A82" s="12">
        <v>18</v>
      </c>
      <c r="B82" s="13" t="s">
        <v>113</v>
      </c>
      <c r="C82" s="14" t="s">
        <v>67</v>
      </c>
      <c r="D82" s="14"/>
      <c r="E82" s="14"/>
      <c r="F82" s="14"/>
      <c r="G82" s="14"/>
      <c r="H82" s="15">
        <v>89.778000000000006</v>
      </c>
      <c r="I82" s="15">
        <v>71.786000000000001</v>
      </c>
      <c r="J82" s="15">
        <v>60.012</v>
      </c>
      <c r="K82" s="15">
        <v>87.444999999999993</v>
      </c>
      <c r="L82" s="15">
        <v>66.367000000000004</v>
      </c>
      <c r="M82" s="15">
        <v>95.581999999999994</v>
      </c>
      <c r="N82" s="15">
        <v>52.131999999999998</v>
      </c>
      <c r="O82" s="15">
        <v>95.581999999999994</v>
      </c>
      <c r="P82" s="15">
        <v>66.367000000000004</v>
      </c>
      <c r="Q82" s="15">
        <v>87.444999999999993</v>
      </c>
      <c r="R82" s="15">
        <v>772.49599999999998</v>
      </c>
      <c r="S82" s="17"/>
      <c r="T82" s="17">
        <f>$T$83</f>
        <v>772.49599999999998</v>
      </c>
      <c r="U82" s="61"/>
      <c r="V82" s="61"/>
      <c r="W82" s="17">
        <f>ROUND($Z$82/$T$82,2)</f>
        <v>0</v>
      </c>
      <c r="X82" s="17">
        <f>ROUND($X$83+$X$84,2)</f>
        <v>0</v>
      </c>
      <c r="Y82" s="17">
        <f>ROUND($Y$83+$Y$84,2)</f>
        <v>0</v>
      </c>
      <c r="Z82" s="17">
        <f>ROUND($Z$83+$Z$84,2)</f>
        <v>0</v>
      </c>
      <c r="AA82" s="67" t="s">
        <v>99</v>
      </c>
      <c r="AB82" s="67"/>
    </row>
    <row r="83" spans="1:28" s="18" customFormat="1" ht="11.1" customHeight="1" outlineLevel="6" x14ac:dyDescent="0.2">
      <c r="A83" s="19"/>
      <c r="B83" s="20" t="s">
        <v>31</v>
      </c>
      <c r="C83" s="21" t="s">
        <v>67</v>
      </c>
      <c r="D83" s="21"/>
      <c r="E83" s="21"/>
      <c r="F83" s="21"/>
      <c r="G83" s="21"/>
      <c r="H83" s="22">
        <v>89.778000000000006</v>
      </c>
      <c r="I83" s="22">
        <v>71.786000000000001</v>
      </c>
      <c r="J83" s="22">
        <v>60.012</v>
      </c>
      <c r="K83" s="22">
        <v>87.444999999999993</v>
      </c>
      <c r="L83" s="22">
        <v>66.367000000000004</v>
      </c>
      <c r="M83" s="22">
        <v>95.581999999999994</v>
      </c>
      <c r="N83" s="22">
        <v>52.131999999999998</v>
      </c>
      <c r="O83" s="22">
        <v>95.581999999999994</v>
      </c>
      <c r="P83" s="22">
        <v>66.367000000000004</v>
      </c>
      <c r="Q83" s="22">
        <v>87.444999999999993</v>
      </c>
      <c r="R83" s="22">
        <f>$H$83+$I$83+$J$83+$K$83+$L$83+$M$83+$N$83+$O$83+$P$83+$Q$83</f>
        <v>772.49599999999987</v>
      </c>
      <c r="S83" s="22">
        <v>1</v>
      </c>
      <c r="T83" s="23">
        <f>ROUND($R$83*$S$83,3)</f>
        <v>772.49599999999998</v>
      </c>
      <c r="U83" s="58"/>
      <c r="V83" s="59"/>
      <c r="W83" s="47">
        <f>ROUND($V$83+$U$83,2)</f>
        <v>0</v>
      </c>
      <c r="X83" s="23">
        <f>ROUND($R$83*$U$83,2)</f>
        <v>0</v>
      </c>
      <c r="Y83" s="23">
        <f>ROUND($T$83*$V$83,2)</f>
        <v>0</v>
      </c>
      <c r="Z83" s="23">
        <f>ROUND($Y$83+$X$83,2)</f>
        <v>0</v>
      </c>
      <c r="AA83" s="68"/>
      <c r="AB83" s="68"/>
    </row>
    <row r="84" spans="1:28" s="1" customFormat="1" ht="11.1" customHeight="1" outlineLevel="6" x14ac:dyDescent="0.2">
      <c r="A84" s="24"/>
      <c r="B84" s="25" t="s">
        <v>73</v>
      </c>
      <c r="C84" s="26" t="s">
        <v>74</v>
      </c>
      <c r="D84" s="26" t="s">
        <v>69</v>
      </c>
      <c r="E84" s="26"/>
      <c r="F84" s="26"/>
      <c r="G84" s="26"/>
      <c r="H84" s="27">
        <v>89.778000000000006</v>
      </c>
      <c r="I84" s="27">
        <v>71.786000000000001</v>
      </c>
      <c r="J84" s="27">
        <v>60.012</v>
      </c>
      <c r="K84" s="27">
        <v>87.444999999999993</v>
      </c>
      <c r="L84" s="27">
        <v>66.367000000000004</v>
      </c>
      <c r="M84" s="27">
        <v>95.581999999999994</v>
      </c>
      <c r="N84" s="27">
        <v>52.131999999999998</v>
      </c>
      <c r="O84" s="27">
        <v>95.581999999999994</v>
      </c>
      <c r="P84" s="27">
        <v>66.367000000000004</v>
      </c>
      <c r="Q84" s="27">
        <v>87.444999999999993</v>
      </c>
      <c r="R84" s="27">
        <f>$H$84+$I$84+$J$84+$K$84+$L$84+$M$84+$N$84+$O$84+$P$84+$Q$84</f>
        <v>772.49599999999987</v>
      </c>
      <c r="S84" s="29">
        <v>0.28000000000000003</v>
      </c>
      <c r="T84" s="28">
        <f>ROUND($R$84*$S$84,3)</f>
        <v>216.29900000000001</v>
      </c>
      <c r="U84" s="60"/>
      <c r="V84" s="60"/>
      <c r="W84" s="28">
        <f>ROUND($V$84+$U$84,2)</f>
        <v>0</v>
      </c>
      <c r="X84" s="28">
        <f>ROUND($R$84*$U$84,2)</f>
        <v>0</v>
      </c>
      <c r="Y84" s="28">
        <f>ROUND($T$84*$V$84,2)</f>
        <v>0</v>
      </c>
      <c r="Z84" s="28">
        <f>ROUND($Y$84+$X$84,2)</f>
        <v>0</v>
      </c>
      <c r="AA84" s="69"/>
      <c r="AB84" s="69"/>
    </row>
    <row r="85" spans="1:28" s="11" customFormat="1" ht="83.1" customHeight="1" outlineLevel="5" x14ac:dyDescent="0.15">
      <c r="A85" s="12">
        <v>19</v>
      </c>
      <c r="B85" s="13" t="s">
        <v>114</v>
      </c>
      <c r="C85" s="14" t="s">
        <v>67</v>
      </c>
      <c r="D85" s="14"/>
      <c r="E85" s="14"/>
      <c r="F85" s="14"/>
      <c r="G85" s="14"/>
      <c r="H85" s="15">
        <v>55.713000000000001</v>
      </c>
      <c r="I85" s="15">
        <v>54.161000000000001</v>
      </c>
      <c r="J85" s="15">
        <v>43.112000000000002</v>
      </c>
      <c r="K85" s="15">
        <v>51.573999999999998</v>
      </c>
      <c r="L85" s="15">
        <v>48.826000000000001</v>
      </c>
      <c r="M85" s="15">
        <v>75.180999999999997</v>
      </c>
      <c r="N85" s="15">
        <v>42.375</v>
      </c>
      <c r="O85" s="15">
        <v>75.180999999999997</v>
      </c>
      <c r="P85" s="15">
        <v>48.826000000000001</v>
      </c>
      <c r="Q85" s="15">
        <v>51.573999999999998</v>
      </c>
      <c r="R85" s="15">
        <v>546.52300000000002</v>
      </c>
      <c r="S85" s="17"/>
      <c r="T85" s="17">
        <f>$T$86</f>
        <v>546.52300000000002</v>
      </c>
      <c r="U85" s="61"/>
      <c r="V85" s="61"/>
      <c r="W85" s="17">
        <f>ROUND($Z$85/$T$85,2)</f>
        <v>0</v>
      </c>
      <c r="X85" s="17">
        <f>ROUND($X$86+$X$87,2)</f>
        <v>0</v>
      </c>
      <c r="Y85" s="17">
        <f>ROUND($Y$86+$Y$87,2)</f>
        <v>0</v>
      </c>
      <c r="Z85" s="17">
        <f>ROUND($Z$86+$Z$87,2)</f>
        <v>0</v>
      </c>
      <c r="AA85" s="67" t="s">
        <v>115</v>
      </c>
      <c r="AB85" s="67"/>
    </row>
    <row r="86" spans="1:28" s="18" customFormat="1" ht="11.1" customHeight="1" outlineLevel="6" x14ac:dyDescent="0.2">
      <c r="A86" s="19"/>
      <c r="B86" s="20" t="s">
        <v>31</v>
      </c>
      <c r="C86" s="21" t="s">
        <v>67</v>
      </c>
      <c r="D86" s="21"/>
      <c r="E86" s="21"/>
      <c r="F86" s="21"/>
      <c r="G86" s="21"/>
      <c r="H86" s="22">
        <v>55.713000000000001</v>
      </c>
      <c r="I86" s="22">
        <v>54.161000000000001</v>
      </c>
      <c r="J86" s="22">
        <v>43.112000000000002</v>
      </c>
      <c r="K86" s="22">
        <v>51.573999999999998</v>
      </c>
      <c r="L86" s="22">
        <v>48.826000000000001</v>
      </c>
      <c r="M86" s="22">
        <v>75.180999999999997</v>
      </c>
      <c r="N86" s="22">
        <v>42.375</v>
      </c>
      <c r="O86" s="22">
        <v>75.180999999999997</v>
      </c>
      <c r="P86" s="22">
        <v>48.826000000000001</v>
      </c>
      <c r="Q86" s="22">
        <v>51.573999999999998</v>
      </c>
      <c r="R86" s="22">
        <f>$H$86+$I$86+$J$86+$K$86+$L$86+$M$86+$N$86+$O$86+$P$86+$Q$86</f>
        <v>546.52300000000002</v>
      </c>
      <c r="S86" s="22">
        <v>1</v>
      </c>
      <c r="T86" s="23">
        <f>ROUND($R$86*$S$86,3)</f>
        <v>546.52300000000002</v>
      </c>
      <c r="U86" s="58"/>
      <c r="V86" s="59"/>
      <c r="W86" s="47">
        <f>ROUND($V$86+$U$86,2)</f>
        <v>0</v>
      </c>
      <c r="X86" s="23">
        <f>ROUND($R$86*$U$86,2)</f>
        <v>0</v>
      </c>
      <c r="Y86" s="23">
        <f>ROUND($T$86*$V$86,2)</f>
        <v>0</v>
      </c>
      <c r="Z86" s="23">
        <f>ROUND($Y$86+$X$86,2)</f>
        <v>0</v>
      </c>
      <c r="AA86" s="68"/>
      <c r="AB86" s="68"/>
    </row>
    <row r="87" spans="1:28" s="1" customFormat="1" ht="11.1" customHeight="1" outlineLevel="6" x14ac:dyDescent="0.2">
      <c r="A87" s="24"/>
      <c r="B87" s="25" t="s">
        <v>116</v>
      </c>
      <c r="C87" s="26" t="s">
        <v>67</v>
      </c>
      <c r="D87" s="26"/>
      <c r="E87" s="26"/>
      <c r="F87" s="26"/>
      <c r="G87" s="26"/>
      <c r="H87" s="27">
        <v>55.713000000000001</v>
      </c>
      <c r="I87" s="27">
        <v>54.161000000000001</v>
      </c>
      <c r="J87" s="27">
        <v>43.112000000000002</v>
      </c>
      <c r="K87" s="27">
        <v>51.573999999999998</v>
      </c>
      <c r="L87" s="27">
        <v>48.826000000000001</v>
      </c>
      <c r="M87" s="27">
        <v>75.180999999999997</v>
      </c>
      <c r="N87" s="27">
        <v>42.375</v>
      </c>
      <c r="O87" s="27">
        <v>75.180999999999997</v>
      </c>
      <c r="P87" s="27">
        <v>48.826000000000001</v>
      </c>
      <c r="Q87" s="27">
        <v>51.573999999999998</v>
      </c>
      <c r="R87" s="27">
        <f>$H$87+$I$87+$J$87+$K$87+$L$87+$M$87+$N$87+$O$87+$P$87+$Q$87</f>
        <v>546.52300000000002</v>
      </c>
      <c r="S87" s="29">
        <v>1.05</v>
      </c>
      <c r="T87" s="28">
        <f>ROUND($R$87*$S$87,3)</f>
        <v>573.84900000000005</v>
      </c>
      <c r="U87" s="60"/>
      <c r="V87" s="60"/>
      <c r="W87" s="28">
        <f>ROUND($V$87+$U$87,2)</f>
        <v>0</v>
      </c>
      <c r="X87" s="28">
        <f>ROUND($R$87*$U$87,2)</f>
        <v>0</v>
      </c>
      <c r="Y87" s="28">
        <f>ROUND($T$87*$V$87,2)</f>
        <v>0</v>
      </c>
      <c r="Z87" s="28">
        <f>ROUND($Y$87+$X$87,2)</f>
        <v>0</v>
      </c>
      <c r="AA87" s="69"/>
      <c r="AB87" s="69"/>
    </row>
    <row r="88" spans="1:28" s="11" customFormat="1" ht="83.1" customHeight="1" outlineLevel="5" x14ac:dyDescent="0.15">
      <c r="A88" s="12">
        <v>20</v>
      </c>
      <c r="B88" s="13" t="s">
        <v>117</v>
      </c>
      <c r="C88" s="14" t="s">
        <v>112</v>
      </c>
      <c r="D88" s="14"/>
      <c r="E88" s="14"/>
      <c r="F88" s="14"/>
      <c r="G88" s="14"/>
      <c r="H88" s="15">
        <v>109.348</v>
      </c>
      <c r="I88" s="15">
        <v>102.95</v>
      </c>
      <c r="J88" s="15">
        <v>79.218999999999994</v>
      </c>
      <c r="K88" s="15">
        <v>136.32</v>
      </c>
      <c r="L88" s="15">
        <v>93.159000000000006</v>
      </c>
      <c r="M88" s="15">
        <v>121.81699999999999</v>
      </c>
      <c r="N88" s="15">
        <v>64.259</v>
      </c>
      <c r="O88" s="15">
        <v>121.81699999999999</v>
      </c>
      <c r="P88" s="15">
        <v>93.159000000000006</v>
      </c>
      <c r="Q88" s="15">
        <v>136.32</v>
      </c>
      <c r="R88" s="16">
        <v>1058.3679999999999</v>
      </c>
      <c r="S88" s="17"/>
      <c r="T88" s="17">
        <f>$T$89</f>
        <v>1058.3679999999999</v>
      </c>
      <c r="U88" s="61"/>
      <c r="V88" s="61"/>
      <c r="W88" s="17">
        <f>ROUND($Z$88/$T$88,2)</f>
        <v>0</v>
      </c>
      <c r="X88" s="17">
        <f>ROUND($X$89+$X$90+$X$91+$X$92+$X$93,2)</f>
        <v>0</v>
      </c>
      <c r="Y88" s="17">
        <f>ROUND($Y$89+$Y$90+$Y$91+$Y$92+$Y$93,2)</f>
        <v>0</v>
      </c>
      <c r="Z88" s="17">
        <f>ROUND($Z$89+$Z$90+$Z$91+$Z$92+$Z$93,2)</f>
        <v>0</v>
      </c>
      <c r="AA88" s="67" t="s">
        <v>118</v>
      </c>
      <c r="AB88" s="67"/>
    </row>
    <row r="89" spans="1:28" s="18" customFormat="1" ht="11.1" customHeight="1" outlineLevel="6" x14ac:dyDescent="0.2">
      <c r="A89" s="19"/>
      <c r="B89" s="20" t="s">
        <v>31</v>
      </c>
      <c r="C89" s="21" t="s">
        <v>112</v>
      </c>
      <c r="D89" s="21"/>
      <c r="E89" s="21"/>
      <c r="F89" s="21"/>
      <c r="G89" s="21"/>
      <c r="H89" s="22">
        <v>109.348</v>
      </c>
      <c r="I89" s="22">
        <v>102.95</v>
      </c>
      <c r="J89" s="22">
        <v>79.218999999999994</v>
      </c>
      <c r="K89" s="22">
        <v>136.32</v>
      </c>
      <c r="L89" s="22">
        <v>93.159000000000006</v>
      </c>
      <c r="M89" s="22">
        <v>121.81699999999999</v>
      </c>
      <c r="N89" s="22">
        <v>64.259</v>
      </c>
      <c r="O89" s="22">
        <v>121.81699999999999</v>
      </c>
      <c r="P89" s="22">
        <v>93.159000000000006</v>
      </c>
      <c r="Q89" s="22">
        <v>136.32</v>
      </c>
      <c r="R89" s="22">
        <f>$H$89+$I$89+$J$89+$K$89+$L$89+$M$89+$N$89+$O$89+$P$89+$Q$89</f>
        <v>1058.3679999999999</v>
      </c>
      <c r="S89" s="22">
        <v>1</v>
      </c>
      <c r="T89" s="23">
        <f>ROUND($R$89*$S$89,3)</f>
        <v>1058.3679999999999</v>
      </c>
      <c r="U89" s="58"/>
      <c r="V89" s="59"/>
      <c r="W89" s="47">
        <f>ROUND($V$89+$U$89,2)</f>
        <v>0</v>
      </c>
      <c r="X89" s="23">
        <f>ROUND($R$89*$U$89,2)</f>
        <v>0</v>
      </c>
      <c r="Y89" s="23">
        <f>ROUND($T$89*$V$89,2)</f>
        <v>0</v>
      </c>
      <c r="Z89" s="23">
        <f>ROUND($Y$89+$X$89,2)</f>
        <v>0</v>
      </c>
      <c r="AA89" s="68"/>
      <c r="AB89" s="68"/>
    </row>
    <row r="90" spans="1:28" s="1" customFormat="1" ht="56.1" customHeight="1" outlineLevel="6" x14ac:dyDescent="0.2">
      <c r="A90" s="24"/>
      <c r="B90" s="25" t="s">
        <v>119</v>
      </c>
      <c r="C90" s="26" t="s">
        <v>67</v>
      </c>
      <c r="D90" s="26"/>
      <c r="E90" s="26"/>
      <c r="F90" s="26"/>
      <c r="G90" s="26"/>
      <c r="H90" s="27">
        <v>69.632999999999996</v>
      </c>
      <c r="I90" s="27">
        <v>67.927999999999997</v>
      </c>
      <c r="J90" s="27">
        <v>48.054000000000002</v>
      </c>
      <c r="K90" s="27">
        <v>87.245000000000005</v>
      </c>
      <c r="L90" s="27">
        <v>55.701000000000001</v>
      </c>
      <c r="M90" s="27">
        <v>77.584000000000003</v>
      </c>
      <c r="N90" s="27">
        <v>38.735999999999997</v>
      </c>
      <c r="O90" s="27">
        <v>77.584000000000003</v>
      </c>
      <c r="P90" s="27">
        <v>55.701000000000001</v>
      </c>
      <c r="Q90" s="27">
        <v>87.245000000000005</v>
      </c>
      <c r="R90" s="27">
        <f>$H$90+$I$90+$J$90+$K$90+$L$90+$M$90+$N$90+$O$90+$P$90+$Q$90</f>
        <v>665.41100000000006</v>
      </c>
      <c r="S90" s="27">
        <v>1.0489999999999999</v>
      </c>
      <c r="T90" s="28">
        <f>ROUND($R$90*$S$90,3)</f>
        <v>698.01599999999996</v>
      </c>
      <c r="U90" s="60"/>
      <c r="V90" s="60"/>
      <c r="W90" s="28">
        <f>ROUND($V$90+$U$90,2)</f>
        <v>0</v>
      </c>
      <c r="X90" s="28">
        <f>ROUND($R$90*$U$90,2)</f>
        <v>0</v>
      </c>
      <c r="Y90" s="28">
        <f>ROUND($T$90*$V$90,2)</f>
        <v>0</v>
      </c>
      <c r="Z90" s="28">
        <f>ROUND($Y$90+$X$90,2)</f>
        <v>0</v>
      </c>
      <c r="AA90" s="69" t="s">
        <v>120</v>
      </c>
      <c r="AB90" s="69"/>
    </row>
    <row r="91" spans="1:28" s="1" customFormat="1" ht="33" customHeight="1" outlineLevel="6" x14ac:dyDescent="0.2">
      <c r="A91" s="24"/>
      <c r="B91" s="25" t="s">
        <v>121</v>
      </c>
      <c r="C91" s="26" t="s">
        <v>67</v>
      </c>
      <c r="D91" s="26"/>
      <c r="E91" s="26"/>
      <c r="F91" s="26"/>
      <c r="G91" s="26"/>
      <c r="H91" s="27">
        <v>2.048</v>
      </c>
      <c r="I91" s="28"/>
      <c r="J91" s="27">
        <v>2.3039999999999998</v>
      </c>
      <c r="K91" s="28"/>
      <c r="L91" s="27">
        <v>2.3039999999999998</v>
      </c>
      <c r="M91" s="27">
        <v>0.89600000000000002</v>
      </c>
      <c r="N91" s="27">
        <v>2.048</v>
      </c>
      <c r="O91" s="27">
        <v>0.89600000000000002</v>
      </c>
      <c r="P91" s="27">
        <v>2.3039999999999998</v>
      </c>
      <c r="Q91" s="28"/>
      <c r="R91" s="27">
        <f>$H$91+$I$91+$J$91+$K$91+$L$91+$M$91+$N$91+$O$91+$P$91+$Q$91</f>
        <v>12.800000000000002</v>
      </c>
      <c r="S91" s="29">
        <v>1.05</v>
      </c>
      <c r="T91" s="28">
        <f>ROUND($R$91*$S$91,3)</f>
        <v>13.44</v>
      </c>
      <c r="U91" s="60"/>
      <c r="V91" s="60"/>
      <c r="W91" s="28">
        <f>ROUND($V$91+$U$91,2)</f>
        <v>0</v>
      </c>
      <c r="X91" s="28">
        <f>ROUND($R$91*$U$91,2)</f>
        <v>0</v>
      </c>
      <c r="Y91" s="28">
        <f>ROUND($T$91*$V$91,2)</f>
        <v>0</v>
      </c>
      <c r="Z91" s="28">
        <f>ROUND($Y$91+$X$91,2)</f>
        <v>0</v>
      </c>
      <c r="AA91" s="69" t="s">
        <v>122</v>
      </c>
      <c r="AB91" s="69"/>
    </row>
    <row r="92" spans="1:28" s="1" customFormat="1" ht="21.95" customHeight="1" outlineLevel="6" x14ac:dyDescent="0.2">
      <c r="A92" s="24"/>
      <c r="B92" s="25" t="s">
        <v>123</v>
      </c>
      <c r="C92" s="26" t="s">
        <v>67</v>
      </c>
      <c r="D92" s="26"/>
      <c r="E92" s="26"/>
      <c r="F92" s="26"/>
      <c r="G92" s="26"/>
      <c r="H92" s="27">
        <v>7.65</v>
      </c>
      <c r="I92" s="27">
        <v>7.65</v>
      </c>
      <c r="J92" s="28"/>
      <c r="K92" s="28"/>
      <c r="L92" s="28"/>
      <c r="M92" s="27">
        <v>8.5500000000000007</v>
      </c>
      <c r="N92" s="28"/>
      <c r="O92" s="27">
        <v>8.5500000000000007</v>
      </c>
      <c r="P92" s="28"/>
      <c r="Q92" s="28"/>
      <c r="R92" s="27">
        <f>$H$92+$I$92+$J$92+$K$92+$L$92+$M$92+$N$92+$O$92+$P$92+$Q$92</f>
        <v>32.400000000000006</v>
      </c>
      <c r="S92" s="29">
        <v>1.05</v>
      </c>
      <c r="T92" s="28">
        <f>ROUND($R$92*$S$92,3)</f>
        <v>34.020000000000003</v>
      </c>
      <c r="U92" s="60"/>
      <c r="V92" s="60"/>
      <c r="W92" s="28">
        <f>ROUND($V$92+$U$92,2)</f>
        <v>0</v>
      </c>
      <c r="X92" s="28">
        <f>ROUND($R$92*$U$92,2)</f>
        <v>0</v>
      </c>
      <c r="Y92" s="28">
        <f>ROUND($T$92*$V$92,2)</f>
        <v>0</v>
      </c>
      <c r="Z92" s="28">
        <f>ROUND($Y$92+$X$92,2)</f>
        <v>0</v>
      </c>
      <c r="AA92" s="69" t="s">
        <v>124</v>
      </c>
      <c r="AB92" s="69"/>
    </row>
    <row r="93" spans="1:28" s="1" customFormat="1" ht="33" customHeight="1" outlineLevel="6" x14ac:dyDescent="0.2">
      <c r="A93" s="24"/>
      <c r="B93" s="25" t="s">
        <v>125</v>
      </c>
      <c r="C93" s="26" t="s">
        <v>93</v>
      </c>
      <c r="D93" s="26"/>
      <c r="E93" s="26"/>
      <c r="F93" s="26"/>
      <c r="G93" s="26"/>
      <c r="H93" s="27">
        <v>190</v>
      </c>
      <c r="I93" s="27">
        <v>141</v>
      </c>
      <c r="J93" s="27">
        <v>134</v>
      </c>
      <c r="K93" s="27">
        <v>191</v>
      </c>
      <c r="L93" s="27">
        <v>163</v>
      </c>
      <c r="M93" s="27">
        <v>209</v>
      </c>
      <c r="N93" s="27">
        <v>109</v>
      </c>
      <c r="O93" s="27">
        <v>209</v>
      </c>
      <c r="P93" s="27">
        <v>163</v>
      </c>
      <c r="Q93" s="27">
        <v>191</v>
      </c>
      <c r="R93" s="27">
        <f>$H$93+$I$93+$J$93+$K$93+$L$93+$M$93+$N$93+$O$93+$P$93+$Q$93</f>
        <v>1700</v>
      </c>
      <c r="S93" s="31">
        <v>1</v>
      </c>
      <c r="T93" s="28">
        <f>ROUND($R$93*$S$93,3)</f>
        <v>1700</v>
      </c>
      <c r="U93" s="60"/>
      <c r="V93" s="60"/>
      <c r="W93" s="28">
        <f>ROUND($V$93+$U$93,2)</f>
        <v>0</v>
      </c>
      <c r="X93" s="28">
        <f>ROUND($R$93*$U$93,2)</f>
        <v>0</v>
      </c>
      <c r="Y93" s="28">
        <f>ROUND($T$93*$V$93,2)</f>
        <v>0</v>
      </c>
      <c r="Z93" s="28">
        <f>ROUND($Y$93+$X$93,2)</f>
        <v>0</v>
      </c>
      <c r="AA93" s="69" t="s">
        <v>126</v>
      </c>
      <c r="AB93" s="69"/>
    </row>
    <row r="94" spans="1:28" s="11" customFormat="1" ht="72.95" customHeight="1" outlineLevel="5" x14ac:dyDescent="0.15">
      <c r="A94" s="12">
        <v>21</v>
      </c>
      <c r="B94" s="13" t="s">
        <v>127</v>
      </c>
      <c r="C94" s="14" t="s">
        <v>77</v>
      </c>
      <c r="D94" s="14"/>
      <c r="E94" s="14"/>
      <c r="F94" s="14"/>
      <c r="G94" s="14"/>
      <c r="H94" s="15">
        <v>35.598999999999997</v>
      </c>
      <c r="I94" s="15">
        <v>34.223999999999997</v>
      </c>
      <c r="J94" s="15">
        <v>36.5</v>
      </c>
      <c r="K94" s="15">
        <v>41.956000000000003</v>
      </c>
      <c r="L94" s="15">
        <v>39.634</v>
      </c>
      <c r="M94" s="15">
        <v>48.831000000000003</v>
      </c>
      <c r="N94" s="15">
        <v>35.271999999999998</v>
      </c>
      <c r="O94" s="15">
        <v>48.831000000000003</v>
      </c>
      <c r="P94" s="15">
        <v>39.634</v>
      </c>
      <c r="Q94" s="15">
        <v>41.956000000000003</v>
      </c>
      <c r="R94" s="15">
        <v>402.43700000000001</v>
      </c>
      <c r="S94" s="17"/>
      <c r="T94" s="17">
        <f>$T$95</f>
        <v>402.43700000000001</v>
      </c>
      <c r="U94" s="61"/>
      <c r="V94" s="61"/>
      <c r="W94" s="17">
        <f>ROUND($Z$94/$T$94,2)</f>
        <v>0</v>
      </c>
      <c r="X94" s="17">
        <f>ROUND($X$95+$X$96+$X$97+$X$98,2)</f>
        <v>0</v>
      </c>
      <c r="Y94" s="17">
        <f>ROUND($Y$95+$Y$96+$Y$97+$Y$98,2)</f>
        <v>0</v>
      </c>
      <c r="Z94" s="17">
        <f>ROUND($Z$95+$Z$96+$Z$97+$Z$98,2)</f>
        <v>0</v>
      </c>
      <c r="AA94" s="67" t="s">
        <v>128</v>
      </c>
      <c r="AB94" s="67"/>
    </row>
    <row r="95" spans="1:28" s="18" customFormat="1" ht="11.1" customHeight="1" outlineLevel="6" x14ac:dyDescent="0.2">
      <c r="A95" s="19"/>
      <c r="B95" s="20" t="s">
        <v>31</v>
      </c>
      <c r="C95" s="21" t="s">
        <v>77</v>
      </c>
      <c r="D95" s="21"/>
      <c r="E95" s="21"/>
      <c r="F95" s="21"/>
      <c r="G95" s="21"/>
      <c r="H95" s="22">
        <v>35.598999999999997</v>
      </c>
      <c r="I95" s="22">
        <v>34.223999999999997</v>
      </c>
      <c r="J95" s="22">
        <v>36.5</v>
      </c>
      <c r="K95" s="22">
        <v>41.956000000000003</v>
      </c>
      <c r="L95" s="22">
        <v>39.634</v>
      </c>
      <c r="M95" s="22">
        <v>48.831000000000003</v>
      </c>
      <c r="N95" s="22">
        <v>35.271999999999998</v>
      </c>
      <c r="O95" s="22">
        <v>48.831000000000003</v>
      </c>
      <c r="P95" s="22">
        <v>39.634</v>
      </c>
      <c r="Q95" s="22">
        <v>41.956000000000003</v>
      </c>
      <c r="R95" s="22">
        <f>$H$95+$I$95+$J$95+$K$95+$L$95+$M$95+$N$95+$O$95+$P$95+$Q$95</f>
        <v>402.43700000000007</v>
      </c>
      <c r="S95" s="22">
        <v>1</v>
      </c>
      <c r="T95" s="23">
        <f>ROUND($R$95*$S$95,3)</f>
        <v>402.43700000000001</v>
      </c>
      <c r="U95" s="62"/>
      <c r="V95" s="59"/>
      <c r="W95" s="48">
        <f>ROUND($V$95+$U$95,2)</f>
        <v>0</v>
      </c>
      <c r="X95" s="23">
        <f>ROUND($R$95*$U$95,2)</f>
        <v>0</v>
      </c>
      <c r="Y95" s="23">
        <f>ROUND($T$95*$V$95,2)</f>
        <v>0</v>
      </c>
      <c r="Z95" s="23">
        <f>ROUND($Y$95+$X$95,2)</f>
        <v>0</v>
      </c>
      <c r="AA95" s="68"/>
      <c r="AB95" s="68"/>
    </row>
    <row r="96" spans="1:28" s="1" customFormat="1" ht="21.95" customHeight="1" outlineLevel="6" x14ac:dyDescent="0.2">
      <c r="A96" s="24"/>
      <c r="B96" s="25" t="s">
        <v>79</v>
      </c>
      <c r="C96" s="26" t="s">
        <v>77</v>
      </c>
      <c r="D96" s="26" t="s">
        <v>69</v>
      </c>
      <c r="E96" s="26"/>
      <c r="F96" s="26"/>
      <c r="G96" s="26"/>
      <c r="H96" s="27">
        <v>35.598999999999997</v>
      </c>
      <c r="I96" s="27">
        <v>34.223999999999997</v>
      </c>
      <c r="J96" s="27">
        <v>36.5</v>
      </c>
      <c r="K96" s="27">
        <v>41.956000000000003</v>
      </c>
      <c r="L96" s="27">
        <v>39.634</v>
      </c>
      <c r="M96" s="27">
        <v>48.831000000000003</v>
      </c>
      <c r="N96" s="27">
        <v>35.271999999999998</v>
      </c>
      <c r="O96" s="27">
        <v>48.831000000000003</v>
      </c>
      <c r="P96" s="27">
        <v>39.634</v>
      </c>
      <c r="Q96" s="27">
        <v>41.956000000000003</v>
      </c>
      <c r="R96" s="27">
        <f>$H$96+$I$96+$J$96+$K$96+$L$96+$M$96+$N$96+$O$96+$P$96+$Q$96</f>
        <v>402.43700000000007</v>
      </c>
      <c r="S96" s="29">
        <v>1.05</v>
      </c>
      <c r="T96" s="28">
        <f>ROUND($R$96*$S$96,3)</f>
        <v>422.55900000000003</v>
      </c>
      <c r="U96" s="60"/>
      <c r="V96" s="60"/>
      <c r="W96" s="28">
        <f>ROUND($V$96+$U$96,2)</f>
        <v>0</v>
      </c>
      <c r="X96" s="28">
        <f>ROUND($R$96*$U$96,2)</f>
        <v>0</v>
      </c>
      <c r="Y96" s="28">
        <f>ROUND($T$96*$V$96,2)</f>
        <v>0</v>
      </c>
      <c r="Z96" s="28">
        <f>ROUND($Y$96+$X$96,2)</f>
        <v>0</v>
      </c>
      <c r="AA96" s="69"/>
      <c r="AB96" s="69"/>
    </row>
    <row r="97" spans="1:28" s="1" customFormat="1" ht="21.95" customHeight="1" outlineLevel="6" x14ac:dyDescent="0.2">
      <c r="A97" s="24"/>
      <c r="B97" s="25" t="s">
        <v>129</v>
      </c>
      <c r="C97" s="26" t="s">
        <v>77</v>
      </c>
      <c r="D97" s="26" t="s">
        <v>69</v>
      </c>
      <c r="E97" s="26"/>
      <c r="F97" s="26"/>
      <c r="G97" s="26"/>
      <c r="H97" s="27">
        <v>0.81599999999999995</v>
      </c>
      <c r="I97" s="28"/>
      <c r="J97" s="28"/>
      <c r="K97" s="28"/>
      <c r="L97" s="28"/>
      <c r="M97" s="28"/>
      <c r="N97" s="28"/>
      <c r="O97" s="28"/>
      <c r="P97" s="28"/>
      <c r="Q97" s="28"/>
      <c r="R97" s="27">
        <f>$H$97+$I$97+$J$97+$K$97+$L$97+$M$97+$N$97+$O$97+$P$97+$Q$97</f>
        <v>0.81599999999999995</v>
      </c>
      <c r="S97" s="29">
        <v>1.05</v>
      </c>
      <c r="T97" s="28">
        <f>ROUND($R$97*$S$97,3)</f>
        <v>0.85699999999999998</v>
      </c>
      <c r="U97" s="60"/>
      <c r="V97" s="60"/>
      <c r="W97" s="28">
        <f>ROUND($V$97+$U$97,2)</f>
        <v>0</v>
      </c>
      <c r="X97" s="28">
        <f>ROUND($R$97*$U$97,2)</f>
        <v>0</v>
      </c>
      <c r="Y97" s="28">
        <f>ROUND($T$97*$V$97,2)</f>
        <v>0</v>
      </c>
      <c r="Z97" s="28">
        <f>ROUND($Y$97+$X$97,2)</f>
        <v>0</v>
      </c>
      <c r="AA97" s="69" t="s">
        <v>130</v>
      </c>
      <c r="AB97" s="69"/>
    </row>
    <row r="98" spans="1:28" s="1" customFormat="1" ht="21.95" customHeight="1" outlineLevel="6" x14ac:dyDescent="0.2">
      <c r="A98" s="24"/>
      <c r="B98" s="25" t="s">
        <v>131</v>
      </c>
      <c r="C98" s="26" t="s">
        <v>93</v>
      </c>
      <c r="D98" s="26"/>
      <c r="E98" s="26"/>
      <c r="F98" s="26"/>
      <c r="G98" s="26"/>
      <c r="H98" s="27">
        <v>362.267</v>
      </c>
      <c r="I98" s="27">
        <v>342.24</v>
      </c>
      <c r="J98" s="27">
        <v>365</v>
      </c>
      <c r="K98" s="27">
        <v>419.56</v>
      </c>
      <c r="L98" s="27">
        <v>396.34</v>
      </c>
      <c r="M98" s="27">
        <v>488.31</v>
      </c>
      <c r="N98" s="27">
        <v>352.72</v>
      </c>
      <c r="O98" s="27">
        <v>488.31</v>
      </c>
      <c r="P98" s="27">
        <v>396.34</v>
      </c>
      <c r="Q98" s="27">
        <v>419.56</v>
      </c>
      <c r="R98" s="27">
        <f>$H$98+$I$98+$J$98+$K$98+$L$98+$M$98+$N$98+$O$98+$P$98+$Q$98</f>
        <v>4030.6469999999999</v>
      </c>
      <c r="S98" s="31">
        <v>5</v>
      </c>
      <c r="T98" s="28">
        <f>ROUND($R$98*$S$98,3)</f>
        <v>20153.235000000001</v>
      </c>
      <c r="U98" s="60"/>
      <c r="V98" s="60"/>
      <c r="W98" s="28">
        <f>ROUND($V$98+$U$98,2)</f>
        <v>0</v>
      </c>
      <c r="X98" s="28">
        <f>ROUND($R$98*$U$98,2)</f>
        <v>0</v>
      </c>
      <c r="Y98" s="28">
        <f>ROUND($T$98*$V$98,2)</f>
        <v>0</v>
      </c>
      <c r="Z98" s="28">
        <f>ROUND($Y$98+$X$98,2)</f>
        <v>0</v>
      </c>
      <c r="AA98" s="69"/>
      <c r="AB98" s="69"/>
    </row>
    <row r="99" spans="1:28" s="11" customFormat="1" ht="72.95" customHeight="1" outlineLevel="5" x14ac:dyDescent="0.15">
      <c r="A99" s="12">
        <v>22</v>
      </c>
      <c r="B99" s="13" t="s">
        <v>132</v>
      </c>
      <c r="C99" s="14" t="s">
        <v>67</v>
      </c>
      <c r="D99" s="14"/>
      <c r="E99" s="14"/>
      <c r="F99" s="14"/>
      <c r="G99" s="14"/>
      <c r="H99" s="15">
        <v>6.28</v>
      </c>
      <c r="I99" s="17"/>
      <c r="J99" s="17"/>
      <c r="K99" s="17"/>
      <c r="L99" s="17"/>
      <c r="M99" s="17"/>
      <c r="N99" s="17"/>
      <c r="O99" s="17"/>
      <c r="P99" s="17"/>
      <c r="Q99" s="17"/>
      <c r="R99" s="15">
        <v>6.28</v>
      </c>
      <c r="S99" s="17"/>
      <c r="T99" s="17">
        <f>$T$100</f>
        <v>6.28</v>
      </c>
      <c r="U99" s="61"/>
      <c r="V99" s="61"/>
      <c r="W99" s="17">
        <f>ROUND($Z$99/$T$99,2)</f>
        <v>0</v>
      </c>
      <c r="X99" s="17">
        <f>ROUND($X$100+$X$101,2)</f>
        <v>0</v>
      </c>
      <c r="Y99" s="17">
        <f>ROUND($Y$100+$Y$101,2)</f>
        <v>0</v>
      </c>
      <c r="Z99" s="17">
        <f>ROUND($Z$100+$Z$101,2)</f>
        <v>0</v>
      </c>
      <c r="AA99" s="67" t="s">
        <v>133</v>
      </c>
      <c r="AB99" s="67"/>
    </row>
    <row r="100" spans="1:28" s="18" customFormat="1" ht="11.1" customHeight="1" outlineLevel="6" x14ac:dyDescent="0.2">
      <c r="A100" s="19"/>
      <c r="B100" s="20" t="s">
        <v>31</v>
      </c>
      <c r="C100" s="21" t="s">
        <v>67</v>
      </c>
      <c r="D100" s="21"/>
      <c r="E100" s="21"/>
      <c r="F100" s="21"/>
      <c r="G100" s="21"/>
      <c r="H100" s="22">
        <v>6.28</v>
      </c>
      <c r="I100" s="23"/>
      <c r="J100" s="23"/>
      <c r="K100" s="23"/>
      <c r="L100" s="23"/>
      <c r="M100" s="23"/>
      <c r="N100" s="23"/>
      <c r="O100" s="23"/>
      <c r="P100" s="23"/>
      <c r="Q100" s="23"/>
      <c r="R100" s="22">
        <f>$H$100+$I$100+$J$100+$K$100+$L$100+$M$100+$N$100+$O$100+$P$100+$Q$100</f>
        <v>6.28</v>
      </c>
      <c r="S100" s="22">
        <v>1</v>
      </c>
      <c r="T100" s="23">
        <f>ROUND($R$100*$S$100,3)</f>
        <v>6.28</v>
      </c>
      <c r="U100" s="62"/>
      <c r="V100" s="59"/>
      <c r="W100" s="48">
        <f>ROUND($V$100+$U$100,2)</f>
        <v>0</v>
      </c>
      <c r="X100" s="23">
        <f>ROUND($R$100*$U$100,2)</f>
        <v>0</v>
      </c>
      <c r="Y100" s="23">
        <f>ROUND($T$100*$V$100,2)</f>
        <v>0</v>
      </c>
      <c r="Z100" s="23">
        <f>ROUND($Y$100+$X$100,2)</f>
        <v>0</v>
      </c>
      <c r="AA100" s="68"/>
      <c r="AB100" s="68"/>
    </row>
    <row r="101" spans="1:28" s="1" customFormat="1" ht="11.1" customHeight="1" outlineLevel="6" x14ac:dyDescent="0.2">
      <c r="A101" s="24"/>
      <c r="B101" s="25" t="s">
        <v>116</v>
      </c>
      <c r="C101" s="26" t="s">
        <v>67</v>
      </c>
      <c r="D101" s="26"/>
      <c r="E101" s="26"/>
      <c r="F101" s="26"/>
      <c r="G101" s="26"/>
      <c r="H101" s="27">
        <v>6.28</v>
      </c>
      <c r="I101" s="28"/>
      <c r="J101" s="28"/>
      <c r="K101" s="28"/>
      <c r="L101" s="28"/>
      <c r="M101" s="28"/>
      <c r="N101" s="28"/>
      <c r="O101" s="28"/>
      <c r="P101" s="28"/>
      <c r="Q101" s="28"/>
      <c r="R101" s="27">
        <f>$H$101+$I$101+$J$101+$K$101+$L$101+$M$101+$N$101+$O$101+$P$101+$Q$101</f>
        <v>6.28</v>
      </c>
      <c r="S101" s="30">
        <v>2.1</v>
      </c>
      <c r="T101" s="28">
        <f>ROUND($R$101*$S$101,3)</f>
        <v>13.188000000000001</v>
      </c>
      <c r="U101" s="60"/>
      <c r="V101" s="60"/>
      <c r="W101" s="28">
        <f>ROUND($V$101+$U$101,2)</f>
        <v>0</v>
      </c>
      <c r="X101" s="28">
        <f>ROUND($R$101*$U$101,2)</f>
        <v>0</v>
      </c>
      <c r="Y101" s="28">
        <f>ROUND($T$101*$V$101,2)</f>
        <v>0</v>
      </c>
      <c r="Z101" s="28">
        <f>ROUND($Y$101+$X$101,2)</f>
        <v>0</v>
      </c>
      <c r="AA101" s="69"/>
      <c r="AB101" s="69"/>
    </row>
    <row r="102" spans="1:28" s="11" customFormat="1" ht="72.95" customHeight="1" outlineLevel="5" x14ac:dyDescent="0.15">
      <c r="A102" s="12">
        <v>23</v>
      </c>
      <c r="B102" s="13" t="s">
        <v>134</v>
      </c>
      <c r="C102" s="14" t="s">
        <v>67</v>
      </c>
      <c r="D102" s="14"/>
      <c r="E102" s="14"/>
      <c r="F102" s="14"/>
      <c r="G102" s="14"/>
      <c r="H102" s="15">
        <v>6.28</v>
      </c>
      <c r="I102" s="17"/>
      <c r="J102" s="17"/>
      <c r="K102" s="17"/>
      <c r="L102" s="17"/>
      <c r="M102" s="17"/>
      <c r="N102" s="17"/>
      <c r="O102" s="17"/>
      <c r="P102" s="17"/>
      <c r="Q102" s="17"/>
      <c r="R102" s="15">
        <v>6.28</v>
      </c>
      <c r="S102" s="17"/>
      <c r="T102" s="17">
        <f>$T$103</f>
        <v>6.28</v>
      </c>
      <c r="U102" s="61"/>
      <c r="V102" s="61"/>
      <c r="W102" s="17">
        <f>ROUND($Z$102/$T$102,2)</f>
        <v>0</v>
      </c>
      <c r="X102" s="17">
        <f>ROUND($X$103+$X$104,2)</f>
        <v>0</v>
      </c>
      <c r="Y102" s="17">
        <f>ROUND($Y$103+$Y$104,2)</f>
        <v>0</v>
      </c>
      <c r="Z102" s="17">
        <f>ROUND($Z$103+$Z$104,2)</f>
        <v>0</v>
      </c>
      <c r="AA102" s="67" t="s">
        <v>133</v>
      </c>
      <c r="AB102" s="67"/>
    </row>
    <row r="103" spans="1:28" s="18" customFormat="1" ht="11.1" customHeight="1" outlineLevel="6" x14ac:dyDescent="0.2">
      <c r="A103" s="19"/>
      <c r="B103" s="20" t="s">
        <v>31</v>
      </c>
      <c r="C103" s="21" t="s">
        <v>67</v>
      </c>
      <c r="D103" s="21"/>
      <c r="E103" s="21"/>
      <c r="F103" s="21"/>
      <c r="G103" s="21"/>
      <c r="H103" s="22">
        <v>6.28</v>
      </c>
      <c r="I103" s="23"/>
      <c r="J103" s="23"/>
      <c r="K103" s="23"/>
      <c r="L103" s="23"/>
      <c r="M103" s="23"/>
      <c r="N103" s="23"/>
      <c r="O103" s="23"/>
      <c r="P103" s="23"/>
      <c r="Q103" s="23"/>
      <c r="R103" s="22">
        <f>$H$103+$I$103+$J$103+$K$103+$L$103+$M$103+$N$103+$O$103+$P$103+$Q$103</f>
        <v>6.28</v>
      </c>
      <c r="S103" s="22">
        <v>1</v>
      </c>
      <c r="T103" s="23">
        <f>ROUND($R$103*$S$103,3)</f>
        <v>6.28</v>
      </c>
      <c r="U103" s="58"/>
      <c r="V103" s="59"/>
      <c r="W103" s="47">
        <f>ROUND($V$103+$U$103,2)</f>
        <v>0</v>
      </c>
      <c r="X103" s="23">
        <f>ROUND($R$103*$U$103,2)</f>
        <v>0</v>
      </c>
      <c r="Y103" s="23">
        <f>ROUND($T$103*$V$103,2)</f>
        <v>0</v>
      </c>
      <c r="Z103" s="23">
        <f>ROUND($Y$103+$X$103,2)</f>
        <v>0</v>
      </c>
      <c r="AA103" s="68"/>
      <c r="AB103" s="68"/>
    </row>
    <row r="104" spans="1:28" s="1" customFormat="1" ht="11.1" customHeight="1" outlineLevel="6" x14ac:dyDescent="0.2">
      <c r="A104" s="24"/>
      <c r="B104" s="25" t="s">
        <v>135</v>
      </c>
      <c r="C104" s="26" t="s">
        <v>71</v>
      </c>
      <c r="D104" s="26"/>
      <c r="E104" s="26"/>
      <c r="F104" s="26"/>
      <c r="G104" s="26"/>
      <c r="H104" s="27">
        <v>6.28</v>
      </c>
      <c r="I104" s="28"/>
      <c r="J104" s="28"/>
      <c r="K104" s="28"/>
      <c r="L104" s="28"/>
      <c r="M104" s="28"/>
      <c r="N104" s="28"/>
      <c r="O104" s="28"/>
      <c r="P104" s="28"/>
      <c r="Q104" s="28"/>
      <c r="R104" s="27">
        <f>$H$104+$I$104+$J$104+$K$104+$L$104+$M$104+$N$104+$O$104+$P$104+$Q$104</f>
        <v>6.28</v>
      </c>
      <c r="S104" s="30">
        <v>0.3</v>
      </c>
      <c r="T104" s="28">
        <f>ROUND($R$104*$S$104,3)</f>
        <v>1.8839999999999999</v>
      </c>
      <c r="U104" s="60"/>
      <c r="V104" s="60"/>
      <c r="W104" s="28">
        <f>ROUND($V$104+$U$104,2)</f>
        <v>0</v>
      </c>
      <c r="X104" s="28">
        <f>ROUND($R$104*$U$104,2)</f>
        <v>0</v>
      </c>
      <c r="Y104" s="28">
        <f>ROUND($T$104*$V$104,2)</f>
        <v>0</v>
      </c>
      <c r="Z104" s="28">
        <f>ROUND($Y$104+$X$104,2)</f>
        <v>0</v>
      </c>
      <c r="AA104" s="69" t="s">
        <v>136</v>
      </c>
      <c r="AB104" s="69"/>
    </row>
    <row r="105" spans="1:28" s="1" customFormat="1" ht="12" customHeight="1" outlineLevel="4" x14ac:dyDescent="0.2">
      <c r="A105" s="7"/>
      <c r="B105" s="8" t="s">
        <v>137</v>
      </c>
      <c r="C105" s="9"/>
      <c r="D105" s="9"/>
      <c r="E105" s="9"/>
      <c r="F105" s="9"/>
      <c r="G105" s="9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63"/>
      <c r="V105" s="63"/>
      <c r="W105" s="10"/>
      <c r="X105" s="10">
        <f>ROUND($X$107+$X$108+$X$109+$X$110+$X$111+$X$112+$X$113+$X$115+$X$116+$X$117+$X$118,2)</f>
        <v>0</v>
      </c>
      <c r="Y105" s="10">
        <f>ROUND($Y$107+$Y$108+$Y$109+$Y$110+$Y$111+$Y$112+$Y$113+$Y$115+$Y$116+$Y$117+$Y$118,2)</f>
        <v>0</v>
      </c>
      <c r="Z105" s="10">
        <f>ROUND($Z$107+$Z$108+$Z$109+$Z$110+$Z$111+$Z$112+$Z$113+$Z$115+$Z$116+$Z$117+$Z$118,2)</f>
        <v>0</v>
      </c>
      <c r="AA105" s="63"/>
      <c r="AB105" s="63"/>
    </row>
    <row r="106" spans="1:28" s="11" customFormat="1" ht="134.1" customHeight="1" outlineLevel="5" x14ac:dyDescent="0.15">
      <c r="A106" s="12">
        <v>24</v>
      </c>
      <c r="B106" s="13" t="s">
        <v>138</v>
      </c>
      <c r="C106" s="14" t="s">
        <v>112</v>
      </c>
      <c r="D106" s="14"/>
      <c r="E106" s="14"/>
      <c r="F106" s="14"/>
      <c r="G106" s="14"/>
      <c r="H106" s="15">
        <v>56.83</v>
      </c>
      <c r="I106" s="15">
        <v>36.53</v>
      </c>
      <c r="J106" s="15">
        <v>57.53</v>
      </c>
      <c r="K106" s="15">
        <v>62.74</v>
      </c>
      <c r="L106" s="15">
        <v>36.729999999999997</v>
      </c>
      <c r="M106" s="15">
        <v>86.37</v>
      </c>
      <c r="N106" s="15">
        <v>34.6</v>
      </c>
      <c r="O106" s="15">
        <v>86.37</v>
      </c>
      <c r="P106" s="15">
        <v>36.729999999999997</v>
      </c>
      <c r="Q106" s="15">
        <v>62.74</v>
      </c>
      <c r="R106" s="15">
        <v>557.16999999999996</v>
      </c>
      <c r="S106" s="17"/>
      <c r="T106" s="17">
        <f>$T$107</f>
        <v>557.16999999999996</v>
      </c>
      <c r="U106" s="61"/>
      <c r="V106" s="61"/>
      <c r="W106" s="17">
        <f>ROUND($Z$106/$T$106,2)</f>
        <v>0</v>
      </c>
      <c r="X106" s="17">
        <f>ROUND($X$107+$X$108+$X$109+$X$110+$X$111+$X$112+$X$113,2)</f>
        <v>0</v>
      </c>
      <c r="Y106" s="17">
        <f>ROUND($Y$107+$Y$108+$Y$109+$Y$110+$Y$111+$Y$112+$Y$113,2)</f>
        <v>0</v>
      </c>
      <c r="Z106" s="17">
        <f>ROUND($Z$107+$Z$108+$Z$109+$Z$110+$Z$111+$Z$112+$Z$113,2)</f>
        <v>0</v>
      </c>
      <c r="AA106" s="67" t="s">
        <v>139</v>
      </c>
      <c r="AB106" s="67"/>
    </row>
    <row r="107" spans="1:28" s="18" customFormat="1" ht="11.1" customHeight="1" outlineLevel="6" x14ac:dyDescent="0.2">
      <c r="A107" s="19"/>
      <c r="B107" s="20" t="s">
        <v>31</v>
      </c>
      <c r="C107" s="21" t="s">
        <v>112</v>
      </c>
      <c r="D107" s="21"/>
      <c r="E107" s="21"/>
      <c r="F107" s="21"/>
      <c r="G107" s="21"/>
      <c r="H107" s="22">
        <v>56.83</v>
      </c>
      <c r="I107" s="22">
        <v>36.53</v>
      </c>
      <c r="J107" s="22">
        <v>57.53</v>
      </c>
      <c r="K107" s="22">
        <v>62.74</v>
      </c>
      <c r="L107" s="22">
        <v>36.729999999999997</v>
      </c>
      <c r="M107" s="22">
        <v>86.37</v>
      </c>
      <c r="N107" s="22">
        <v>34.6</v>
      </c>
      <c r="O107" s="22">
        <v>86.37</v>
      </c>
      <c r="P107" s="22">
        <v>36.729999999999997</v>
      </c>
      <c r="Q107" s="22">
        <v>62.74</v>
      </c>
      <c r="R107" s="22">
        <f>$H$107+$I$107+$J$107+$K$107+$L$107+$M$107+$N$107+$O$107+$P$107+$Q$107</f>
        <v>557.17000000000007</v>
      </c>
      <c r="S107" s="22">
        <v>1</v>
      </c>
      <c r="T107" s="23">
        <f>ROUND($R$107*$S$107,3)</f>
        <v>557.16999999999996</v>
      </c>
      <c r="U107" s="62"/>
      <c r="V107" s="59"/>
      <c r="W107" s="48">
        <f>ROUND($V$107+$U$107,2)</f>
        <v>0</v>
      </c>
      <c r="X107" s="23">
        <f>ROUND($R$107*$U$107,2)</f>
        <v>0</v>
      </c>
      <c r="Y107" s="23">
        <f>ROUND($T$107*$V$107,2)</f>
        <v>0</v>
      </c>
      <c r="Z107" s="23">
        <f>ROUND($Y$107+$X$107,2)</f>
        <v>0</v>
      </c>
      <c r="AA107" s="68"/>
      <c r="AB107" s="68"/>
    </row>
    <row r="108" spans="1:28" s="1" customFormat="1" ht="21.95" customHeight="1" outlineLevel="6" x14ac:dyDescent="0.2">
      <c r="A108" s="24"/>
      <c r="B108" s="25" t="s">
        <v>140</v>
      </c>
      <c r="C108" s="26" t="s">
        <v>93</v>
      </c>
      <c r="D108" s="26" t="s">
        <v>69</v>
      </c>
      <c r="E108" s="26"/>
      <c r="F108" s="26"/>
      <c r="G108" s="26"/>
      <c r="H108" s="27">
        <v>9</v>
      </c>
      <c r="I108" s="27">
        <v>7</v>
      </c>
      <c r="J108" s="27">
        <v>7</v>
      </c>
      <c r="K108" s="27">
        <v>4</v>
      </c>
      <c r="L108" s="27">
        <v>3</v>
      </c>
      <c r="M108" s="27">
        <v>11</v>
      </c>
      <c r="N108" s="27">
        <v>8</v>
      </c>
      <c r="O108" s="27">
        <v>11</v>
      </c>
      <c r="P108" s="27">
        <v>3</v>
      </c>
      <c r="Q108" s="27">
        <v>4</v>
      </c>
      <c r="R108" s="27">
        <f>$H$108+$I$108+$J$108+$K$108+$L$108+$M$108+$N$108+$O$108+$P$108+$Q$108</f>
        <v>67</v>
      </c>
      <c r="S108" s="31">
        <v>1</v>
      </c>
      <c r="T108" s="28">
        <f>ROUND($R$108*$S$108,3)</f>
        <v>67</v>
      </c>
      <c r="U108" s="60"/>
      <c r="V108" s="60"/>
      <c r="W108" s="28">
        <f>ROUND($V$108+$U$108,2)</f>
        <v>0</v>
      </c>
      <c r="X108" s="28">
        <f>ROUND($R$108*$U$108,2)</f>
        <v>0</v>
      </c>
      <c r="Y108" s="28">
        <f>ROUND($T$108*$V$108,2)</f>
        <v>0</v>
      </c>
      <c r="Z108" s="28">
        <f>ROUND($Y$108+$X$108,2)</f>
        <v>0</v>
      </c>
      <c r="AA108" s="69"/>
      <c r="AB108" s="69"/>
    </row>
    <row r="109" spans="1:28" s="1" customFormat="1" ht="11.1" customHeight="1" outlineLevel="6" x14ac:dyDescent="0.2">
      <c r="A109" s="24"/>
      <c r="B109" s="25" t="s">
        <v>141</v>
      </c>
      <c r="C109" s="26" t="s">
        <v>112</v>
      </c>
      <c r="D109" s="26"/>
      <c r="E109" s="26"/>
      <c r="F109" s="26"/>
      <c r="G109" s="26"/>
      <c r="H109" s="27">
        <v>56.83</v>
      </c>
      <c r="I109" s="27">
        <v>36.53</v>
      </c>
      <c r="J109" s="27">
        <v>57.53</v>
      </c>
      <c r="K109" s="27">
        <v>62.74</v>
      </c>
      <c r="L109" s="27">
        <v>36.729999999999997</v>
      </c>
      <c r="M109" s="27">
        <v>86.37</v>
      </c>
      <c r="N109" s="27">
        <v>34.6</v>
      </c>
      <c r="O109" s="27">
        <v>86.37</v>
      </c>
      <c r="P109" s="27">
        <v>36.729999999999997</v>
      </c>
      <c r="Q109" s="27">
        <v>62.74</v>
      </c>
      <c r="R109" s="27">
        <f>$H$109+$I$109+$J$109+$K$109+$L$109+$M$109+$N$109+$O$109+$P$109+$Q$109</f>
        <v>557.17000000000007</v>
      </c>
      <c r="S109" s="31">
        <v>1</v>
      </c>
      <c r="T109" s="28">
        <f>ROUND($R$109*$S$109,3)</f>
        <v>557.16999999999996</v>
      </c>
      <c r="U109" s="60"/>
      <c r="V109" s="60"/>
      <c r="W109" s="28">
        <f>ROUND($V$109+$U$109,2)</f>
        <v>0</v>
      </c>
      <c r="X109" s="28">
        <f>ROUND($R$109*$U$109,2)</f>
        <v>0</v>
      </c>
      <c r="Y109" s="28">
        <f>ROUND($T$109*$V$109,2)</f>
        <v>0</v>
      </c>
      <c r="Z109" s="28">
        <f>ROUND($Y$109+$X$109,2)</f>
        <v>0</v>
      </c>
      <c r="AA109" s="69"/>
      <c r="AB109" s="69"/>
    </row>
    <row r="110" spans="1:28" s="1" customFormat="1" ht="11.1" customHeight="1" outlineLevel="6" x14ac:dyDescent="0.2">
      <c r="A110" s="24"/>
      <c r="B110" s="25" t="s">
        <v>142</v>
      </c>
      <c r="C110" s="26" t="s">
        <v>93</v>
      </c>
      <c r="D110" s="26"/>
      <c r="E110" s="26"/>
      <c r="F110" s="26"/>
      <c r="G110" s="26"/>
      <c r="H110" s="27">
        <v>14</v>
      </c>
      <c r="I110" s="27">
        <v>8</v>
      </c>
      <c r="J110" s="27">
        <v>15</v>
      </c>
      <c r="K110" s="27">
        <v>19</v>
      </c>
      <c r="L110" s="27">
        <v>11</v>
      </c>
      <c r="M110" s="27">
        <v>23</v>
      </c>
      <c r="N110" s="27">
        <v>7</v>
      </c>
      <c r="O110" s="27">
        <v>23</v>
      </c>
      <c r="P110" s="27">
        <v>11</v>
      </c>
      <c r="Q110" s="27">
        <v>19</v>
      </c>
      <c r="R110" s="27">
        <f>$H$110+$I$110+$J$110+$K$110+$L$110+$M$110+$N$110+$O$110+$P$110+$Q$110</f>
        <v>150</v>
      </c>
      <c r="S110" s="31">
        <v>1</v>
      </c>
      <c r="T110" s="28">
        <f>ROUND($R$110*$S$110,3)</f>
        <v>150</v>
      </c>
      <c r="U110" s="60"/>
      <c r="V110" s="60"/>
      <c r="W110" s="28">
        <f>ROUND($V$110+$U$110,2)</f>
        <v>0</v>
      </c>
      <c r="X110" s="28">
        <f>ROUND($R$110*$U$110,2)</f>
        <v>0</v>
      </c>
      <c r="Y110" s="28">
        <f>ROUND($T$110*$V$110,2)</f>
        <v>0</v>
      </c>
      <c r="Z110" s="28">
        <f>ROUND($Y$110+$X$110,2)</f>
        <v>0</v>
      </c>
      <c r="AA110" s="69"/>
      <c r="AB110" s="69"/>
    </row>
    <row r="111" spans="1:28" s="1" customFormat="1" ht="11.1" customHeight="1" outlineLevel="6" x14ac:dyDescent="0.2">
      <c r="A111" s="24"/>
      <c r="B111" s="25" t="s">
        <v>143</v>
      </c>
      <c r="C111" s="26" t="s">
        <v>93</v>
      </c>
      <c r="D111" s="26"/>
      <c r="E111" s="26"/>
      <c r="F111" s="26"/>
      <c r="G111" s="26"/>
      <c r="H111" s="27">
        <v>9</v>
      </c>
      <c r="I111" s="27">
        <v>7</v>
      </c>
      <c r="J111" s="27">
        <v>7</v>
      </c>
      <c r="K111" s="27">
        <v>4</v>
      </c>
      <c r="L111" s="27">
        <v>3</v>
      </c>
      <c r="M111" s="27">
        <v>11</v>
      </c>
      <c r="N111" s="27">
        <v>8</v>
      </c>
      <c r="O111" s="27">
        <v>11</v>
      </c>
      <c r="P111" s="27">
        <v>3</v>
      </c>
      <c r="Q111" s="27">
        <v>4</v>
      </c>
      <c r="R111" s="27">
        <f>$H$111+$I$111+$J$111+$K$111+$L$111+$M$111+$N$111+$O$111+$P$111+$Q$111</f>
        <v>67</v>
      </c>
      <c r="S111" s="31">
        <v>1</v>
      </c>
      <c r="T111" s="28">
        <f>ROUND($R$111*$S$111,3)</f>
        <v>67</v>
      </c>
      <c r="U111" s="60"/>
      <c r="V111" s="60"/>
      <c r="W111" s="28">
        <f>ROUND($V$111+$U$111,2)</f>
        <v>0</v>
      </c>
      <c r="X111" s="28">
        <f>ROUND($R$111*$U$111,2)</f>
        <v>0</v>
      </c>
      <c r="Y111" s="28">
        <f>ROUND($T$111*$V$111,2)</f>
        <v>0</v>
      </c>
      <c r="Z111" s="28">
        <f>ROUND($Y$111+$X$111,2)</f>
        <v>0</v>
      </c>
      <c r="AA111" s="69"/>
      <c r="AB111" s="69"/>
    </row>
    <row r="112" spans="1:28" s="1" customFormat="1" ht="11.1" customHeight="1" outlineLevel="6" x14ac:dyDescent="0.2">
      <c r="A112" s="24"/>
      <c r="B112" s="25" t="s">
        <v>144</v>
      </c>
      <c r="C112" s="26" t="s">
        <v>93</v>
      </c>
      <c r="D112" s="26"/>
      <c r="E112" s="26"/>
      <c r="F112" s="26"/>
      <c r="G112" s="26"/>
      <c r="H112" s="28"/>
      <c r="I112" s="28"/>
      <c r="J112" s="27">
        <v>2</v>
      </c>
      <c r="K112" s="27">
        <v>2</v>
      </c>
      <c r="L112" s="27">
        <v>2</v>
      </c>
      <c r="M112" s="28"/>
      <c r="N112" s="28"/>
      <c r="O112" s="28"/>
      <c r="P112" s="27">
        <v>2</v>
      </c>
      <c r="Q112" s="27">
        <v>2</v>
      </c>
      <c r="R112" s="27">
        <f>$H$112+$I$112+$J$112+$K$112+$L$112+$M$112+$N$112+$O$112+$P$112+$Q$112</f>
        <v>10</v>
      </c>
      <c r="S112" s="31">
        <v>1</v>
      </c>
      <c r="T112" s="28">
        <f>ROUND($R$112*$S$112,3)</f>
        <v>10</v>
      </c>
      <c r="U112" s="60"/>
      <c r="V112" s="60"/>
      <c r="W112" s="28">
        <f>ROUND($V$112+$U$112,2)</f>
        <v>0</v>
      </c>
      <c r="X112" s="28">
        <f>ROUND($R$112*$U$112,2)</f>
        <v>0</v>
      </c>
      <c r="Y112" s="28">
        <f>ROUND($T$112*$V$112,2)</f>
        <v>0</v>
      </c>
      <c r="Z112" s="28">
        <f>ROUND($Y$112+$X$112,2)</f>
        <v>0</v>
      </c>
      <c r="AA112" s="69"/>
      <c r="AB112" s="69"/>
    </row>
    <row r="113" spans="1:28" s="1" customFormat="1" ht="21.95" customHeight="1" outlineLevel="6" x14ac:dyDescent="0.2">
      <c r="A113" s="24"/>
      <c r="B113" s="25" t="s">
        <v>104</v>
      </c>
      <c r="C113" s="26" t="s">
        <v>67</v>
      </c>
      <c r="D113" s="26"/>
      <c r="E113" s="26"/>
      <c r="F113" s="26"/>
      <c r="G113" s="26"/>
      <c r="H113" s="27">
        <v>3.24</v>
      </c>
      <c r="I113" s="27">
        <v>2.52</v>
      </c>
      <c r="J113" s="27">
        <v>2.52</v>
      </c>
      <c r="K113" s="27">
        <v>1.44</v>
      </c>
      <c r="L113" s="27">
        <v>1.08</v>
      </c>
      <c r="M113" s="27">
        <v>3.96</v>
      </c>
      <c r="N113" s="27">
        <v>2.88</v>
      </c>
      <c r="O113" s="27">
        <v>3.96</v>
      </c>
      <c r="P113" s="27">
        <v>1.08</v>
      </c>
      <c r="Q113" s="27">
        <v>1.44</v>
      </c>
      <c r="R113" s="27">
        <f>$H$113+$I$113+$J$113+$K$113+$L$113+$M$113+$N$113+$O$113+$P$113+$Q$113</f>
        <v>24.12</v>
      </c>
      <c r="S113" s="29">
        <v>1.1499999999999999</v>
      </c>
      <c r="T113" s="28">
        <f>ROUND($R$113*$S$113,3)</f>
        <v>27.738</v>
      </c>
      <c r="U113" s="60"/>
      <c r="V113" s="60"/>
      <c r="W113" s="28">
        <f>ROUND($V$113+$U$113,2)</f>
        <v>0</v>
      </c>
      <c r="X113" s="28">
        <f>ROUND($R$113*$U$113,2)</f>
        <v>0</v>
      </c>
      <c r="Y113" s="28">
        <f>ROUND($T$113*$V$113,2)</f>
        <v>0</v>
      </c>
      <c r="Z113" s="28">
        <f>ROUND($Y$113+$X$113,2)</f>
        <v>0</v>
      </c>
      <c r="AA113" s="69" t="s">
        <v>145</v>
      </c>
      <c r="AB113" s="69"/>
    </row>
    <row r="114" spans="1:28" s="11" customFormat="1" ht="51.95" customHeight="1" outlineLevel="5" x14ac:dyDescent="0.15">
      <c r="A114" s="12">
        <v>25</v>
      </c>
      <c r="B114" s="13" t="s">
        <v>146</v>
      </c>
      <c r="C114" s="14" t="s">
        <v>93</v>
      </c>
      <c r="D114" s="14"/>
      <c r="E114" s="14"/>
      <c r="F114" s="14"/>
      <c r="G114" s="14"/>
      <c r="H114" s="15">
        <v>2</v>
      </c>
      <c r="I114" s="15">
        <v>2</v>
      </c>
      <c r="J114" s="15">
        <v>2</v>
      </c>
      <c r="K114" s="15">
        <v>2</v>
      </c>
      <c r="L114" s="15">
        <v>2</v>
      </c>
      <c r="M114" s="15">
        <v>2</v>
      </c>
      <c r="N114" s="15">
        <v>2</v>
      </c>
      <c r="O114" s="15">
        <v>2</v>
      </c>
      <c r="P114" s="15">
        <v>2</v>
      </c>
      <c r="Q114" s="15">
        <v>2</v>
      </c>
      <c r="R114" s="15">
        <v>20</v>
      </c>
      <c r="S114" s="17"/>
      <c r="T114" s="17">
        <f>$T$115</f>
        <v>20</v>
      </c>
      <c r="U114" s="61"/>
      <c r="V114" s="61"/>
      <c r="W114" s="17">
        <f>ROUND($Z$114/$T$114,2)</f>
        <v>0</v>
      </c>
      <c r="X114" s="17">
        <f>ROUND($X$115+$X$116+$X$117+$X$118,2)</f>
        <v>0</v>
      </c>
      <c r="Y114" s="17">
        <f>ROUND($Y$115+$Y$116+$Y$117+$Y$118,2)</f>
        <v>0</v>
      </c>
      <c r="Z114" s="17">
        <f>ROUND($Z$115+$Z$116+$Z$117+$Z$118,2)</f>
        <v>0</v>
      </c>
      <c r="AA114" s="67" t="s">
        <v>147</v>
      </c>
      <c r="AB114" s="67"/>
    </row>
    <row r="115" spans="1:28" s="18" customFormat="1" ht="11.1" customHeight="1" outlineLevel="6" x14ac:dyDescent="0.2">
      <c r="A115" s="19"/>
      <c r="B115" s="20" t="s">
        <v>31</v>
      </c>
      <c r="C115" s="21" t="s">
        <v>93</v>
      </c>
      <c r="D115" s="21"/>
      <c r="E115" s="21"/>
      <c r="F115" s="21"/>
      <c r="G115" s="21"/>
      <c r="H115" s="22">
        <v>2</v>
      </c>
      <c r="I115" s="22">
        <v>2</v>
      </c>
      <c r="J115" s="22">
        <v>2</v>
      </c>
      <c r="K115" s="22">
        <v>2</v>
      </c>
      <c r="L115" s="22">
        <v>2</v>
      </c>
      <c r="M115" s="22">
        <v>2</v>
      </c>
      <c r="N115" s="22">
        <v>2</v>
      </c>
      <c r="O115" s="22">
        <v>2</v>
      </c>
      <c r="P115" s="22">
        <v>2</v>
      </c>
      <c r="Q115" s="22">
        <v>2</v>
      </c>
      <c r="R115" s="22">
        <f>$H$115+$I$115+$J$115+$K$115+$L$115+$M$115+$N$115+$O$115+$P$115+$Q$115</f>
        <v>20</v>
      </c>
      <c r="S115" s="22">
        <v>1</v>
      </c>
      <c r="T115" s="23">
        <f>ROUND($R$115*$S$115,3)</f>
        <v>20</v>
      </c>
      <c r="U115" s="62"/>
      <c r="V115" s="59"/>
      <c r="W115" s="48">
        <f>ROUND($V$115+$U$115,2)</f>
        <v>0</v>
      </c>
      <c r="X115" s="23">
        <f>ROUND($R$115*$U$115,2)</f>
        <v>0</v>
      </c>
      <c r="Y115" s="23">
        <f>ROUND($T$115*$V$115,2)</f>
        <v>0</v>
      </c>
      <c r="Z115" s="23">
        <f>ROUND($Y$115+$X$115,2)</f>
        <v>0</v>
      </c>
      <c r="AA115" s="68"/>
      <c r="AB115" s="68"/>
    </row>
    <row r="116" spans="1:28" s="1" customFormat="1" ht="21.95" customHeight="1" outlineLevel="6" x14ac:dyDescent="0.2">
      <c r="A116" s="24"/>
      <c r="B116" s="25" t="s">
        <v>148</v>
      </c>
      <c r="C116" s="26" t="s">
        <v>93</v>
      </c>
      <c r="D116" s="26"/>
      <c r="E116" s="26"/>
      <c r="F116" s="26"/>
      <c r="G116" s="26"/>
      <c r="H116" s="27">
        <v>2</v>
      </c>
      <c r="I116" s="27">
        <v>2</v>
      </c>
      <c r="J116" s="27">
        <v>2</v>
      </c>
      <c r="K116" s="27">
        <v>2</v>
      </c>
      <c r="L116" s="27">
        <v>2</v>
      </c>
      <c r="M116" s="27">
        <v>2</v>
      </c>
      <c r="N116" s="27">
        <v>2</v>
      </c>
      <c r="O116" s="27">
        <v>2</v>
      </c>
      <c r="P116" s="27">
        <v>2</v>
      </c>
      <c r="Q116" s="27">
        <v>2</v>
      </c>
      <c r="R116" s="27">
        <f>$H$116+$I$116+$J$116+$K$116+$L$116+$M$116+$N$116+$O$116+$P$116+$Q$116</f>
        <v>20</v>
      </c>
      <c r="S116" s="31">
        <v>1</v>
      </c>
      <c r="T116" s="28">
        <f>ROUND($R$116*$S$116,3)</f>
        <v>20</v>
      </c>
      <c r="U116" s="60"/>
      <c r="V116" s="60"/>
      <c r="W116" s="28">
        <f>ROUND($V$116+$U$116,2)</f>
        <v>0</v>
      </c>
      <c r="X116" s="28">
        <f>ROUND($R$116*$U$116,2)</f>
        <v>0</v>
      </c>
      <c r="Y116" s="28">
        <f>ROUND($T$116*$V$116,2)</f>
        <v>0</v>
      </c>
      <c r="Z116" s="28">
        <f>ROUND($Y$116+$X$116,2)</f>
        <v>0</v>
      </c>
      <c r="AA116" s="69"/>
      <c r="AB116" s="69"/>
    </row>
    <row r="117" spans="1:28" s="1" customFormat="1" ht="33" customHeight="1" outlineLevel="6" x14ac:dyDescent="0.2">
      <c r="A117" s="24"/>
      <c r="B117" s="25" t="s">
        <v>149</v>
      </c>
      <c r="C117" s="26" t="s">
        <v>93</v>
      </c>
      <c r="D117" s="26"/>
      <c r="E117" s="26"/>
      <c r="F117" s="26"/>
      <c r="G117" s="26"/>
      <c r="H117" s="27">
        <v>2</v>
      </c>
      <c r="I117" s="27">
        <v>2</v>
      </c>
      <c r="J117" s="27">
        <v>2</v>
      </c>
      <c r="K117" s="27">
        <v>2</v>
      </c>
      <c r="L117" s="27">
        <v>2</v>
      </c>
      <c r="M117" s="27">
        <v>2</v>
      </c>
      <c r="N117" s="27">
        <v>2</v>
      </c>
      <c r="O117" s="27">
        <v>2</v>
      </c>
      <c r="P117" s="27">
        <v>2</v>
      </c>
      <c r="Q117" s="27">
        <v>2</v>
      </c>
      <c r="R117" s="27">
        <f>$H$117+$I$117+$J$117+$K$117+$L$117+$M$117+$N$117+$O$117+$P$117+$Q$117</f>
        <v>20</v>
      </c>
      <c r="S117" s="31">
        <v>1</v>
      </c>
      <c r="T117" s="28">
        <f>ROUND($R$117*$S$117,3)</f>
        <v>20</v>
      </c>
      <c r="U117" s="60"/>
      <c r="V117" s="60"/>
      <c r="W117" s="28">
        <f>ROUND($V$117+$U$117,2)</f>
        <v>0</v>
      </c>
      <c r="X117" s="28">
        <f>ROUND($R$117*$U$117,2)</f>
        <v>0</v>
      </c>
      <c r="Y117" s="28">
        <f>ROUND($T$117*$V$117,2)</f>
        <v>0</v>
      </c>
      <c r="Z117" s="28">
        <f>ROUND($Y$117+$X$117,2)</f>
        <v>0</v>
      </c>
      <c r="AA117" s="69" t="s">
        <v>150</v>
      </c>
      <c r="AB117" s="69"/>
    </row>
    <row r="118" spans="1:28" s="1" customFormat="1" ht="11.1" customHeight="1" outlineLevel="6" x14ac:dyDescent="0.2">
      <c r="A118" s="24"/>
      <c r="B118" s="25" t="s">
        <v>104</v>
      </c>
      <c r="C118" s="26" t="s">
        <v>67</v>
      </c>
      <c r="D118" s="26"/>
      <c r="E118" s="26"/>
      <c r="F118" s="26"/>
      <c r="G118" s="26"/>
      <c r="H118" s="27">
        <v>0.18</v>
      </c>
      <c r="I118" s="27">
        <v>0.18</v>
      </c>
      <c r="J118" s="27">
        <v>0.18</v>
      </c>
      <c r="K118" s="27">
        <v>0.18</v>
      </c>
      <c r="L118" s="27">
        <v>0.18</v>
      </c>
      <c r="M118" s="27">
        <v>0.18</v>
      </c>
      <c r="N118" s="27">
        <v>0.18</v>
      </c>
      <c r="O118" s="27">
        <v>0.18</v>
      </c>
      <c r="P118" s="27">
        <v>0.18</v>
      </c>
      <c r="Q118" s="27">
        <v>0.18</v>
      </c>
      <c r="R118" s="27">
        <f>$H$118+$I$118+$J$118+$K$118+$L$118+$M$118+$N$118+$O$118+$P$118+$Q$118</f>
        <v>1.7999999999999996</v>
      </c>
      <c r="S118" s="29">
        <v>1.1499999999999999</v>
      </c>
      <c r="T118" s="28">
        <f>ROUND($R$118*$S$118,3)</f>
        <v>2.0699999999999998</v>
      </c>
      <c r="U118" s="60"/>
      <c r="V118" s="60"/>
      <c r="W118" s="28">
        <f>ROUND($V$118+$U$118,2)</f>
        <v>0</v>
      </c>
      <c r="X118" s="28">
        <f>ROUND($R$118*$U$118,2)</f>
        <v>0</v>
      </c>
      <c r="Y118" s="28">
        <f>ROUND($T$118*$V$118,2)</f>
        <v>0</v>
      </c>
      <c r="Z118" s="28">
        <f>ROUND($Y$118+$X$118,2)</f>
        <v>0</v>
      </c>
      <c r="AA118" s="69"/>
      <c r="AB118" s="69"/>
    </row>
    <row r="119" spans="1:28" s="1" customFormat="1" ht="12" customHeight="1" outlineLevel="4" x14ac:dyDescent="0.2">
      <c r="A119" s="7"/>
      <c r="B119" s="8" t="s">
        <v>151</v>
      </c>
      <c r="C119" s="9"/>
      <c r="D119" s="9"/>
      <c r="E119" s="9"/>
      <c r="F119" s="9"/>
      <c r="G119" s="9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63"/>
      <c r="V119" s="63"/>
      <c r="W119" s="10"/>
      <c r="X119" s="10">
        <f>ROUND($X$121+$X$122,2)</f>
        <v>0</v>
      </c>
      <c r="Y119" s="10">
        <f>ROUND($Y$121+$Y$122,2)</f>
        <v>0</v>
      </c>
      <c r="Z119" s="10">
        <f>ROUND($Z$121+$Z$122,2)</f>
        <v>0</v>
      </c>
      <c r="AA119" s="63"/>
      <c r="AB119" s="63"/>
    </row>
    <row r="120" spans="1:28" s="11" customFormat="1" ht="51.95" customHeight="1" outlineLevel="5" x14ac:dyDescent="0.15">
      <c r="A120" s="12">
        <v>26</v>
      </c>
      <c r="B120" s="13" t="s">
        <v>152</v>
      </c>
      <c r="C120" s="14" t="s">
        <v>93</v>
      </c>
      <c r="D120" s="14"/>
      <c r="E120" s="14"/>
      <c r="F120" s="14"/>
      <c r="G120" s="14"/>
      <c r="H120" s="15">
        <v>10</v>
      </c>
      <c r="I120" s="15">
        <v>9</v>
      </c>
      <c r="J120" s="15">
        <v>10</v>
      </c>
      <c r="K120" s="15">
        <v>12</v>
      </c>
      <c r="L120" s="15">
        <v>9</v>
      </c>
      <c r="M120" s="15">
        <v>15</v>
      </c>
      <c r="N120" s="15">
        <v>9</v>
      </c>
      <c r="O120" s="15">
        <v>15</v>
      </c>
      <c r="P120" s="15">
        <v>9</v>
      </c>
      <c r="Q120" s="15">
        <v>12</v>
      </c>
      <c r="R120" s="15">
        <v>110</v>
      </c>
      <c r="S120" s="17"/>
      <c r="T120" s="17">
        <f>$T$121</f>
        <v>110</v>
      </c>
      <c r="U120" s="61"/>
      <c r="V120" s="61"/>
      <c r="W120" s="17">
        <f>ROUND($Z$120/$T$120,2)</f>
        <v>0</v>
      </c>
      <c r="X120" s="17">
        <f>ROUND($X$121+$X$122,2)</f>
        <v>0</v>
      </c>
      <c r="Y120" s="17">
        <f>ROUND($Y$121+$Y$122,2)</f>
        <v>0</v>
      </c>
      <c r="Z120" s="17">
        <f>ROUND($Z$121+$Z$122,2)</f>
        <v>0</v>
      </c>
      <c r="AA120" s="67" t="s">
        <v>153</v>
      </c>
      <c r="AB120" s="67"/>
    </row>
    <row r="121" spans="1:28" s="18" customFormat="1" ht="11.1" customHeight="1" outlineLevel="6" x14ac:dyDescent="0.2">
      <c r="A121" s="19"/>
      <c r="B121" s="20" t="s">
        <v>31</v>
      </c>
      <c r="C121" s="21" t="s">
        <v>93</v>
      </c>
      <c r="D121" s="21"/>
      <c r="E121" s="21"/>
      <c r="F121" s="21"/>
      <c r="G121" s="21"/>
      <c r="H121" s="22">
        <v>10</v>
      </c>
      <c r="I121" s="22">
        <v>9</v>
      </c>
      <c r="J121" s="22">
        <v>10</v>
      </c>
      <c r="K121" s="22">
        <v>12</v>
      </c>
      <c r="L121" s="22">
        <v>9</v>
      </c>
      <c r="M121" s="22">
        <v>15</v>
      </c>
      <c r="N121" s="22">
        <v>9</v>
      </c>
      <c r="O121" s="22">
        <v>15</v>
      </c>
      <c r="P121" s="22">
        <v>9</v>
      </c>
      <c r="Q121" s="22">
        <v>12</v>
      </c>
      <c r="R121" s="22">
        <f>$H$121+$I$121+$J$121+$K$121+$L$121+$M$121+$N$121+$O$121+$P$121+$Q$121</f>
        <v>110</v>
      </c>
      <c r="S121" s="22">
        <v>1</v>
      </c>
      <c r="T121" s="23">
        <f>ROUND($R$121*$S$121,3)</f>
        <v>110</v>
      </c>
      <c r="U121" s="62"/>
      <c r="V121" s="59"/>
      <c r="W121" s="48">
        <f>ROUND($V$121+$U$121,2)</f>
        <v>0</v>
      </c>
      <c r="X121" s="23">
        <f>ROUND($R$121*$U$121,2)</f>
        <v>0</v>
      </c>
      <c r="Y121" s="23">
        <f>ROUND($T$121*$V$121,2)</f>
        <v>0</v>
      </c>
      <c r="Z121" s="23">
        <f>ROUND($Y$121+$X$121,2)</f>
        <v>0</v>
      </c>
      <c r="AA121" s="68"/>
      <c r="AB121" s="68"/>
    </row>
    <row r="122" spans="1:28" s="1" customFormat="1" ht="11.1" customHeight="1" outlineLevel="6" x14ac:dyDescent="0.2">
      <c r="A122" s="24"/>
      <c r="B122" s="25" t="s">
        <v>154</v>
      </c>
      <c r="C122" s="26" t="s">
        <v>112</v>
      </c>
      <c r="D122" s="26"/>
      <c r="E122" s="26"/>
      <c r="F122" s="26"/>
      <c r="G122" s="26"/>
      <c r="H122" s="27">
        <v>3</v>
      </c>
      <c r="I122" s="27">
        <v>2.7</v>
      </c>
      <c r="J122" s="27">
        <v>3</v>
      </c>
      <c r="K122" s="27">
        <v>3.6</v>
      </c>
      <c r="L122" s="27">
        <v>2.7</v>
      </c>
      <c r="M122" s="27">
        <v>4.5</v>
      </c>
      <c r="N122" s="27">
        <v>2.7</v>
      </c>
      <c r="O122" s="27">
        <v>4.5</v>
      </c>
      <c r="P122" s="27">
        <v>2.7</v>
      </c>
      <c r="Q122" s="27">
        <v>3.6</v>
      </c>
      <c r="R122" s="27">
        <f>$H$122+$I$122+$J$122+$K$122+$L$122+$M$122+$N$122+$O$122+$P$122+$Q$122</f>
        <v>33</v>
      </c>
      <c r="S122" s="31">
        <v>1</v>
      </c>
      <c r="T122" s="28">
        <f>ROUND($R$122*$S$122,3)</f>
        <v>33</v>
      </c>
      <c r="U122" s="60"/>
      <c r="V122" s="60"/>
      <c r="W122" s="28">
        <f>ROUND($V$122+$U$122,2)</f>
        <v>0</v>
      </c>
      <c r="X122" s="28">
        <f>ROUND($R$122*$U$122,2)</f>
        <v>0</v>
      </c>
      <c r="Y122" s="28">
        <f>ROUND($T$122*$V$122,2)</f>
        <v>0</v>
      </c>
      <c r="Z122" s="28">
        <f>ROUND($Y$122+$X$122,2)</f>
        <v>0</v>
      </c>
      <c r="AA122" s="69" t="s">
        <v>155</v>
      </c>
      <c r="AB122" s="69"/>
    </row>
    <row r="123" spans="1:28" s="1" customFormat="1" ht="12" customHeight="1" outlineLevel="4" x14ac:dyDescent="0.2">
      <c r="A123" s="7"/>
      <c r="B123" s="8" t="s">
        <v>156</v>
      </c>
      <c r="C123" s="9"/>
      <c r="D123" s="9"/>
      <c r="E123" s="9"/>
      <c r="F123" s="9"/>
      <c r="G123" s="9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63"/>
      <c r="V123" s="63"/>
      <c r="W123" s="10"/>
      <c r="X123" s="10">
        <f>ROUND($X$125+$X$126+$X$127+$X$129+$X$130+$X$132+$X$133+$X$134+$X$136+$X$137+$X$138+$X$140+$X$141+$X$143+$X$144+$X$145+$X$147+$X$148+$X$149+$X$151+$X$152+$X$154+$X$155+$X$157+$X$158+$X$159+$X$161+$X$162+$X$164+$X$165+$X$166+$X$168+$X$169+$X$170+$X$172+$X$173+$X$174+$X$176+$X$177+$X$179+$X$180+$X$182+$X$183+$X$184,2)</f>
        <v>0</v>
      </c>
      <c r="Y123" s="10">
        <f>ROUND($Y$125+$Y$126+$Y$127+$Y$129+$Y$130+$Y$132+$Y$133+$Y$134+$Y$136+$Y$137+$Y$138+$Y$140+$Y$141+$Y$143+$Y$144+$Y$145+$Y$147+$Y$148+$Y$149+$Y$151+$Y$152+$Y$154+$Y$155+$Y$157+$Y$158+$Y$159+$Y$161+$Y$162+$Y$164+$Y$165+$Y$166+$Y$168+$Y$169+$Y$170+$Y$172+$Y$173+$Y$174+$Y$176+$Y$177+$Y$179+$Y$180+$Y$182+$Y$183+$Y$184,2)</f>
        <v>0</v>
      </c>
      <c r="Z123" s="10">
        <f>ROUND($Z$125+$Z$126+$Z$127+$Z$129+$Z$130+$Z$132+$Z$133+$Z$134+$Z$136+$Z$137+$Z$138+$Z$140+$Z$141+$Z$143+$Z$144+$Z$145+$Z$147+$Z$148+$Z$149+$Z$151+$Z$152+$Z$154+$Z$155+$Z$157+$Z$158+$Z$159+$Z$161+$Z$162+$Z$164+$Z$165+$Z$166+$Z$168+$Z$169+$Z$170+$Z$172+$Z$173+$Z$174+$Z$176+$Z$177+$Z$179+$Z$180+$Z$182+$Z$183+$Z$184,2)</f>
        <v>0</v>
      </c>
      <c r="AA123" s="63"/>
      <c r="AB123" s="63"/>
    </row>
    <row r="124" spans="1:28" s="11" customFormat="1" ht="21.95" customHeight="1" outlineLevel="5" x14ac:dyDescent="0.15">
      <c r="A124" s="12">
        <v>27</v>
      </c>
      <c r="B124" s="13" t="s">
        <v>157</v>
      </c>
      <c r="C124" s="14" t="s">
        <v>67</v>
      </c>
      <c r="D124" s="14"/>
      <c r="E124" s="14"/>
      <c r="F124" s="14"/>
      <c r="G124" s="14"/>
      <c r="H124" s="15">
        <v>81.540000000000006</v>
      </c>
      <c r="I124" s="15">
        <v>52.34</v>
      </c>
      <c r="J124" s="15">
        <v>64.31</v>
      </c>
      <c r="K124" s="15">
        <v>15.26</v>
      </c>
      <c r="L124" s="15">
        <v>10.84</v>
      </c>
      <c r="M124" s="15">
        <v>68.59</v>
      </c>
      <c r="N124" s="15">
        <v>49.95</v>
      </c>
      <c r="O124" s="15">
        <v>68.59</v>
      </c>
      <c r="P124" s="15">
        <v>10.84</v>
      </c>
      <c r="Q124" s="15">
        <v>15.26</v>
      </c>
      <c r="R124" s="15">
        <v>437.52</v>
      </c>
      <c r="S124" s="17"/>
      <c r="T124" s="17">
        <f>$T$125</f>
        <v>437.52</v>
      </c>
      <c r="U124" s="61"/>
      <c r="V124" s="61"/>
      <c r="W124" s="17">
        <f>ROUND($Z$124/$T$124,2)</f>
        <v>0</v>
      </c>
      <c r="X124" s="17">
        <f>ROUND($X$125+$X$126+$X$127,2)</f>
        <v>0</v>
      </c>
      <c r="Y124" s="17">
        <f>ROUND($Y$125+$Y$126+$Y$127,2)</f>
        <v>0</v>
      </c>
      <c r="Z124" s="17">
        <f>ROUND($Z$125+$Z$126+$Z$127,2)</f>
        <v>0</v>
      </c>
      <c r="AA124" s="67" t="s">
        <v>158</v>
      </c>
      <c r="AB124" s="67"/>
    </row>
    <row r="125" spans="1:28" s="18" customFormat="1" ht="11.1" customHeight="1" outlineLevel="6" x14ac:dyDescent="0.2">
      <c r="A125" s="19"/>
      <c r="B125" s="20" t="s">
        <v>31</v>
      </c>
      <c r="C125" s="21" t="s">
        <v>67</v>
      </c>
      <c r="D125" s="21"/>
      <c r="E125" s="21"/>
      <c r="F125" s="21"/>
      <c r="G125" s="21"/>
      <c r="H125" s="22">
        <v>81.540000000000006</v>
      </c>
      <c r="I125" s="22">
        <v>52.34</v>
      </c>
      <c r="J125" s="22">
        <v>64.31</v>
      </c>
      <c r="K125" s="22">
        <v>15.26</v>
      </c>
      <c r="L125" s="22">
        <v>10.84</v>
      </c>
      <c r="M125" s="22">
        <v>68.59</v>
      </c>
      <c r="N125" s="22">
        <v>49.95</v>
      </c>
      <c r="O125" s="22">
        <v>68.59</v>
      </c>
      <c r="P125" s="22">
        <v>10.84</v>
      </c>
      <c r="Q125" s="22">
        <v>15.26</v>
      </c>
      <c r="R125" s="22">
        <f>$H$125+$I$125+$J$125+$K$125+$L$125+$M$125+$N$125+$O$125+$P$125+$Q$125</f>
        <v>437.51999999999992</v>
      </c>
      <c r="S125" s="22">
        <v>1</v>
      </c>
      <c r="T125" s="23">
        <f>ROUND($R$125*$S$125,3)</f>
        <v>437.52</v>
      </c>
      <c r="U125" s="58"/>
      <c r="V125" s="59"/>
      <c r="W125" s="47">
        <f>ROUND($V$125+$U$125,2)</f>
        <v>0</v>
      </c>
      <c r="X125" s="23">
        <f>ROUND($R$125*$U$125,2)</f>
        <v>0</v>
      </c>
      <c r="Y125" s="23">
        <f>ROUND($T$125*$V$125,2)</f>
        <v>0</v>
      </c>
      <c r="Z125" s="23">
        <f>ROUND($Y$125+$X$125,2)</f>
        <v>0</v>
      </c>
      <c r="AA125" s="68"/>
      <c r="AB125" s="68"/>
    </row>
    <row r="126" spans="1:28" s="1" customFormat="1" ht="11.1" customHeight="1" outlineLevel="6" x14ac:dyDescent="0.2">
      <c r="A126" s="24"/>
      <c r="B126" s="25" t="s">
        <v>159</v>
      </c>
      <c r="C126" s="26" t="s">
        <v>67</v>
      </c>
      <c r="D126" s="26" t="s">
        <v>69</v>
      </c>
      <c r="E126" s="26"/>
      <c r="F126" s="26"/>
      <c r="G126" s="26"/>
      <c r="H126" s="27">
        <v>81.540000000000006</v>
      </c>
      <c r="I126" s="27">
        <v>52.34</v>
      </c>
      <c r="J126" s="27">
        <v>64.31</v>
      </c>
      <c r="K126" s="27">
        <v>15.26</v>
      </c>
      <c r="L126" s="27">
        <v>10.84</v>
      </c>
      <c r="M126" s="27">
        <v>68.59</v>
      </c>
      <c r="N126" s="27">
        <v>49.95</v>
      </c>
      <c r="O126" s="27">
        <v>68.59</v>
      </c>
      <c r="P126" s="27">
        <v>10.84</v>
      </c>
      <c r="Q126" s="27">
        <v>15.26</v>
      </c>
      <c r="R126" s="27">
        <f>$H$126+$I$126+$J$126+$K$126+$L$126+$M$126+$N$126+$O$126+$P$126+$Q$126</f>
        <v>437.51999999999992</v>
      </c>
      <c r="S126" s="29">
        <v>1.1499999999999999</v>
      </c>
      <c r="T126" s="28">
        <f>ROUND($R$126*$S$126,3)</f>
        <v>503.14800000000002</v>
      </c>
      <c r="U126" s="60"/>
      <c r="V126" s="60"/>
      <c r="W126" s="28">
        <f>ROUND($V$126+$U$126,2)</f>
        <v>0</v>
      </c>
      <c r="X126" s="28">
        <f>ROUND($R$126*$U$126,2)</f>
        <v>0</v>
      </c>
      <c r="Y126" s="28">
        <f>ROUND($T$126*$V$126,2)</f>
        <v>0</v>
      </c>
      <c r="Z126" s="28">
        <f>ROUND($Y$126+$X$126,2)</f>
        <v>0</v>
      </c>
      <c r="AA126" s="69"/>
      <c r="AB126" s="69"/>
    </row>
    <row r="127" spans="1:28" s="1" customFormat="1" ht="11.1" customHeight="1" outlineLevel="6" x14ac:dyDescent="0.2">
      <c r="A127" s="24"/>
      <c r="B127" s="25" t="s">
        <v>70</v>
      </c>
      <c r="C127" s="26" t="s">
        <v>71</v>
      </c>
      <c r="D127" s="26"/>
      <c r="E127" s="26"/>
      <c r="F127" s="26"/>
      <c r="G127" s="26"/>
      <c r="H127" s="27">
        <v>81.540000000000006</v>
      </c>
      <c r="I127" s="27">
        <v>52.34</v>
      </c>
      <c r="J127" s="27">
        <v>64.31</v>
      </c>
      <c r="K127" s="27">
        <v>15.26</v>
      </c>
      <c r="L127" s="27">
        <v>10.84</v>
      </c>
      <c r="M127" s="27">
        <v>68.59</v>
      </c>
      <c r="N127" s="27">
        <v>49.95</v>
      </c>
      <c r="O127" s="27">
        <v>68.59</v>
      </c>
      <c r="P127" s="27">
        <v>10.84</v>
      </c>
      <c r="Q127" s="27">
        <v>15.26</v>
      </c>
      <c r="R127" s="27">
        <f>$H$127+$I$127+$J$127+$K$127+$L$127+$M$127+$N$127+$O$127+$P$127+$Q$127</f>
        <v>437.51999999999992</v>
      </c>
      <c r="S127" s="30">
        <v>0.5</v>
      </c>
      <c r="T127" s="28">
        <f>ROUND($R$127*$S$127,3)</f>
        <v>218.76</v>
      </c>
      <c r="U127" s="60"/>
      <c r="V127" s="60"/>
      <c r="W127" s="28">
        <f>ROUND($V$127+$U$127,2)</f>
        <v>0</v>
      </c>
      <c r="X127" s="28">
        <f>ROUND($R$127*$U$127,2)</f>
        <v>0</v>
      </c>
      <c r="Y127" s="28">
        <f>ROUND($T$127*$V$127,2)</f>
        <v>0</v>
      </c>
      <c r="Z127" s="28">
        <f>ROUND($Y$127+$X$127,2)</f>
        <v>0</v>
      </c>
      <c r="AA127" s="69"/>
      <c r="AB127" s="69"/>
    </row>
    <row r="128" spans="1:28" s="11" customFormat="1" ht="51.95" customHeight="1" outlineLevel="5" x14ac:dyDescent="0.15">
      <c r="A128" s="12">
        <v>28</v>
      </c>
      <c r="B128" s="13" t="s">
        <v>76</v>
      </c>
      <c r="C128" s="14" t="s">
        <v>67</v>
      </c>
      <c r="D128" s="14"/>
      <c r="E128" s="14"/>
      <c r="F128" s="14"/>
      <c r="G128" s="14"/>
      <c r="H128" s="15">
        <v>16.308</v>
      </c>
      <c r="I128" s="15">
        <v>10.468</v>
      </c>
      <c r="J128" s="15">
        <v>12.862</v>
      </c>
      <c r="K128" s="15">
        <v>3.052</v>
      </c>
      <c r="L128" s="15">
        <v>1.4339999999999999</v>
      </c>
      <c r="M128" s="15">
        <v>13.718</v>
      </c>
      <c r="N128" s="15">
        <v>9.99</v>
      </c>
      <c r="O128" s="15">
        <v>13.718</v>
      </c>
      <c r="P128" s="15">
        <v>1.4339999999999999</v>
      </c>
      <c r="Q128" s="15">
        <v>3.052</v>
      </c>
      <c r="R128" s="15">
        <v>86.036000000000001</v>
      </c>
      <c r="S128" s="17"/>
      <c r="T128" s="17">
        <f>$T$129</f>
        <v>86.036000000000001</v>
      </c>
      <c r="U128" s="61"/>
      <c r="V128" s="61"/>
      <c r="W128" s="17">
        <f>ROUND($Z$128/$T$128,2)</f>
        <v>0</v>
      </c>
      <c r="X128" s="17">
        <f>ROUND($X$129+$X$130,2)</f>
        <v>0</v>
      </c>
      <c r="Y128" s="17">
        <f>ROUND($Y$129+$Y$130,2)</f>
        <v>0</v>
      </c>
      <c r="Z128" s="17">
        <f>ROUND($Z$129+$Z$130,2)</f>
        <v>0</v>
      </c>
      <c r="AA128" s="67" t="s">
        <v>160</v>
      </c>
      <c r="AB128" s="67"/>
    </row>
    <row r="129" spans="1:28" s="18" customFormat="1" ht="11.1" customHeight="1" outlineLevel="6" x14ac:dyDescent="0.2">
      <c r="A129" s="19"/>
      <c r="B129" s="20" t="s">
        <v>31</v>
      </c>
      <c r="C129" s="21" t="s">
        <v>67</v>
      </c>
      <c r="D129" s="21"/>
      <c r="E129" s="21"/>
      <c r="F129" s="21"/>
      <c r="G129" s="21"/>
      <c r="H129" s="22">
        <v>16.308</v>
      </c>
      <c r="I129" s="22">
        <v>10.468</v>
      </c>
      <c r="J129" s="22">
        <v>12.862</v>
      </c>
      <c r="K129" s="22">
        <v>3.052</v>
      </c>
      <c r="L129" s="22">
        <v>1.4339999999999999</v>
      </c>
      <c r="M129" s="22">
        <v>13.718</v>
      </c>
      <c r="N129" s="22">
        <v>9.99</v>
      </c>
      <c r="O129" s="22">
        <v>13.718</v>
      </c>
      <c r="P129" s="22">
        <v>1.4339999999999999</v>
      </c>
      <c r="Q129" s="22">
        <v>3.052</v>
      </c>
      <c r="R129" s="22">
        <f>$H$129+$I$129+$J$129+$K$129+$L$129+$M$129+$N$129+$O$129+$P$129+$Q$129</f>
        <v>86.036000000000001</v>
      </c>
      <c r="S129" s="22">
        <v>1</v>
      </c>
      <c r="T129" s="23">
        <f>ROUND($R$129*$S$129,3)</f>
        <v>86.036000000000001</v>
      </c>
      <c r="U129" s="62"/>
      <c r="V129" s="59"/>
      <c r="W129" s="48">
        <f>ROUND($V$129+$U$129,2)</f>
        <v>0</v>
      </c>
      <c r="X129" s="23">
        <f>ROUND($R$129*$U$129,2)</f>
        <v>0</v>
      </c>
      <c r="Y129" s="23">
        <f>ROUND($T$129*$V$129,2)</f>
        <v>0</v>
      </c>
      <c r="Z129" s="23">
        <f>ROUND($Y$129+$X$129,2)</f>
        <v>0</v>
      </c>
      <c r="AA129" s="68"/>
      <c r="AB129" s="68"/>
    </row>
    <row r="130" spans="1:28" s="1" customFormat="1" ht="21.95" customHeight="1" outlineLevel="6" x14ac:dyDescent="0.2">
      <c r="A130" s="24"/>
      <c r="B130" s="25" t="s">
        <v>79</v>
      </c>
      <c r="C130" s="26" t="s">
        <v>77</v>
      </c>
      <c r="D130" s="26" t="s">
        <v>69</v>
      </c>
      <c r="E130" s="26"/>
      <c r="F130" s="26"/>
      <c r="G130" s="26"/>
      <c r="H130" s="27">
        <v>16.308</v>
      </c>
      <c r="I130" s="27">
        <v>10.468</v>
      </c>
      <c r="J130" s="27">
        <v>12.862</v>
      </c>
      <c r="K130" s="27">
        <v>3.052</v>
      </c>
      <c r="L130" s="27">
        <v>1.4339999999999999</v>
      </c>
      <c r="M130" s="27">
        <v>13.718</v>
      </c>
      <c r="N130" s="27">
        <v>9.99</v>
      </c>
      <c r="O130" s="27">
        <v>13.718</v>
      </c>
      <c r="P130" s="27">
        <v>1.4339999999999999</v>
      </c>
      <c r="Q130" s="27">
        <v>3.052</v>
      </c>
      <c r="R130" s="27">
        <f>$H$130+$I$130+$J$130+$K$130+$L$130+$M$130+$N$130+$O$130+$P$130+$Q$130</f>
        <v>86.036000000000001</v>
      </c>
      <c r="S130" s="29">
        <v>1.05</v>
      </c>
      <c r="T130" s="28">
        <f>ROUND($R$130*$S$130,3)</f>
        <v>90.337999999999994</v>
      </c>
      <c r="U130" s="60"/>
      <c r="V130" s="60"/>
      <c r="W130" s="28">
        <f>ROUND($V$130+$U$130,2)</f>
        <v>0</v>
      </c>
      <c r="X130" s="28">
        <f>ROUND($R$130*$U$130,2)</f>
        <v>0</v>
      </c>
      <c r="Y130" s="28">
        <f>ROUND($T$130*$V$130,2)</f>
        <v>0</v>
      </c>
      <c r="Z130" s="28">
        <f>ROUND($Y$130+$X$130,2)</f>
        <v>0</v>
      </c>
      <c r="AA130" s="69" t="s">
        <v>80</v>
      </c>
      <c r="AB130" s="69"/>
    </row>
    <row r="131" spans="1:28" s="11" customFormat="1" ht="63" customHeight="1" outlineLevel="5" x14ac:dyDescent="0.15">
      <c r="A131" s="12">
        <v>29</v>
      </c>
      <c r="B131" s="13" t="s">
        <v>82</v>
      </c>
      <c r="C131" s="14" t="s">
        <v>77</v>
      </c>
      <c r="D131" s="14"/>
      <c r="E131" s="14"/>
      <c r="F131" s="14"/>
      <c r="G131" s="14"/>
      <c r="H131" s="15">
        <v>4.4850000000000003</v>
      </c>
      <c r="I131" s="15">
        <v>2.879</v>
      </c>
      <c r="J131" s="15">
        <v>3.5369999999999999</v>
      </c>
      <c r="K131" s="15">
        <v>0.83899999999999997</v>
      </c>
      <c r="L131" s="15">
        <v>1.177</v>
      </c>
      <c r="M131" s="15">
        <v>3.7719999999999998</v>
      </c>
      <c r="N131" s="15">
        <v>2.7469999999999999</v>
      </c>
      <c r="O131" s="15">
        <v>3.7719999999999998</v>
      </c>
      <c r="P131" s="15">
        <v>1.177</v>
      </c>
      <c r="Q131" s="15">
        <v>0.83899999999999997</v>
      </c>
      <c r="R131" s="15">
        <v>25.224</v>
      </c>
      <c r="S131" s="17"/>
      <c r="T131" s="17">
        <f>$T$132</f>
        <v>25.224</v>
      </c>
      <c r="U131" s="61"/>
      <c r="V131" s="61"/>
      <c r="W131" s="17">
        <f>ROUND($Z$131/$T$131,2)</f>
        <v>0</v>
      </c>
      <c r="X131" s="17">
        <f>ROUND($X$132+$X$133+$X$134,2)</f>
        <v>0</v>
      </c>
      <c r="Y131" s="17">
        <f>ROUND($Y$132+$Y$133+$Y$134,2)</f>
        <v>0</v>
      </c>
      <c r="Z131" s="17">
        <f>ROUND($Z$132+$Z$133+$Z$134,2)</f>
        <v>0</v>
      </c>
      <c r="AA131" s="67" t="s">
        <v>161</v>
      </c>
      <c r="AB131" s="67"/>
    </row>
    <row r="132" spans="1:28" s="18" customFormat="1" ht="11.1" customHeight="1" outlineLevel="6" x14ac:dyDescent="0.2">
      <c r="A132" s="19"/>
      <c r="B132" s="20" t="s">
        <v>31</v>
      </c>
      <c r="C132" s="21" t="s">
        <v>77</v>
      </c>
      <c r="D132" s="21"/>
      <c r="E132" s="21"/>
      <c r="F132" s="21"/>
      <c r="G132" s="21"/>
      <c r="H132" s="22">
        <v>4.4850000000000003</v>
      </c>
      <c r="I132" s="22">
        <v>2.879</v>
      </c>
      <c r="J132" s="22">
        <v>3.5369999999999999</v>
      </c>
      <c r="K132" s="22">
        <v>0.83899999999999997</v>
      </c>
      <c r="L132" s="22">
        <v>1.177</v>
      </c>
      <c r="M132" s="22">
        <v>3.7719999999999998</v>
      </c>
      <c r="N132" s="22">
        <v>2.7469999999999999</v>
      </c>
      <c r="O132" s="22">
        <v>3.7719999999999998</v>
      </c>
      <c r="P132" s="22">
        <v>1.177</v>
      </c>
      <c r="Q132" s="22">
        <v>0.83899999999999997</v>
      </c>
      <c r="R132" s="22">
        <f>$H$132+$I$132+$J$132+$K$132+$L$132+$M$132+$N$132+$O$132+$P$132+$Q$132</f>
        <v>25.223999999999997</v>
      </c>
      <c r="S132" s="22">
        <v>1</v>
      </c>
      <c r="T132" s="23">
        <f>ROUND($R$132*$S$132,3)</f>
        <v>25.224</v>
      </c>
      <c r="U132" s="62"/>
      <c r="V132" s="59"/>
      <c r="W132" s="48">
        <f>ROUND($V$132+$U$132,2)</f>
        <v>0</v>
      </c>
      <c r="X132" s="23">
        <f>ROUND($R$132*$U$132,2)</f>
        <v>0</v>
      </c>
      <c r="Y132" s="23">
        <f>ROUND($T$132*$V$132,2)</f>
        <v>0</v>
      </c>
      <c r="Z132" s="23">
        <f>ROUND($Y$132+$X$132,2)</f>
        <v>0</v>
      </c>
      <c r="AA132" s="68"/>
      <c r="AB132" s="68"/>
    </row>
    <row r="133" spans="1:28" s="1" customFormat="1" ht="11.1" customHeight="1" outlineLevel="6" x14ac:dyDescent="0.2">
      <c r="A133" s="24"/>
      <c r="B133" s="25" t="s">
        <v>84</v>
      </c>
      <c r="C133" s="26" t="s">
        <v>77</v>
      </c>
      <c r="D133" s="26"/>
      <c r="E133" s="26"/>
      <c r="F133" s="26"/>
      <c r="G133" s="26"/>
      <c r="H133" s="27">
        <v>4.4850000000000003</v>
      </c>
      <c r="I133" s="27">
        <v>2.879</v>
      </c>
      <c r="J133" s="27">
        <v>3.5369999999999999</v>
      </c>
      <c r="K133" s="27">
        <v>0.83899999999999997</v>
      </c>
      <c r="L133" s="27">
        <v>1.177</v>
      </c>
      <c r="M133" s="27">
        <v>3.7719999999999998</v>
      </c>
      <c r="N133" s="27">
        <v>2.7469999999999999</v>
      </c>
      <c r="O133" s="27">
        <v>3.7719999999999998</v>
      </c>
      <c r="P133" s="27">
        <v>1.177</v>
      </c>
      <c r="Q133" s="27">
        <v>0.83899999999999997</v>
      </c>
      <c r="R133" s="27">
        <f>$H$133+$I$133+$J$133+$K$133+$L$133+$M$133+$N$133+$O$133+$P$133+$Q$133</f>
        <v>25.223999999999997</v>
      </c>
      <c r="S133" s="29">
        <v>1.03</v>
      </c>
      <c r="T133" s="28">
        <f>ROUND($R$133*$S$133,3)</f>
        <v>25.981000000000002</v>
      </c>
      <c r="U133" s="60"/>
      <c r="V133" s="60"/>
      <c r="W133" s="28">
        <f>ROUND($V$133+$U$133,2)</f>
        <v>0</v>
      </c>
      <c r="X133" s="28">
        <f>ROUND($R$133*$U$133,2)</f>
        <v>0</v>
      </c>
      <c r="Y133" s="28">
        <f>ROUND($T$133*$V$133,2)</f>
        <v>0</v>
      </c>
      <c r="Z133" s="28">
        <f>ROUND($Y$133+$X$133,2)</f>
        <v>0</v>
      </c>
      <c r="AA133" s="69"/>
      <c r="AB133" s="69"/>
    </row>
    <row r="134" spans="1:28" s="1" customFormat="1" ht="11.1" customHeight="1" outlineLevel="6" x14ac:dyDescent="0.2">
      <c r="A134" s="24"/>
      <c r="B134" s="25" t="s">
        <v>85</v>
      </c>
      <c r="C134" s="26" t="s">
        <v>77</v>
      </c>
      <c r="D134" s="26"/>
      <c r="E134" s="26"/>
      <c r="F134" s="26"/>
      <c r="G134" s="26"/>
      <c r="H134" s="27">
        <v>1.2470000000000001</v>
      </c>
      <c r="I134" s="27">
        <v>0.80100000000000005</v>
      </c>
      <c r="J134" s="27">
        <v>0.98399999999999999</v>
      </c>
      <c r="K134" s="27">
        <v>0.23300000000000001</v>
      </c>
      <c r="L134" s="27">
        <v>0.32700000000000001</v>
      </c>
      <c r="M134" s="27">
        <v>1.0489999999999999</v>
      </c>
      <c r="N134" s="27">
        <v>0.76400000000000001</v>
      </c>
      <c r="O134" s="27">
        <v>1.0489999999999999</v>
      </c>
      <c r="P134" s="27">
        <v>0.32700000000000001</v>
      </c>
      <c r="Q134" s="27">
        <v>0.23300000000000001</v>
      </c>
      <c r="R134" s="27">
        <f>$H$134+$I$134+$J$134+$K$134+$L$134+$M$134+$N$134+$O$134+$P$134+$Q$134</f>
        <v>7.0140000000000002</v>
      </c>
      <c r="S134" s="29">
        <v>1.02</v>
      </c>
      <c r="T134" s="28">
        <f>ROUND($R$134*$S$134,3)</f>
        <v>7.1539999999999999</v>
      </c>
      <c r="U134" s="60"/>
      <c r="V134" s="60"/>
      <c r="W134" s="28">
        <f>ROUND($V$134+$U$134,2)</f>
        <v>0</v>
      </c>
      <c r="X134" s="28">
        <f>ROUND($R$134*$U$134,2)</f>
        <v>0</v>
      </c>
      <c r="Y134" s="28">
        <f>ROUND($T$134*$V$134,2)</f>
        <v>0</v>
      </c>
      <c r="Z134" s="28">
        <f>ROUND($Y$134+$X$134,2)</f>
        <v>0</v>
      </c>
      <c r="AA134" s="69" t="s">
        <v>86</v>
      </c>
      <c r="AB134" s="69"/>
    </row>
    <row r="135" spans="1:28" s="11" customFormat="1" ht="32.1" customHeight="1" outlineLevel="5" x14ac:dyDescent="0.15">
      <c r="A135" s="12">
        <v>30</v>
      </c>
      <c r="B135" s="13" t="s">
        <v>87</v>
      </c>
      <c r="C135" s="14" t="s">
        <v>67</v>
      </c>
      <c r="D135" s="14"/>
      <c r="E135" s="14"/>
      <c r="F135" s="14"/>
      <c r="G135" s="14"/>
      <c r="H135" s="15">
        <v>81.540000000000006</v>
      </c>
      <c r="I135" s="15">
        <v>52.34</v>
      </c>
      <c r="J135" s="15">
        <v>64.31</v>
      </c>
      <c r="K135" s="15">
        <v>15.26</v>
      </c>
      <c r="L135" s="15">
        <v>10.84</v>
      </c>
      <c r="M135" s="15">
        <v>68.59</v>
      </c>
      <c r="N135" s="15">
        <v>49.95</v>
      </c>
      <c r="O135" s="15">
        <v>68.59</v>
      </c>
      <c r="P135" s="15">
        <v>10.84</v>
      </c>
      <c r="Q135" s="15">
        <v>15.26</v>
      </c>
      <c r="R135" s="15">
        <v>437.52</v>
      </c>
      <c r="S135" s="17"/>
      <c r="T135" s="17">
        <f>$T$136</f>
        <v>437.52</v>
      </c>
      <c r="U135" s="61"/>
      <c r="V135" s="61"/>
      <c r="W135" s="17">
        <f>ROUND($Z$135/$T$135,2)</f>
        <v>0</v>
      </c>
      <c r="X135" s="17">
        <f>ROUND($X$136+$X$137+$X$138,2)</f>
        <v>0</v>
      </c>
      <c r="Y135" s="17">
        <f>ROUND($Y$136+$Y$137+$Y$138,2)</f>
        <v>0</v>
      </c>
      <c r="Z135" s="17">
        <f>ROUND($Z$136+$Z$137+$Z$138,2)</f>
        <v>0</v>
      </c>
      <c r="AA135" s="67" t="s">
        <v>99</v>
      </c>
      <c r="AB135" s="67"/>
    </row>
    <row r="136" spans="1:28" s="18" customFormat="1" ht="11.1" customHeight="1" outlineLevel="6" x14ac:dyDescent="0.2">
      <c r="A136" s="19"/>
      <c r="B136" s="20" t="s">
        <v>31</v>
      </c>
      <c r="C136" s="21" t="s">
        <v>67</v>
      </c>
      <c r="D136" s="21"/>
      <c r="E136" s="21"/>
      <c r="F136" s="21"/>
      <c r="G136" s="21"/>
      <c r="H136" s="22">
        <v>81.540000000000006</v>
      </c>
      <c r="I136" s="22">
        <v>52.34</v>
      </c>
      <c r="J136" s="22">
        <v>64.31</v>
      </c>
      <c r="K136" s="22">
        <v>15.26</v>
      </c>
      <c r="L136" s="22">
        <v>10.84</v>
      </c>
      <c r="M136" s="22">
        <v>68.59</v>
      </c>
      <c r="N136" s="22">
        <v>49.95</v>
      </c>
      <c r="O136" s="22">
        <v>68.59</v>
      </c>
      <c r="P136" s="22">
        <v>10.84</v>
      </c>
      <c r="Q136" s="22">
        <v>15.26</v>
      </c>
      <c r="R136" s="22">
        <f>$H$136+$I$136+$J$136+$K$136+$L$136+$M$136+$N$136+$O$136+$P$136+$Q$136</f>
        <v>437.51999999999992</v>
      </c>
      <c r="S136" s="22">
        <v>1</v>
      </c>
      <c r="T136" s="23">
        <f>ROUND($R$136*$S$136,3)</f>
        <v>437.52</v>
      </c>
      <c r="U136" s="58"/>
      <c r="V136" s="59"/>
      <c r="W136" s="47">
        <f>ROUND($V$136+$U$136,2)</f>
        <v>0</v>
      </c>
      <c r="X136" s="23">
        <f>ROUND($R$136*$U$136,2)</f>
        <v>0</v>
      </c>
      <c r="Y136" s="23">
        <f>ROUND($T$136*$V$136,2)</f>
        <v>0</v>
      </c>
      <c r="Z136" s="23">
        <f>ROUND($Y$136+$X$136,2)</f>
        <v>0</v>
      </c>
      <c r="AA136" s="68"/>
      <c r="AB136" s="68"/>
    </row>
    <row r="137" spans="1:28" s="1" customFormat="1" ht="11.1" customHeight="1" outlineLevel="6" x14ac:dyDescent="0.2">
      <c r="A137" s="24"/>
      <c r="B137" s="25" t="s">
        <v>89</v>
      </c>
      <c r="C137" s="26" t="s">
        <v>74</v>
      </c>
      <c r="D137" s="26"/>
      <c r="E137" s="26"/>
      <c r="F137" s="26"/>
      <c r="G137" s="26"/>
      <c r="H137" s="27">
        <v>81.540000000000006</v>
      </c>
      <c r="I137" s="27">
        <v>52.34</v>
      </c>
      <c r="J137" s="27">
        <v>64.31</v>
      </c>
      <c r="K137" s="27">
        <v>15.26</v>
      </c>
      <c r="L137" s="27">
        <v>10.84</v>
      </c>
      <c r="M137" s="27">
        <v>68.59</v>
      </c>
      <c r="N137" s="27">
        <v>49.95</v>
      </c>
      <c r="O137" s="27">
        <v>68.59</v>
      </c>
      <c r="P137" s="27">
        <v>10.84</v>
      </c>
      <c r="Q137" s="27">
        <v>15.26</v>
      </c>
      <c r="R137" s="27">
        <f>$H$137+$I$137+$J$137+$K$137+$L$137+$M$137+$N$137+$O$137+$P$137+$Q$137</f>
        <v>437.51999999999992</v>
      </c>
      <c r="S137" s="27">
        <v>2.4E-2</v>
      </c>
      <c r="T137" s="28">
        <f>ROUND($R$137*$S$137,3)</f>
        <v>10.5</v>
      </c>
      <c r="U137" s="60"/>
      <c r="V137" s="60"/>
      <c r="W137" s="28">
        <f>ROUND($V$137+$U$137,2)</f>
        <v>0</v>
      </c>
      <c r="X137" s="28">
        <f>ROUND($R$137*$U$137,2)</f>
        <v>0</v>
      </c>
      <c r="Y137" s="28">
        <f>ROUND($T$137*$V$137,2)</f>
        <v>0</v>
      </c>
      <c r="Z137" s="28">
        <f>ROUND($Y$137+$X$137,2)</f>
        <v>0</v>
      </c>
      <c r="AA137" s="69" t="s">
        <v>90</v>
      </c>
      <c r="AB137" s="69"/>
    </row>
    <row r="138" spans="1:28" s="1" customFormat="1" ht="11.1" customHeight="1" outlineLevel="6" x14ac:dyDescent="0.2">
      <c r="A138" s="24"/>
      <c r="B138" s="25" t="s">
        <v>91</v>
      </c>
      <c r="C138" s="26" t="s">
        <v>77</v>
      </c>
      <c r="D138" s="26"/>
      <c r="E138" s="26"/>
      <c r="F138" s="26"/>
      <c r="G138" s="26"/>
      <c r="H138" s="27">
        <v>3.262</v>
      </c>
      <c r="I138" s="27">
        <v>2.0939999999999999</v>
      </c>
      <c r="J138" s="27">
        <v>2.5720000000000001</v>
      </c>
      <c r="K138" s="27">
        <v>0.61</v>
      </c>
      <c r="L138" s="27">
        <v>0.434</v>
      </c>
      <c r="M138" s="27">
        <v>2.7440000000000002</v>
      </c>
      <c r="N138" s="27">
        <v>1.998</v>
      </c>
      <c r="O138" s="27">
        <v>2.7440000000000002</v>
      </c>
      <c r="P138" s="27">
        <v>0.434</v>
      </c>
      <c r="Q138" s="27">
        <v>0.61</v>
      </c>
      <c r="R138" s="27">
        <f>$H$138+$I$138+$J$138+$K$138+$L$138+$M$138+$N$138+$O$138+$P$138+$Q$138</f>
        <v>17.501999999999999</v>
      </c>
      <c r="S138" s="29">
        <v>1.02</v>
      </c>
      <c r="T138" s="28">
        <f>ROUND($R$138*$S$138,3)</f>
        <v>17.852</v>
      </c>
      <c r="U138" s="60"/>
      <c r="V138" s="60"/>
      <c r="W138" s="28">
        <f>ROUND($V$138+$U$138,2)</f>
        <v>0</v>
      </c>
      <c r="X138" s="28">
        <f>ROUND($R$138*$U$138,2)</f>
        <v>0</v>
      </c>
      <c r="Y138" s="28">
        <f>ROUND($T$138*$V$138,2)</f>
        <v>0</v>
      </c>
      <c r="Z138" s="28">
        <f>ROUND($Y$138+$X$138,2)</f>
        <v>0</v>
      </c>
      <c r="AA138" s="69"/>
      <c r="AB138" s="69"/>
    </row>
    <row r="139" spans="1:28" s="11" customFormat="1" ht="11.1" customHeight="1" outlineLevel="5" x14ac:dyDescent="0.15">
      <c r="A139" s="12">
        <v>31</v>
      </c>
      <c r="B139" s="13" t="s">
        <v>162</v>
      </c>
      <c r="C139" s="14" t="s">
        <v>67</v>
      </c>
      <c r="D139" s="14"/>
      <c r="E139" s="14"/>
      <c r="F139" s="14"/>
      <c r="G139" s="14"/>
      <c r="H139" s="15">
        <v>81.540000000000006</v>
      </c>
      <c r="I139" s="15">
        <v>52.34</v>
      </c>
      <c r="J139" s="15">
        <v>64.31</v>
      </c>
      <c r="K139" s="15">
        <v>15.26</v>
      </c>
      <c r="L139" s="15">
        <v>10.84</v>
      </c>
      <c r="M139" s="15">
        <v>68.59</v>
      </c>
      <c r="N139" s="15">
        <v>49.95</v>
      </c>
      <c r="O139" s="15">
        <v>68.59</v>
      </c>
      <c r="P139" s="15">
        <v>10.84</v>
      </c>
      <c r="Q139" s="15">
        <v>15.26</v>
      </c>
      <c r="R139" s="15">
        <v>437.52</v>
      </c>
      <c r="S139" s="17"/>
      <c r="T139" s="17">
        <f>$T$140</f>
        <v>437.52</v>
      </c>
      <c r="U139" s="61"/>
      <c r="V139" s="61"/>
      <c r="W139" s="17">
        <f>ROUND($Z$139/$T$139,2)</f>
        <v>0</v>
      </c>
      <c r="X139" s="17">
        <f>ROUND($X$140+$X$141,2)</f>
        <v>0</v>
      </c>
      <c r="Y139" s="17">
        <f>ROUND($Y$140+$Y$141,2)</f>
        <v>0</v>
      </c>
      <c r="Z139" s="17">
        <f>ROUND($Z$140+$Z$141,2)</f>
        <v>0</v>
      </c>
      <c r="AA139" s="67" t="s">
        <v>102</v>
      </c>
      <c r="AB139" s="67"/>
    </row>
    <row r="140" spans="1:28" s="18" customFormat="1" ht="11.1" customHeight="1" outlineLevel="6" x14ac:dyDescent="0.2">
      <c r="A140" s="19"/>
      <c r="B140" s="20" t="s">
        <v>31</v>
      </c>
      <c r="C140" s="21" t="s">
        <v>67</v>
      </c>
      <c r="D140" s="21"/>
      <c r="E140" s="21"/>
      <c r="F140" s="21"/>
      <c r="G140" s="21"/>
      <c r="H140" s="22">
        <v>81.540000000000006</v>
      </c>
      <c r="I140" s="22">
        <v>52.34</v>
      </c>
      <c r="J140" s="22">
        <v>64.31</v>
      </c>
      <c r="K140" s="22">
        <v>15.26</v>
      </c>
      <c r="L140" s="22">
        <v>10.84</v>
      </c>
      <c r="M140" s="22">
        <v>68.59</v>
      </c>
      <c r="N140" s="22">
        <v>49.95</v>
      </c>
      <c r="O140" s="22">
        <v>68.59</v>
      </c>
      <c r="P140" s="22">
        <v>10.84</v>
      </c>
      <c r="Q140" s="22">
        <v>15.26</v>
      </c>
      <c r="R140" s="22">
        <f>$H$140+$I$140+$J$140+$K$140+$L$140+$M$140+$N$140+$O$140+$P$140+$Q$140</f>
        <v>437.51999999999992</v>
      </c>
      <c r="S140" s="22">
        <v>1</v>
      </c>
      <c r="T140" s="23">
        <f>ROUND($R$140*$S$140,3)</f>
        <v>437.52</v>
      </c>
      <c r="U140" s="58"/>
      <c r="V140" s="59"/>
      <c r="W140" s="47">
        <f>ROUND($V$140+$U$140,2)</f>
        <v>0</v>
      </c>
      <c r="X140" s="23">
        <f>ROUND($R$140*$U$140,2)</f>
        <v>0</v>
      </c>
      <c r="Y140" s="23">
        <f>ROUND($T$140*$V$140,2)</f>
        <v>0</v>
      </c>
      <c r="Z140" s="23">
        <f>ROUND($Y$140+$X$140,2)</f>
        <v>0</v>
      </c>
      <c r="AA140" s="68"/>
      <c r="AB140" s="68"/>
    </row>
    <row r="141" spans="1:28" s="1" customFormat="1" ht="11.1" customHeight="1" outlineLevel="6" x14ac:dyDescent="0.2">
      <c r="A141" s="24"/>
      <c r="B141" s="25" t="s">
        <v>73</v>
      </c>
      <c r="C141" s="26" t="s">
        <v>74</v>
      </c>
      <c r="D141" s="26" t="s">
        <v>69</v>
      </c>
      <c r="E141" s="26"/>
      <c r="F141" s="26"/>
      <c r="G141" s="26"/>
      <c r="H141" s="27">
        <v>81.540000000000006</v>
      </c>
      <c r="I141" s="27">
        <v>52.34</v>
      </c>
      <c r="J141" s="27">
        <v>64.31</v>
      </c>
      <c r="K141" s="27">
        <v>15.26</v>
      </c>
      <c r="L141" s="27">
        <v>10.84</v>
      </c>
      <c r="M141" s="27">
        <v>68.59</v>
      </c>
      <c r="N141" s="27">
        <v>49.95</v>
      </c>
      <c r="O141" s="27">
        <v>68.59</v>
      </c>
      <c r="P141" s="27">
        <v>10.84</v>
      </c>
      <c r="Q141" s="27">
        <v>15.26</v>
      </c>
      <c r="R141" s="27">
        <f>$H$141+$I$141+$J$141+$K$141+$L$141+$M$141+$N$141+$O$141+$P$141+$Q$141</f>
        <v>437.51999999999992</v>
      </c>
      <c r="S141" s="29">
        <v>0.28000000000000003</v>
      </c>
      <c r="T141" s="28">
        <f>ROUND($R$141*$S$141,3)</f>
        <v>122.506</v>
      </c>
      <c r="U141" s="60"/>
      <c r="V141" s="60"/>
      <c r="W141" s="28">
        <f>ROUND($V$141+$U$141,2)</f>
        <v>0</v>
      </c>
      <c r="X141" s="28">
        <f>ROUND($R$141*$U$141,2)</f>
        <v>0</v>
      </c>
      <c r="Y141" s="28">
        <f>ROUND($T$141*$V$141,2)</f>
        <v>0</v>
      </c>
      <c r="Z141" s="28">
        <f>ROUND($Y$141+$X$141,2)</f>
        <v>0</v>
      </c>
      <c r="AA141" s="69"/>
      <c r="AB141" s="69"/>
    </row>
    <row r="142" spans="1:28" s="11" customFormat="1" ht="42" customHeight="1" outlineLevel="5" x14ac:dyDescent="0.15">
      <c r="A142" s="12">
        <v>32</v>
      </c>
      <c r="B142" s="13" t="s">
        <v>103</v>
      </c>
      <c r="C142" s="14" t="s">
        <v>67</v>
      </c>
      <c r="D142" s="14"/>
      <c r="E142" s="14"/>
      <c r="F142" s="14"/>
      <c r="G142" s="14"/>
      <c r="H142" s="15">
        <v>81.540000000000006</v>
      </c>
      <c r="I142" s="15">
        <v>52.34</v>
      </c>
      <c r="J142" s="15">
        <v>64.31</v>
      </c>
      <c r="K142" s="15">
        <v>15.26</v>
      </c>
      <c r="L142" s="15">
        <v>10.84</v>
      </c>
      <c r="M142" s="15">
        <v>68.59</v>
      </c>
      <c r="N142" s="15">
        <v>49.95</v>
      </c>
      <c r="O142" s="15">
        <v>68.59</v>
      </c>
      <c r="P142" s="15">
        <v>10.84</v>
      </c>
      <c r="Q142" s="15">
        <v>15.26</v>
      </c>
      <c r="R142" s="15">
        <v>437.52</v>
      </c>
      <c r="S142" s="17"/>
      <c r="T142" s="17">
        <f>$T$143</f>
        <v>437.52</v>
      </c>
      <c r="U142" s="61"/>
      <c r="V142" s="61"/>
      <c r="W142" s="17">
        <f>ROUND($Z$142/$T$142,2)</f>
        <v>0</v>
      </c>
      <c r="X142" s="17">
        <f>ROUND($X$143+$X$144+$X$145,2)</f>
        <v>0</v>
      </c>
      <c r="Y142" s="17">
        <f>ROUND($Y$143+$Y$144+$Y$145,2)</f>
        <v>0</v>
      </c>
      <c r="Z142" s="17">
        <f>ROUND($Z$143+$Z$144+$Z$145,2)</f>
        <v>0</v>
      </c>
      <c r="AA142" s="67" t="s">
        <v>83</v>
      </c>
      <c r="AB142" s="67"/>
    </row>
    <row r="143" spans="1:28" s="18" customFormat="1" ht="11.1" customHeight="1" outlineLevel="6" x14ac:dyDescent="0.2">
      <c r="A143" s="19"/>
      <c r="B143" s="20" t="s">
        <v>31</v>
      </c>
      <c r="C143" s="21" t="s">
        <v>67</v>
      </c>
      <c r="D143" s="21"/>
      <c r="E143" s="21"/>
      <c r="F143" s="21"/>
      <c r="G143" s="21"/>
      <c r="H143" s="22">
        <v>81.540000000000006</v>
      </c>
      <c r="I143" s="22">
        <v>52.34</v>
      </c>
      <c r="J143" s="22">
        <v>64.31</v>
      </c>
      <c r="K143" s="22">
        <v>15.26</v>
      </c>
      <c r="L143" s="22">
        <v>10.84</v>
      </c>
      <c r="M143" s="22">
        <v>68.59</v>
      </c>
      <c r="N143" s="22">
        <v>49.95</v>
      </c>
      <c r="O143" s="22">
        <v>68.59</v>
      </c>
      <c r="P143" s="22">
        <v>10.84</v>
      </c>
      <c r="Q143" s="22">
        <v>15.26</v>
      </c>
      <c r="R143" s="22">
        <f>$H$143+$I$143+$J$143+$K$143+$L$143+$M$143+$N$143+$O$143+$P$143+$Q$143</f>
        <v>437.51999999999992</v>
      </c>
      <c r="S143" s="22">
        <v>1</v>
      </c>
      <c r="T143" s="23">
        <f>ROUND($R$143*$S$143,3)</f>
        <v>437.52</v>
      </c>
      <c r="U143" s="58"/>
      <c r="V143" s="59"/>
      <c r="W143" s="47">
        <f>ROUND($V$143+$U$143,2)</f>
        <v>0</v>
      </c>
      <c r="X143" s="23">
        <f>ROUND($R$143*$U$143,2)</f>
        <v>0</v>
      </c>
      <c r="Y143" s="23">
        <f>ROUND($T$143*$V$143,2)</f>
        <v>0</v>
      </c>
      <c r="Z143" s="23">
        <f>ROUND($Y$143+$X$143,2)</f>
        <v>0</v>
      </c>
      <c r="AA143" s="68"/>
      <c r="AB143" s="68"/>
    </row>
    <row r="144" spans="1:28" s="1" customFormat="1" ht="11.1" customHeight="1" outlineLevel="6" x14ac:dyDescent="0.2">
      <c r="A144" s="24"/>
      <c r="B144" s="25" t="s">
        <v>163</v>
      </c>
      <c r="C144" s="26" t="s">
        <v>67</v>
      </c>
      <c r="D144" s="26"/>
      <c r="E144" s="26"/>
      <c r="F144" s="26"/>
      <c r="G144" s="26"/>
      <c r="H144" s="27">
        <v>81.540000000000006</v>
      </c>
      <c r="I144" s="27">
        <v>52.34</v>
      </c>
      <c r="J144" s="27">
        <v>64.31</v>
      </c>
      <c r="K144" s="27">
        <v>15.26</v>
      </c>
      <c r="L144" s="27">
        <v>10.84</v>
      </c>
      <c r="M144" s="27">
        <v>68.59</v>
      </c>
      <c r="N144" s="27">
        <v>49.95</v>
      </c>
      <c r="O144" s="27">
        <v>68.59</v>
      </c>
      <c r="P144" s="27">
        <v>10.84</v>
      </c>
      <c r="Q144" s="27">
        <v>15.26</v>
      </c>
      <c r="R144" s="27">
        <f>$H$144+$I$144+$J$144+$K$144+$L$144+$M$144+$N$144+$O$144+$P$144+$Q$144</f>
        <v>437.51999999999992</v>
      </c>
      <c r="S144" s="29">
        <v>1.1499999999999999</v>
      </c>
      <c r="T144" s="28">
        <f>ROUND($R$144*$S$144,3)</f>
        <v>503.14800000000002</v>
      </c>
      <c r="U144" s="60"/>
      <c r="V144" s="60"/>
      <c r="W144" s="28">
        <f>ROUND($V$144+$U$144,2)</f>
        <v>0</v>
      </c>
      <c r="X144" s="28">
        <f>ROUND($R$144*$U$144,2)</f>
        <v>0</v>
      </c>
      <c r="Y144" s="28">
        <f>ROUND($T$144*$V$144,2)</f>
        <v>0</v>
      </c>
      <c r="Z144" s="28">
        <f>ROUND($Y$144+$X$144,2)</f>
        <v>0</v>
      </c>
      <c r="AA144" s="69"/>
      <c r="AB144" s="69"/>
    </row>
    <row r="145" spans="1:28" s="1" customFormat="1" ht="11.1" customHeight="1" outlineLevel="6" x14ac:dyDescent="0.2">
      <c r="A145" s="24"/>
      <c r="B145" s="25" t="s">
        <v>70</v>
      </c>
      <c r="C145" s="26" t="s">
        <v>71</v>
      </c>
      <c r="D145" s="26"/>
      <c r="E145" s="26"/>
      <c r="F145" s="26"/>
      <c r="G145" s="26"/>
      <c r="H145" s="27">
        <v>81.540000000000006</v>
      </c>
      <c r="I145" s="27">
        <v>52.34</v>
      </c>
      <c r="J145" s="27">
        <v>64.31</v>
      </c>
      <c r="K145" s="27">
        <v>15.26</v>
      </c>
      <c r="L145" s="27">
        <v>10.84</v>
      </c>
      <c r="M145" s="27">
        <v>68.59</v>
      </c>
      <c r="N145" s="27">
        <v>49.95</v>
      </c>
      <c r="O145" s="27">
        <v>68.59</v>
      </c>
      <c r="P145" s="27">
        <v>10.84</v>
      </c>
      <c r="Q145" s="27">
        <v>15.26</v>
      </c>
      <c r="R145" s="27">
        <f>$H$145+$I$145+$J$145+$K$145+$L$145+$M$145+$N$145+$O$145+$P$145+$Q$145</f>
        <v>437.51999999999992</v>
      </c>
      <c r="S145" s="30">
        <v>0.5</v>
      </c>
      <c r="T145" s="28">
        <f>ROUND($R$145*$S$145,3)</f>
        <v>218.76</v>
      </c>
      <c r="U145" s="60"/>
      <c r="V145" s="60"/>
      <c r="W145" s="28">
        <f>ROUND($V$145+$U$145,2)</f>
        <v>0</v>
      </c>
      <c r="X145" s="28">
        <f>ROUND($R$145*$U$145,2)</f>
        <v>0</v>
      </c>
      <c r="Y145" s="28">
        <f>ROUND($T$145*$V$145,2)</f>
        <v>0</v>
      </c>
      <c r="Z145" s="28">
        <f>ROUND($Y$145+$X$145,2)</f>
        <v>0</v>
      </c>
      <c r="AA145" s="69"/>
      <c r="AB145" s="69"/>
    </row>
    <row r="146" spans="1:28" s="11" customFormat="1" ht="42" customHeight="1" outlineLevel="5" x14ac:dyDescent="0.15">
      <c r="A146" s="12">
        <v>33</v>
      </c>
      <c r="B146" s="13" t="s">
        <v>105</v>
      </c>
      <c r="C146" s="14" t="s">
        <v>67</v>
      </c>
      <c r="D146" s="14"/>
      <c r="E146" s="14"/>
      <c r="F146" s="14"/>
      <c r="G146" s="14"/>
      <c r="H146" s="15">
        <v>81.540000000000006</v>
      </c>
      <c r="I146" s="15">
        <v>52.34</v>
      </c>
      <c r="J146" s="15">
        <v>64.31</v>
      </c>
      <c r="K146" s="15">
        <v>15.26</v>
      </c>
      <c r="L146" s="15">
        <v>10.84</v>
      </c>
      <c r="M146" s="15">
        <v>68.59</v>
      </c>
      <c r="N146" s="15">
        <v>49.95</v>
      </c>
      <c r="O146" s="15">
        <v>68.59</v>
      </c>
      <c r="P146" s="15">
        <v>10.84</v>
      </c>
      <c r="Q146" s="15">
        <v>15.26</v>
      </c>
      <c r="R146" s="15">
        <v>437.52</v>
      </c>
      <c r="S146" s="17"/>
      <c r="T146" s="17">
        <f>$T$147</f>
        <v>437.52</v>
      </c>
      <c r="U146" s="61"/>
      <c r="V146" s="61"/>
      <c r="W146" s="17">
        <f>ROUND($Z$146/$T$146,2)</f>
        <v>0</v>
      </c>
      <c r="X146" s="17">
        <f>ROUND($X$147+$X$148+$X$149,2)</f>
        <v>0</v>
      </c>
      <c r="Y146" s="17">
        <f>ROUND($Y$147+$Y$148+$Y$149,2)</f>
        <v>0</v>
      </c>
      <c r="Z146" s="17">
        <f>ROUND($Z$147+$Z$148+$Z$149,2)</f>
        <v>0</v>
      </c>
      <c r="AA146" s="67" t="s">
        <v>83</v>
      </c>
      <c r="AB146" s="67"/>
    </row>
    <row r="147" spans="1:28" s="18" customFormat="1" ht="11.1" customHeight="1" outlineLevel="6" x14ac:dyDescent="0.2">
      <c r="A147" s="19"/>
      <c r="B147" s="20" t="s">
        <v>31</v>
      </c>
      <c r="C147" s="21" t="s">
        <v>67</v>
      </c>
      <c r="D147" s="21"/>
      <c r="E147" s="21"/>
      <c r="F147" s="21"/>
      <c r="G147" s="21"/>
      <c r="H147" s="22">
        <v>81.540000000000006</v>
      </c>
      <c r="I147" s="22">
        <v>52.34</v>
      </c>
      <c r="J147" s="22">
        <v>64.31</v>
      </c>
      <c r="K147" s="22">
        <v>15.26</v>
      </c>
      <c r="L147" s="22">
        <v>10.84</v>
      </c>
      <c r="M147" s="22">
        <v>68.59</v>
      </c>
      <c r="N147" s="22">
        <v>49.95</v>
      </c>
      <c r="O147" s="22">
        <v>68.59</v>
      </c>
      <c r="P147" s="22">
        <v>10.84</v>
      </c>
      <c r="Q147" s="22">
        <v>15.26</v>
      </c>
      <c r="R147" s="22">
        <f>$H$147+$I$147+$J$147+$K$147+$L$147+$M$147+$N$147+$O$147+$P$147+$Q$147</f>
        <v>437.51999999999992</v>
      </c>
      <c r="S147" s="22">
        <v>1</v>
      </c>
      <c r="T147" s="23">
        <f>ROUND($R$147*$S$147,3)</f>
        <v>437.52</v>
      </c>
      <c r="U147" s="58"/>
      <c r="V147" s="59"/>
      <c r="W147" s="47">
        <f>ROUND($V$147+$U$147,2)</f>
        <v>0</v>
      </c>
      <c r="X147" s="23">
        <f>ROUND($R$147*$U$147,2)</f>
        <v>0</v>
      </c>
      <c r="Y147" s="23">
        <f>ROUND($T$147*$V$147,2)</f>
        <v>0</v>
      </c>
      <c r="Z147" s="23">
        <f>ROUND($Y$147+$X$147,2)</f>
        <v>0</v>
      </c>
      <c r="AA147" s="68"/>
      <c r="AB147" s="68"/>
    </row>
    <row r="148" spans="1:28" s="1" customFormat="1" ht="11.1" customHeight="1" outlineLevel="6" x14ac:dyDescent="0.2">
      <c r="A148" s="24"/>
      <c r="B148" s="25" t="s">
        <v>97</v>
      </c>
      <c r="C148" s="26" t="s">
        <v>67</v>
      </c>
      <c r="D148" s="26"/>
      <c r="E148" s="26"/>
      <c r="F148" s="26"/>
      <c r="G148" s="26"/>
      <c r="H148" s="27">
        <v>81.540000000000006</v>
      </c>
      <c r="I148" s="27">
        <v>52.34</v>
      </c>
      <c r="J148" s="27">
        <v>64.31</v>
      </c>
      <c r="K148" s="27">
        <v>15.26</v>
      </c>
      <c r="L148" s="27">
        <v>10.84</v>
      </c>
      <c r="M148" s="27">
        <v>68.59</v>
      </c>
      <c r="N148" s="27">
        <v>49.95</v>
      </c>
      <c r="O148" s="27">
        <v>68.59</v>
      </c>
      <c r="P148" s="27">
        <v>10.84</v>
      </c>
      <c r="Q148" s="27">
        <v>15.26</v>
      </c>
      <c r="R148" s="27">
        <f>$H$148+$I$148+$J$148+$K$148+$L$148+$M$148+$N$148+$O$148+$P$148+$Q$148</f>
        <v>437.51999999999992</v>
      </c>
      <c r="S148" s="29">
        <v>1.1499999999999999</v>
      </c>
      <c r="T148" s="28">
        <f>ROUND($R$148*$S$148,3)</f>
        <v>503.14800000000002</v>
      </c>
      <c r="U148" s="60"/>
      <c r="V148" s="60"/>
      <c r="W148" s="28">
        <f>ROUND($V$148+$U$148,2)</f>
        <v>0</v>
      </c>
      <c r="X148" s="28">
        <f>ROUND($R$148*$U$148,2)</f>
        <v>0</v>
      </c>
      <c r="Y148" s="28">
        <f>ROUND($T$148*$V$148,2)</f>
        <v>0</v>
      </c>
      <c r="Z148" s="28">
        <f>ROUND($Y$148+$X$148,2)</f>
        <v>0</v>
      </c>
      <c r="AA148" s="69"/>
      <c r="AB148" s="69"/>
    </row>
    <row r="149" spans="1:28" s="1" customFormat="1" ht="11.1" customHeight="1" outlineLevel="6" x14ac:dyDescent="0.2">
      <c r="A149" s="24"/>
      <c r="B149" s="25" t="s">
        <v>70</v>
      </c>
      <c r="C149" s="26" t="s">
        <v>71</v>
      </c>
      <c r="D149" s="26"/>
      <c r="E149" s="26"/>
      <c r="F149" s="26"/>
      <c r="G149" s="26"/>
      <c r="H149" s="27">
        <v>81.540000000000006</v>
      </c>
      <c r="I149" s="27">
        <v>52.34</v>
      </c>
      <c r="J149" s="27">
        <v>64.31</v>
      </c>
      <c r="K149" s="27">
        <v>15.26</v>
      </c>
      <c r="L149" s="27">
        <v>10.84</v>
      </c>
      <c r="M149" s="27">
        <v>68.59</v>
      </c>
      <c r="N149" s="27">
        <v>49.95</v>
      </c>
      <c r="O149" s="27">
        <v>68.59</v>
      </c>
      <c r="P149" s="27">
        <v>10.84</v>
      </c>
      <c r="Q149" s="27">
        <v>15.26</v>
      </c>
      <c r="R149" s="27">
        <f>$H$149+$I$149+$J$149+$K$149+$L$149+$M$149+$N$149+$O$149+$P$149+$Q$149</f>
        <v>437.51999999999992</v>
      </c>
      <c r="S149" s="30">
        <v>0.5</v>
      </c>
      <c r="T149" s="28">
        <f>ROUND($R$149*$S$149,3)</f>
        <v>218.76</v>
      </c>
      <c r="U149" s="60"/>
      <c r="V149" s="60"/>
      <c r="W149" s="28">
        <f>ROUND($V$149+$U$149,2)</f>
        <v>0</v>
      </c>
      <c r="X149" s="28">
        <f>ROUND($R$149*$U$149,2)</f>
        <v>0</v>
      </c>
      <c r="Y149" s="28">
        <f>ROUND($T$149*$V$149,2)</f>
        <v>0</v>
      </c>
      <c r="Z149" s="28">
        <f>ROUND($Y$149+$X$149,2)</f>
        <v>0</v>
      </c>
      <c r="AA149" s="69"/>
      <c r="AB149" s="69"/>
    </row>
    <row r="150" spans="1:28" s="11" customFormat="1" ht="32.1" customHeight="1" outlineLevel="5" x14ac:dyDescent="0.15">
      <c r="A150" s="12">
        <v>34</v>
      </c>
      <c r="B150" s="13" t="s">
        <v>111</v>
      </c>
      <c r="C150" s="14" t="s">
        <v>112</v>
      </c>
      <c r="D150" s="14"/>
      <c r="E150" s="14"/>
      <c r="F150" s="14"/>
      <c r="G150" s="14"/>
      <c r="H150" s="15">
        <v>142.13</v>
      </c>
      <c r="I150" s="15">
        <v>118.11</v>
      </c>
      <c r="J150" s="15">
        <v>130.16999999999999</v>
      </c>
      <c r="K150" s="15">
        <v>54.7</v>
      </c>
      <c r="L150" s="15">
        <v>40.15</v>
      </c>
      <c r="M150" s="15">
        <v>167.56200000000001</v>
      </c>
      <c r="N150" s="15">
        <v>122.03</v>
      </c>
      <c r="O150" s="15">
        <v>167.56200000000001</v>
      </c>
      <c r="P150" s="15">
        <v>40.15</v>
      </c>
      <c r="Q150" s="15">
        <v>54.7</v>
      </c>
      <c r="R150" s="16">
        <v>1037.2639999999999</v>
      </c>
      <c r="S150" s="17"/>
      <c r="T150" s="17">
        <f>$T$151</f>
        <v>1037.2639999999999</v>
      </c>
      <c r="U150" s="61"/>
      <c r="V150" s="61"/>
      <c r="W150" s="17">
        <f>ROUND($Z$150/$T$150,2)</f>
        <v>0</v>
      </c>
      <c r="X150" s="17">
        <f>ROUND($X$151+$X$152,2)</f>
        <v>0</v>
      </c>
      <c r="Y150" s="17">
        <f>ROUND($Y$151+$Y$152,2)</f>
        <v>0</v>
      </c>
      <c r="Z150" s="17">
        <f>ROUND($Z$151+$Z$152,2)</f>
        <v>0</v>
      </c>
      <c r="AA150" s="67" t="s">
        <v>99</v>
      </c>
      <c r="AB150" s="67"/>
    </row>
    <row r="151" spans="1:28" s="18" customFormat="1" ht="11.1" customHeight="1" outlineLevel="6" x14ac:dyDescent="0.2">
      <c r="A151" s="19"/>
      <c r="B151" s="20" t="s">
        <v>31</v>
      </c>
      <c r="C151" s="21" t="s">
        <v>112</v>
      </c>
      <c r="D151" s="21"/>
      <c r="E151" s="21"/>
      <c r="F151" s="21"/>
      <c r="G151" s="21"/>
      <c r="H151" s="22">
        <v>142.13</v>
      </c>
      <c r="I151" s="22">
        <v>118.11</v>
      </c>
      <c r="J151" s="22">
        <v>130.16999999999999</v>
      </c>
      <c r="K151" s="22">
        <v>54.7</v>
      </c>
      <c r="L151" s="22">
        <v>40.15</v>
      </c>
      <c r="M151" s="22">
        <v>167.56200000000001</v>
      </c>
      <c r="N151" s="22">
        <v>122.03</v>
      </c>
      <c r="O151" s="22">
        <v>167.56200000000001</v>
      </c>
      <c r="P151" s="22">
        <v>40.15</v>
      </c>
      <c r="Q151" s="22">
        <v>54.7</v>
      </c>
      <c r="R151" s="22">
        <f>$H$151+$I$151+$J$151+$K$151+$L$151+$M$151+$N$151+$O$151+$P$151+$Q$151</f>
        <v>1037.2639999999999</v>
      </c>
      <c r="S151" s="22">
        <v>1</v>
      </c>
      <c r="T151" s="23">
        <f>ROUND($R$151*$S$151,3)</f>
        <v>1037.2639999999999</v>
      </c>
      <c r="U151" s="58"/>
      <c r="V151" s="59"/>
      <c r="W151" s="47">
        <f>ROUND($V$151+$U$151,2)</f>
        <v>0</v>
      </c>
      <c r="X151" s="23">
        <f>ROUND($R$151*$U$151,2)</f>
        <v>0</v>
      </c>
      <c r="Y151" s="23">
        <f>ROUND($T$151*$V$151,2)</f>
        <v>0</v>
      </c>
      <c r="Z151" s="23">
        <f>ROUND($Y$151+$X$151,2)</f>
        <v>0</v>
      </c>
      <c r="AA151" s="68"/>
      <c r="AB151" s="68"/>
    </row>
    <row r="152" spans="1:28" s="1" customFormat="1" ht="11.1" customHeight="1" outlineLevel="6" x14ac:dyDescent="0.2">
      <c r="A152" s="24"/>
      <c r="B152" s="25" t="s">
        <v>91</v>
      </c>
      <c r="C152" s="26" t="s">
        <v>77</v>
      </c>
      <c r="D152" s="26"/>
      <c r="E152" s="26"/>
      <c r="F152" s="26"/>
      <c r="G152" s="26"/>
      <c r="H152" s="27">
        <v>0.71099999999999997</v>
      </c>
      <c r="I152" s="27">
        <v>0.59099999999999997</v>
      </c>
      <c r="J152" s="27">
        <v>0.65100000000000002</v>
      </c>
      <c r="K152" s="27">
        <v>0.27400000000000002</v>
      </c>
      <c r="L152" s="27">
        <v>0.20100000000000001</v>
      </c>
      <c r="M152" s="27">
        <v>0.83799999999999997</v>
      </c>
      <c r="N152" s="27">
        <v>0.61</v>
      </c>
      <c r="O152" s="27">
        <v>0.83799999999999997</v>
      </c>
      <c r="P152" s="27">
        <v>0.20100000000000001</v>
      </c>
      <c r="Q152" s="27">
        <v>0.27400000000000002</v>
      </c>
      <c r="R152" s="27">
        <f>$H$152+$I$152+$J$152+$K$152+$L$152+$M$152+$N$152+$O$152+$P$152+$Q$152</f>
        <v>5.1890000000000001</v>
      </c>
      <c r="S152" s="29">
        <v>1.02</v>
      </c>
      <c r="T152" s="28">
        <f>ROUND($R$152*$S$152,3)</f>
        <v>5.2930000000000001</v>
      </c>
      <c r="U152" s="60"/>
      <c r="V152" s="60"/>
      <c r="W152" s="28">
        <f>ROUND($V$152+$U$152,2)</f>
        <v>0</v>
      </c>
      <c r="X152" s="28">
        <f>ROUND($R$152*$U$152,2)</f>
        <v>0</v>
      </c>
      <c r="Y152" s="28">
        <f>ROUND($T$152*$V$152,2)</f>
        <v>0</v>
      </c>
      <c r="Z152" s="28">
        <f>ROUND($Y$152+$X$152,2)</f>
        <v>0</v>
      </c>
      <c r="AA152" s="69"/>
      <c r="AB152" s="69"/>
    </row>
    <row r="153" spans="1:28" s="11" customFormat="1" ht="32.1" customHeight="1" outlineLevel="5" x14ac:dyDescent="0.15">
      <c r="A153" s="12">
        <v>35</v>
      </c>
      <c r="B153" s="13" t="s">
        <v>164</v>
      </c>
      <c r="C153" s="14" t="s">
        <v>67</v>
      </c>
      <c r="D153" s="14"/>
      <c r="E153" s="14"/>
      <c r="F153" s="14"/>
      <c r="G153" s="14"/>
      <c r="H153" s="15">
        <v>67.457999999999998</v>
      </c>
      <c r="I153" s="15">
        <v>56.098999999999997</v>
      </c>
      <c r="J153" s="15">
        <v>61.808999999999997</v>
      </c>
      <c r="K153" s="15">
        <v>25.738</v>
      </c>
      <c r="L153" s="15">
        <v>18.850999999999999</v>
      </c>
      <c r="M153" s="15">
        <v>79.358999999999995</v>
      </c>
      <c r="N153" s="15">
        <v>57.634</v>
      </c>
      <c r="O153" s="15">
        <v>79.358999999999995</v>
      </c>
      <c r="P153" s="15">
        <v>18.850999999999999</v>
      </c>
      <c r="Q153" s="15">
        <v>25.738</v>
      </c>
      <c r="R153" s="15">
        <v>490.89600000000002</v>
      </c>
      <c r="S153" s="17"/>
      <c r="T153" s="17">
        <f>$T$154</f>
        <v>490.89600000000002</v>
      </c>
      <c r="U153" s="61"/>
      <c r="V153" s="61"/>
      <c r="W153" s="17">
        <f>ROUND($Z$153/$T$153,2)</f>
        <v>0</v>
      </c>
      <c r="X153" s="17">
        <f>ROUND($X$154+$X$155,2)</f>
        <v>0</v>
      </c>
      <c r="Y153" s="17">
        <f>ROUND($Y$154+$Y$155,2)</f>
        <v>0</v>
      </c>
      <c r="Z153" s="17">
        <f>ROUND($Z$154+$Z$155,2)</f>
        <v>0</v>
      </c>
      <c r="AA153" s="67" t="s">
        <v>99</v>
      </c>
      <c r="AB153" s="67"/>
    </row>
    <row r="154" spans="1:28" s="18" customFormat="1" ht="11.1" customHeight="1" outlineLevel="6" x14ac:dyDescent="0.2">
      <c r="A154" s="19"/>
      <c r="B154" s="20" t="s">
        <v>31</v>
      </c>
      <c r="C154" s="21" t="s">
        <v>67</v>
      </c>
      <c r="D154" s="21"/>
      <c r="E154" s="21"/>
      <c r="F154" s="21"/>
      <c r="G154" s="21"/>
      <c r="H154" s="22">
        <v>67.457999999999998</v>
      </c>
      <c r="I154" s="22">
        <v>56.098999999999997</v>
      </c>
      <c r="J154" s="22">
        <v>61.808999999999997</v>
      </c>
      <c r="K154" s="22">
        <v>25.738</v>
      </c>
      <c r="L154" s="22">
        <v>18.850999999999999</v>
      </c>
      <c r="M154" s="22">
        <v>79.358999999999995</v>
      </c>
      <c r="N154" s="22">
        <v>57.634</v>
      </c>
      <c r="O154" s="22">
        <v>79.358999999999995</v>
      </c>
      <c r="P154" s="22">
        <v>18.850999999999999</v>
      </c>
      <c r="Q154" s="22">
        <v>25.738</v>
      </c>
      <c r="R154" s="22">
        <f>$H$154+$I$154+$J$154+$K$154+$L$154+$M$154+$N$154+$O$154+$P$154+$Q$154</f>
        <v>490.89599999999996</v>
      </c>
      <c r="S154" s="22">
        <v>1</v>
      </c>
      <c r="T154" s="23">
        <f>ROUND($R$154*$S$154,3)</f>
        <v>490.89600000000002</v>
      </c>
      <c r="U154" s="58"/>
      <c r="V154" s="59"/>
      <c r="W154" s="47">
        <f>ROUND($V$154+$U$154,2)</f>
        <v>0</v>
      </c>
      <c r="X154" s="23">
        <f>ROUND($R$154*$U$154,2)</f>
        <v>0</v>
      </c>
      <c r="Y154" s="23">
        <f>ROUND($T$154*$V$154,2)</f>
        <v>0</v>
      </c>
      <c r="Z154" s="23">
        <f>ROUND($Y$154+$X$154,2)</f>
        <v>0</v>
      </c>
      <c r="AA154" s="68"/>
      <c r="AB154" s="68"/>
    </row>
    <row r="155" spans="1:28" s="1" customFormat="1" ht="11.1" customHeight="1" outlineLevel="6" x14ac:dyDescent="0.2">
      <c r="A155" s="24"/>
      <c r="B155" s="25" t="s">
        <v>73</v>
      </c>
      <c r="C155" s="26" t="s">
        <v>74</v>
      </c>
      <c r="D155" s="26" t="s">
        <v>69</v>
      </c>
      <c r="E155" s="26"/>
      <c r="F155" s="26"/>
      <c r="G155" s="26"/>
      <c r="H155" s="27">
        <v>67.457999999999998</v>
      </c>
      <c r="I155" s="27">
        <v>56.098999999999997</v>
      </c>
      <c r="J155" s="27">
        <v>61.808999999999997</v>
      </c>
      <c r="K155" s="27">
        <v>25.738</v>
      </c>
      <c r="L155" s="27">
        <v>18.850999999999999</v>
      </c>
      <c r="M155" s="27">
        <v>79.358999999999995</v>
      </c>
      <c r="N155" s="27">
        <v>57.634</v>
      </c>
      <c r="O155" s="27">
        <v>79.358999999999995</v>
      </c>
      <c r="P155" s="27">
        <v>18.850999999999999</v>
      </c>
      <c r="Q155" s="27">
        <v>25.738</v>
      </c>
      <c r="R155" s="27">
        <f>$H$155+$I$155+$J$155+$K$155+$L$155+$M$155+$N$155+$O$155+$P$155+$Q$155</f>
        <v>490.89599999999996</v>
      </c>
      <c r="S155" s="29">
        <v>0.28000000000000003</v>
      </c>
      <c r="T155" s="28">
        <f>ROUND($R$155*$S$155,3)</f>
        <v>137.45099999999999</v>
      </c>
      <c r="U155" s="60"/>
      <c r="V155" s="60"/>
      <c r="W155" s="28">
        <f>ROUND($V$155+$U$155,2)</f>
        <v>0</v>
      </c>
      <c r="X155" s="28">
        <f>ROUND($R$155*$U$155,2)</f>
        <v>0</v>
      </c>
      <c r="Y155" s="28">
        <f>ROUND($T$155*$V$155,2)</f>
        <v>0</v>
      </c>
      <c r="Z155" s="28">
        <f>ROUND($Y$155+$X$155,2)</f>
        <v>0</v>
      </c>
      <c r="AA155" s="69"/>
      <c r="AB155" s="69"/>
    </row>
    <row r="156" spans="1:28" s="11" customFormat="1" ht="32.1" customHeight="1" outlineLevel="5" x14ac:dyDescent="0.15">
      <c r="A156" s="12">
        <v>36</v>
      </c>
      <c r="B156" s="13" t="s">
        <v>110</v>
      </c>
      <c r="C156" s="14" t="s">
        <v>67</v>
      </c>
      <c r="D156" s="14"/>
      <c r="E156" s="14"/>
      <c r="F156" s="14"/>
      <c r="G156" s="14"/>
      <c r="H156" s="15">
        <v>67.457999999999998</v>
      </c>
      <c r="I156" s="15">
        <v>56.098999999999997</v>
      </c>
      <c r="J156" s="15">
        <v>61.808999999999997</v>
      </c>
      <c r="K156" s="15">
        <v>25.738</v>
      </c>
      <c r="L156" s="15">
        <v>18.850999999999999</v>
      </c>
      <c r="M156" s="15">
        <v>79.358999999999995</v>
      </c>
      <c r="N156" s="15">
        <v>57.634</v>
      </c>
      <c r="O156" s="15">
        <v>79.358999999999995</v>
      </c>
      <c r="P156" s="15">
        <v>18.850999999999999</v>
      </c>
      <c r="Q156" s="15">
        <v>25.738</v>
      </c>
      <c r="R156" s="15">
        <v>490.89600000000002</v>
      </c>
      <c r="S156" s="17"/>
      <c r="T156" s="17">
        <f>$T$157</f>
        <v>490.89600000000002</v>
      </c>
      <c r="U156" s="61"/>
      <c r="V156" s="61"/>
      <c r="W156" s="17">
        <f>ROUND($Z$156/$T$156,2)</f>
        <v>0</v>
      </c>
      <c r="X156" s="17">
        <f>ROUND($X$157+$X$158+$X$159,2)</f>
        <v>0</v>
      </c>
      <c r="Y156" s="17">
        <f>ROUND($Y$157+$Y$158+$Y$159,2)</f>
        <v>0</v>
      </c>
      <c r="Z156" s="17">
        <f>ROUND($Z$157+$Z$158+$Z$159,2)</f>
        <v>0</v>
      </c>
      <c r="AA156" s="67" t="s">
        <v>99</v>
      </c>
      <c r="AB156" s="67"/>
    </row>
    <row r="157" spans="1:28" s="18" customFormat="1" ht="11.1" customHeight="1" outlineLevel="6" x14ac:dyDescent="0.2">
      <c r="A157" s="19"/>
      <c r="B157" s="20" t="s">
        <v>31</v>
      </c>
      <c r="C157" s="21" t="s">
        <v>67</v>
      </c>
      <c r="D157" s="21"/>
      <c r="E157" s="21"/>
      <c r="F157" s="21"/>
      <c r="G157" s="21"/>
      <c r="H157" s="22">
        <v>67.457999999999998</v>
      </c>
      <c r="I157" s="22">
        <v>56.098999999999997</v>
      </c>
      <c r="J157" s="22">
        <v>61.808999999999997</v>
      </c>
      <c r="K157" s="22">
        <v>25.738</v>
      </c>
      <c r="L157" s="22">
        <v>18.850999999999999</v>
      </c>
      <c r="M157" s="22">
        <v>79.358999999999995</v>
      </c>
      <c r="N157" s="22">
        <v>57.634</v>
      </c>
      <c r="O157" s="22">
        <v>79.358999999999995</v>
      </c>
      <c r="P157" s="22">
        <v>18.850999999999999</v>
      </c>
      <c r="Q157" s="22">
        <v>25.738</v>
      </c>
      <c r="R157" s="22">
        <f>$H$157+$I$157+$J$157+$K$157+$L$157+$M$157+$N$157+$O$157+$P$157+$Q$157</f>
        <v>490.89599999999996</v>
      </c>
      <c r="S157" s="22">
        <v>1</v>
      </c>
      <c r="T157" s="23">
        <f>ROUND($R$157*$S$157,3)</f>
        <v>490.89600000000002</v>
      </c>
      <c r="U157" s="58"/>
      <c r="V157" s="59"/>
      <c r="W157" s="47">
        <f>ROUND($V$157+$U$157,2)</f>
        <v>0</v>
      </c>
      <c r="X157" s="23">
        <f>ROUND($R$157*$U$157,2)</f>
        <v>0</v>
      </c>
      <c r="Y157" s="23">
        <f>ROUND($T$157*$V$157,2)</f>
        <v>0</v>
      </c>
      <c r="Z157" s="23">
        <f>ROUND($Y$157+$X$157,2)</f>
        <v>0</v>
      </c>
      <c r="AA157" s="68"/>
      <c r="AB157" s="68"/>
    </row>
    <row r="158" spans="1:28" s="1" customFormat="1" ht="11.1" customHeight="1" outlineLevel="6" x14ac:dyDescent="0.2">
      <c r="A158" s="24"/>
      <c r="B158" s="25" t="s">
        <v>163</v>
      </c>
      <c r="C158" s="26" t="s">
        <v>67</v>
      </c>
      <c r="D158" s="26"/>
      <c r="E158" s="26"/>
      <c r="F158" s="26"/>
      <c r="G158" s="26"/>
      <c r="H158" s="27">
        <v>67.457999999999998</v>
      </c>
      <c r="I158" s="27">
        <v>56.098999999999997</v>
      </c>
      <c r="J158" s="27">
        <v>61.808999999999997</v>
      </c>
      <c r="K158" s="27">
        <v>25.738</v>
      </c>
      <c r="L158" s="27">
        <v>18.850999999999999</v>
      </c>
      <c r="M158" s="27">
        <v>79.358999999999995</v>
      </c>
      <c r="N158" s="27">
        <v>57.634</v>
      </c>
      <c r="O158" s="27">
        <v>79.358999999999995</v>
      </c>
      <c r="P158" s="27">
        <v>18.850999999999999</v>
      </c>
      <c r="Q158" s="27">
        <v>25.738</v>
      </c>
      <c r="R158" s="27">
        <f>$H$158+$I$158+$J$158+$K$158+$L$158+$M$158+$N$158+$O$158+$P$158+$Q$158</f>
        <v>490.89599999999996</v>
      </c>
      <c r="S158" s="29">
        <v>1.1499999999999999</v>
      </c>
      <c r="T158" s="28">
        <f>ROUND($R$158*$S$158,3)</f>
        <v>564.53</v>
      </c>
      <c r="U158" s="60"/>
      <c r="V158" s="60"/>
      <c r="W158" s="28">
        <f>ROUND($V$158+$U$158,2)</f>
        <v>0</v>
      </c>
      <c r="X158" s="28">
        <f>ROUND($R$158*$U$158,2)</f>
        <v>0</v>
      </c>
      <c r="Y158" s="28">
        <f>ROUND($T$158*$V$158,2)</f>
        <v>0</v>
      </c>
      <c r="Z158" s="28">
        <f>ROUND($Y$158+$X$158,2)</f>
        <v>0</v>
      </c>
      <c r="AA158" s="69"/>
      <c r="AB158" s="69"/>
    </row>
    <row r="159" spans="1:28" s="1" customFormat="1" ht="11.1" customHeight="1" outlineLevel="6" x14ac:dyDescent="0.2">
      <c r="A159" s="24"/>
      <c r="B159" s="25" t="s">
        <v>70</v>
      </c>
      <c r="C159" s="26" t="s">
        <v>71</v>
      </c>
      <c r="D159" s="26"/>
      <c r="E159" s="26"/>
      <c r="F159" s="26"/>
      <c r="G159" s="26"/>
      <c r="H159" s="27">
        <v>67.457999999999998</v>
      </c>
      <c r="I159" s="27">
        <v>56.098999999999997</v>
      </c>
      <c r="J159" s="27">
        <v>61.808999999999997</v>
      </c>
      <c r="K159" s="27">
        <v>25.738</v>
      </c>
      <c r="L159" s="27">
        <v>18.850999999999999</v>
      </c>
      <c r="M159" s="27">
        <v>79.358999999999995</v>
      </c>
      <c r="N159" s="27">
        <v>57.634</v>
      </c>
      <c r="O159" s="27">
        <v>79.358999999999995</v>
      </c>
      <c r="P159" s="27">
        <v>18.850999999999999</v>
      </c>
      <c r="Q159" s="27">
        <v>25.738</v>
      </c>
      <c r="R159" s="27">
        <f>$H$159+$I$159+$J$159+$K$159+$L$159+$M$159+$N$159+$O$159+$P$159+$Q$159</f>
        <v>490.89599999999996</v>
      </c>
      <c r="S159" s="30">
        <v>0.5</v>
      </c>
      <c r="T159" s="28">
        <f>ROUND($R$159*$S$159,3)</f>
        <v>245.44800000000001</v>
      </c>
      <c r="U159" s="60"/>
      <c r="V159" s="60"/>
      <c r="W159" s="28">
        <f>ROUND($V$159+$U$159,2)</f>
        <v>0</v>
      </c>
      <c r="X159" s="28">
        <f>ROUND($R$159*$U$159,2)</f>
        <v>0</v>
      </c>
      <c r="Y159" s="28">
        <f>ROUND($T$159*$V$159,2)</f>
        <v>0</v>
      </c>
      <c r="Z159" s="28">
        <f>ROUND($Y$159+$X$159,2)</f>
        <v>0</v>
      </c>
      <c r="AA159" s="69"/>
      <c r="AB159" s="69"/>
    </row>
    <row r="160" spans="1:28" s="11" customFormat="1" ht="21.95" customHeight="1" outlineLevel="5" x14ac:dyDescent="0.15">
      <c r="A160" s="12">
        <v>37</v>
      </c>
      <c r="B160" s="13" t="s">
        <v>107</v>
      </c>
      <c r="C160" s="14" t="s">
        <v>67</v>
      </c>
      <c r="D160" s="14"/>
      <c r="E160" s="14"/>
      <c r="F160" s="14"/>
      <c r="G160" s="14"/>
      <c r="H160" s="15">
        <v>97.477999999999994</v>
      </c>
      <c r="I160" s="15">
        <v>75.084000000000003</v>
      </c>
      <c r="J160" s="15">
        <v>91.275999999999996</v>
      </c>
      <c r="K160" s="15">
        <v>33.298000000000002</v>
      </c>
      <c r="L160" s="15">
        <v>23.56</v>
      </c>
      <c r="M160" s="15">
        <v>111.34</v>
      </c>
      <c r="N160" s="15">
        <v>76.494</v>
      </c>
      <c r="O160" s="15">
        <v>111.34</v>
      </c>
      <c r="P160" s="15">
        <v>23.56</v>
      </c>
      <c r="Q160" s="15">
        <v>33.298000000000002</v>
      </c>
      <c r="R160" s="15">
        <v>676.72799999999995</v>
      </c>
      <c r="S160" s="17"/>
      <c r="T160" s="17">
        <f>$T$161</f>
        <v>676.72799999999995</v>
      </c>
      <c r="U160" s="61"/>
      <c r="V160" s="61"/>
      <c r="W160" s="17">
        <f>ROUND($Z$160/$T$160,2)</f>
        <v>0</v>
      </c>
      <c r="X160" s="17">
        <f>ROUND($X$161+$X$162,2)</f>
        <v>0</v>
      </c>
      <c r="Y160" s="17">
        <f>ROUND($Y$161+$Y$162,2)</f>
        <v>0</v>
      </c>
      <c r="Z160" s="17">
        <f>ROUND($Z$161+$Z$162,2)</f>
        <v>0</v>
      </c>
      <c r="AA160" s="67"/>
      <c r="AB160" s="67"/>
    </row>
    <row r="161" spans="1:28" s="18" customFormat="1" ht="11.1" customHeight="1" outlineLevel="6" x14ac:dyDescent="0.2">
      <c r="A161" s="19"/>
      <c r="B161" s="20" t="s">
        <v>31</v>
      </c>
      <c r="C161" s="21" t="s">
        <v>67</v>
      </c>
      <c r="D161" s="21"/>
      <c r="E161" s="21"/>
      <c r="F161" s="21"/>
      <c r="G161" s="21"/>
      <c r="H161" s="22">
        <v>97.477999999999994</v>
      </c>
      <c r="I161" s="22">
        <v>75.084000000000003</v>
      </c>
      <c r="J161" s="22">
        <v>91.275999999999996</v>
      </c>
      <c r="K161" s="22">
        <v>33.298000000000002</v>
      </c>
      <c r="L161" s="22">
        <v>23.56</v>
      </c>
      <c r="M161" s="22">
        <v>111.34</v>
      </c>
      <c r="N161" s="22">
        <v>76.494</v>
      </c>
      <c r="O161" s="22">
        <v>111.34</v>
      </c>
      <c r="P161" s="22">
        <v>23.56</v>
      </c>
      <c r="Q161" s="22">
        <v>33.298000000000002</v>
      </c>
      <c r="R161" s="22">
        <f>$H$161+$I$161+$J$161+$K$161+$L$161+$M$161+$N$161+$O$161+$P$161+$Q$161</f>
        <v>676.72800000000007</v>
      </c>
      <c r="S161" s="22">
        <v>1</v>
      </c>
      <c r="T161" s="23">
        <f>ROUND($R$161*$S$161,3)</f>
        <v>676.72799999999995</v>
      </c>
      <c r="U161" s="58"/>
      <c r="V161" s="59"/>
      <c r="W161" s="47">
        <f>ROUND($V$161+$U$161,2)</f>
        <v>0</v>
      </c>
      <c r="X161" s="23">
        <f>ROUND($R$161*$U$161,2)</f>
        <v>0</v>
      </c>
      <c r="Y161" s="23">
        <f>ROUND($T$161*$V$161,2)</f>
        <v>0</v>
      </c>
      <c r="Z161" s="23">
        <f>ROUND($Y$161+$X$161,2)</f>
        <v>0</v>
      </c>
      <c r="AA161" s="68"/>
      <c r="AB161" s="68"/>
    </row>
    <row r="162" spans="1:28" s="1" customFormat="1" ht="11.1" customHeight="1" outlineLevel="6" x14ac:dyDescent="0.2">
      <c r="A162" s="24"/>
      <c r="B162" s="25" t="s">
        <v>73</v>
      </c>
      <c r="C162" s="26" t="s">
        <v>74</v>
      </c>
      <c r="D162" s="26" t="s">
        <v>69</v>
      </c>
      <c r="E162" s="26"/>
      <c r="F162" s="26"/>
      <c r="G162" s="26"/>
      <c r="H162" s="27">
        <v>97.477999999999994</v>
      </c>
      <c r="I162" s="27">
        <v>75.084000000000003</v>
      </c>
      <c r="J162" s="27">
        <v>91.275999999999996</v>
      </c>
      <c r="K162" s="27">
        <v>33.298000000000002</v>
      </c>
      <c r="L162" s="27">
        <v>23.56</v>
      </c>
      <c r="M162" s="27">
        <v>111.34</v>
      </c>
      <c r="N162" s="27">
        <v>76.494</v>
      </c>
      <c r="O162" s="27">
        <v>111.34</v>
      </c>
      <c r="P162" s="27">
        <v>23.56</v>
      </c>
      <c r="Q162" s="27">
        <v>33.298000000000002</v>
      </c>
      <c r="R162" s="27">
        <f>$H$162+$I$162+$J$162+$K$162+$L$162+$M$162+$N$162+$O$162+$P$162+$Q$162</f>
        <v>676.72800000000007</v>
      </c>
      <c r="S162" s="29">
        <v>0.28000000000000003</v>
      </c>
      <c r="T162" s="28">
        <f>ROUND($R$162*$S$162,3)</f>
        <v>189.48400000000001</v>
      </c>
      <c r="U162" s="60"/>
      <c r="V162" s="60"/>
      <c r="W162" s="28">
        <f>ROUND($V$162+$U$162,2)</f>
        <v>0</v>
      </c>
      <c r="X162" s="28">
        <f>ROUND($R$162*$U$162,2)</f>
        <v>0</v>
      </c>
      <c r="Y162" s="28">
        <f>ROUND($T$162*$V$162,2)</f>
        <v>0</v>
      </c>
      <c r="Z162" s="28">
        <f>ROUND($Y$162+$X$162,2)</f>
        <v>0</v>
      </c>
      <c r="AA162" s="69"/>
      <c r="AB162" s="69"/>
    </row>
    <row r="163" spans="1:28" s="11" customFormat="1" ht="32.1" customHeight="1" outlineLevel="5" x14ac:dyDescent="0.15">
      <c r="A163" s="12">
        <v>38</v>
      </c>
      <c r="B163" s="13" t="s">
        <v>165</v>
      </c>
      <c r="C163" s="14" t="s">
        <v>67</v>
      </c>
      <c r="D163" s="14"/>
      <c r="E163" s="14"/>
      <c r="F163" s="14"/>
      <c r="G163" s="14"/>
      <c r="H163" s="15">
        <v>97.477999999999994</v>
      </c>
      <c r="I163" s="15">
        <v>75.084000000000003</v>
      </c>
      <c r="J163" s="15">
        <v>91.275999999999996</v>
      </c>
      <c r="K163" s="15">
        <v>33.298000000000002</v>
      </c>
      <c r="L163" s="15">
        <v>23.56</v>
      </c>
      <c r="M163" s="15">
        <v>111.34</v>
      </c>
      <c r="N163" s="15">
        <v>76.494</v>
      </c>
      <c r="O163" s="15">
        <v>111.34</v>
      </c>
      <c r="P163" s="15">
        <v>23.56</v>
      </c>
      <c r="Q163" s="15">
        <v>33.298000000000002</v>
      </c>
      <c r="R163" s="15">
        <v>676.72799999999995</v>
      </c>
      <c r="S163" s="17"/>
      <c r="T163" s="17">
        <f>$T$164</f>
        <v>676.72799999999995</v>
      </c>
      <c r="U163" s="61"/>
      <c r="V163" s="61"/>
      <c r="W163" s="17">
        <f>ROUND($Z$163/$T$163,2)</f>
        <v>0</v>
      </c>
      <c r="X163" s="17">
        <f>ROUND($X$164+$X$165+$X$166,2)</f>
        <v>0</v>
      </c>
      <c r="Y163" s="17">
        <f>ROUND($Y$164+$Y$165+$Y$166,2)</f>
        <v>0</v>
      </c>
      <c r="Z163" s="17">
        <f>ROUND($Z$164+$Z$165+$Z$166,2)</f>
        <v>0</v>
      </c>
      <c r="AA163" s="67" t="s">
        <v>99</v>
      </c>
      <c r="AB163" s="67"/>
    </row>
    <row r="164" spans="1:28" s="18" customFormat="1" ht="11.1" customHeight="1" outlineLevel="6" x14ac:dyDescent="0.2">
      <c r="A164" s="19"/>
      <c r="B164" s="20" t="s">
        <v>31</v>
      </c>
      <c r="C164" s="21" t="s">
        <v>67</v>
      </c>
      <c r="D164" s="21"/>
      <c r="E164" s="21"/>
      <c r="F164" s="21"/>
      <c r="G164" s="21"/>
      <c r="H164" s="22">
        <v>97.477999999999994</v>
      </c>
      <c r="I164" s="22">
        <v>75.084000000000003</v>
      </c>
      <c r="J164" s="22">
        <v>91.275999999999996</v>
      </c>
      <c r="K164" s="22">
        <v>33.298000000000002</v>
      </c>
      <c r="L164" s="22">
        <v>23.56</v>
      </c>
      <c r="M164" s="22">
        <v>111.34</v>
      </c>
      <c r="N164" s="22">
        <v>76.494</v>
      </c>
      <c r="O164" s="22">
        <v>111.34</v>
      </c>
      <c r="P164" s="22">
        <v>23.56</v>
      </c>
      <c r="Q164" s="22">
        <v>33.298000000000002</v>
      </c>
      <c r="R164" s="22">
        <f>$H$164+$I$164+$J$164+$K$164+$L$164+$M$164+$N$164+$O$164+$P$164+$Q$164</f>
        <v>676.72800000000007</v>
      </c>
      <c r="S164" s="22">
        <v>1</v>
      </c>
      <c r="T164" s="23">
        <f>ROUND($R$164*$S$164,3)</f>
        <v>676.72799999999995</v>
      </c>
      <c r="U164" s="58"/>
      <c r="V164" s="59"/>
      <c r="W164" s="47">
        <f>ROUND($V$164+$U$164,2)</f>
        <v>0</v>
      </c>
      <c r="X164" s="23">
        <f>ROUND($R$164*$U$164,2)</f>
        <v>0</v>
      </c>
      <c r="Y164" s="23">
        <f>ROUND($T$164*$V$164,2)</f>
        <v>0</v>
      </c>
      <c r="Z164" s="23">
        <f>ROUND($Y$164+$X$164,2)</f>
        <v>0</v>
      </c>
      <c r="AA164" s="68"/>
      <c r="AB164" s="68"/>
    </row>
    <row r="165" spans="1:28" s="1" customFormat="1" ht="11.1" customHeight="1" outlineLevel="6" x14ac:dyDescent="0.2">
      <c r="A165" s="24"/>
      <c r="B165" s="25" t="s">
        <v>97</v>
      </c>
      <c r="C165" s="26" t="s">
        <v>67</v>
      </c>
      <c r="D165" s="26"/>
      <c r="E165" s="26"/>
      <c r="F165" s="26"/>
      <c r="G165" s="26"/>
      <c r="H165" s="27">
        <v>97.477999999999994</v>
      </c>
      <c r="I165" s="27">
        <v>75.084000000000003</v>
      </c>
      <c r="J165" s="27">
        <v>91.275999999999996</v>
      </c>
      <c r="K165" s="27">
        <v>33.298000000000002</v>
      </c>
      <c r="L165" s="27">
        <v>23.56</v>
      </c>
      <c r="M165" s="27">
        <v>111.34</v>
      </c>
      <c r="N165" s="27">
        <v>76.494</v>
      </c>
      <c r="O165" s="27">
        <v>111.34</v>
      </c>
      <c r="P165" s="27">
        <v>23.56</v>
      </c>
      <c r="Q165" s="27">
        <v>33.298000000000002</v>
      </c>
      <c r="R165" s="27">
        <f>$H$165+$I$165+$J$165+$K$165+$L$165+$M$165+$N$165+$O$165+$P$165+$Q$165</f>
        <v>676.72800000000007</v>
      </c>
      <c r="S165" s="29">
        <v>1.1499999999999999</v>
      </c>
      <c r="T165" s="28">
        <f>ROUND($R$165*$S$165,3)</f>
        <v>778.23699999999997</v>
      </c>
      <c r="U165" s="60"/>
      <c r="V165" s="60"/>
      <c r="W165" s="28">
        <f>ROUND($V$165+$U$165,2)</f>
        <v>0</v>
      </c>
      <c r="X165" s="28">
        <f>ROUND($R$165*$U$165,2)</f>
        <v>0</v>
      </c>
      <c r="Y165" s="28">
        <f>ROUND($T$165*$V$165,2)</f>
        <v>0</v>
      </c>
      <c r="Z165" s="28">
        <f>ROUND($Y$165+$X$165,2)</f>
        <v>0</v>
      </c>
      <c r="AA165" s="69"/>
      <c r="AB165" s="69"/>
    </row>
    <row r="166" spans="1:28" s="1" customFormat="1" ht="11.1" customHeight="1" outlineLevel="6" x14ac:dyDescent="0.2">
      <c r="A166" s="24"/>
      <c r="B166" s="25" t="s">
        <v>70</v>
      </c>
      <c r="C166" s="26" t="s">
        <v>71</v>
      </c>
      <c r="D166" s="26"/>
      <c r="E166" s="26"/>
      <c r="F166" s="26"/>
      <c r="G166" s="26"/>
      <c r="H166" s="27">
        <v>97.477999999999994</v>
      </c>
      <c r="I166" s="27">
        <v>75.084000000000003</v>
      </c>
      <c r="J166" s="27">
        <v>91.275999999999996</v>
      </c>
      <c r="K166" s="27">
        <v>33.298000000000002</v>
      </c>
      <c r="L166" s="27">
        <v>23.56</v>
      </c>
      <c r="M166" s="27">
        <v>111.34</v>
      </c>
      <c r="N166" s="27">
        <v>76.494</v>
      </c>
      <c r="O166" s="27">
        <v>111.34</v>
      </c>
      <c r="P166" s="27">
        <v>23.56</v>
      </c>
      <c r="Q166" s="27">
        <v>33.298000000000002</v>
      </c>
      <c r="R166" s="27">
        <f>$H$166+$I$166+$J$166+$K$166+$L$166+$M$166+$N$166+$O$166+$P$166+$Q$166</f>
        <v>676.72800000000007</v>
      </c>
      <c r="S166" s="30">
        <v>0.5</v>
      </c>
      <c r="T166" s="28">
        <f>ROUND($R$166*$S$166,3)</f>
        <v>338.36399999999998</v>
      </c>
      <c r="U166" s="60"/>
      <c r="V166" s="60"/>
      <c r="W166" s="28">
        <f>ROUND($V$166+$U$166,2)</f>
        <v>0</v>
      </c>
      <c r="X166" s="28">
        <f>ROUND($R$166*$U$166,2)</f>
        <v>0</v>
      </c>
      <c r="Y166" s="28">
        <f>ROUND($T$166*$V$166,2)</f>
        <v>0</v>
      </c>
      <c r="Z166" s="28">
        <f>ROUND($Y$166+$X$166,2)</f>
        <v>0</v>
      </c>
      <c r="AA166" s="69"/>
      <c r="AB166" s="69"/>
    </row>
    <row r="167" spans="1:28" s="11" customFormat="1" ht="32.1" customHeight="1" outlineLevel="5" x14ac:dyDescent="0.15">
      <c r="A167" s="12">
        <v>39</v>
      </c>
      <c r="B167" s="13" t="s">
        <v>98</v>
      </c>
      <c r="C167" s="14" t="s">
        <v>67</v>
      </c>
      <c r="D167" s="14"/>
      <c r="E167" s="14"/>
      <c r="F167" s="14"/>
      <c r="G167" s="14"/>
      <c r="H167" s="15">
        <v>20.521999999999998</v>
      </c>
      <c r="I167" s="15">
        <v>15.807</v>
      </c>
      <c r="J167" s="15">
        <v>19.216000000000001</v>
      </c>
      <c r="K167" s="15">
        <v>7.01</v>
      </c>
      <c r="L167" s="15">
        <v>4.96</v>
      </c>
      <c r="M167" s="15">
        <v>23.44</v>
      </c>
      <c r="N167" s="15">
        <v>16.103999999999999</v>
      </c>
      <c r="O167" s="15">
        <v>23.44</v>
      </c>
      <c r="P167" s="15">
        <v>4.96</v>
      </c>
      <c r="Q167" s="15">
        <v>7.01</v>
      </c>
      <c r="R167" s="15">
        <v>142.46899999999999</v>
      </c>
      <c r="S167" s="17"/>
      <c r="T167" s="17">
        <f>$T$168</f>
        <v>142.46899999999999</v>
      </c>
      <c r="U167" s="61"/>
      <c r="V167" s="61"/>
      <c r="W167" s="17">
        <f>ROUND($Z$167/$T$167,2)</f>
        <v>0</v>
      </c>
      <c r="X167" s="17">
        <f>ROUND($X$168+$X$169+$X$170,2)</f>
        <v>0</v>
      </c>
      <c r="Y167" s="17">
        <f>ROUND($Y$168+$Y$169+$Y$170,2)</f>
        <v>0</v>
      </c>
      <c r="Z167" s="17">
        <f>ROUND($Z$168+$Z$169+$Z$170,2)</f>
        <v>0</v>
      </c>
      <c r="AA167" s="67" t="s">
        <v>99</v>
      </c>
      <c r="AB167" s="67"/>
    </row>
    <row r="168" spans="1:28" s="18" customFormat="1" ht="11.1" customHeight="1" outlineLevel="6" x14ac:dyDescent="0.2">
      <c r="A168" s="19"/>
      <c r="B168" s="20" t="s">
        <v>31</v>
      </c>
      <c r="C168" s="21" t="s">
        <v>67</v>
      </c>
      <c r="D168" s="21"/>
      <c r="E168" s="21"/>
      <c r="F168" s="21"/>
      <c r="G168" s="21"/>
      <c r="H168" s="22">
        <v>20.521999999999998</v>
      </c>
      <c r="I168" s="22">
        <v>15.807</v>
      </c>
      <c r="J168" s="22">
        <v>19.216000000000001</v>
      </c>
      <c r="K168" s="22">
        <v>7.01</v>
      </c>
      <c r="L168" s="22">
        <v>4.96</v>
      </c>
      <c r="M168" s="22">
        <v>23.44</v>
      </c>
      <c r="N168" s="22">
        <v>16.103999999999999</v>
      </c>
      <c r="O168" s="22">
        <v>23.44</v>
      </c>
      <c r="P168" s="22">
        <v>4.96</v>
      </c>
      <c r="Q168" s="22">
        <v>7.01</v>
      </c>
      <c r="R168" s="22">
        <f>$H$168+$I$168+$J$168+$K$168+$L$168+$M$168+$N$168+$O$168+$P$168+$Q$168</f>
        <v>142.46899999999999</v>
      </c>
      <c r="S168" s="22">
        <v>1</v>
      </c>
      <c r="T168" s="23">
        <f>ROUND($R$168*$S$168,3)</f>
        <v>142.46899999999999</v>
      </c>
      <c r="U168" s="58"/>
      <c r="V168" s="59"/>
      <c r="W168" s="47">
        <f>ROUND($V$168+$U$168,2)</f>
        <v>0</v>
      </c>
      <c r="X168" s="23">
        <f>ROUND($R$168*$U$168,2)</f>
        <v>0</v>
      </c>
      <c r="Y168" s="23">
        <f>ROUND($T$168*$V$168,2)</f>
        <v>0</v>
      </c>
      <c r="Z168" s="23">
        <f>ROUND($Y$168+$X$168,2)</f>
        <v>0</v>
      </c>
      <c r="AA168" s="68"/>
      <c r="AB168" s="68"/>
    </row>
    <row r="169" spans="1:28" s="1" customFormat="1" ht="11.1" customHeight="1" outlineLevel="6" x14ac:dyDescent="0.2">
      <c r="A169" s="24"/>
      <c r="B169" s="25" t="s">
        <v>89</v>
      </c>
      <c r="C169" s="26" t="s">
        <v>74</v>
      </c>
      <c r="D169" s="26"/>
      <c r="E169" s="26"/>
      <c r="F169" s="26"/>
      <c r="G169" s="26"/>
      <c r="H169" s="27">
        <v>20.521999999999998</v>
      </c>
      <c r="I169" s="27">
        <v>15.807</v>
      </c>
      <c r="J169" s="27">
        <v>19.216000000000001</v>
      </c>
      <c r="K169" s="27">
        <v>7.01</v>
      </c>
      <c r="L169" s="27">
        <v>4.96</v>
      </c>
      <c r="M169" s="27">
        <v>23.44</v>
      </c>
      <c r="N169" s="27">
        <v>16.103999999999999</v>
      </c>
      <c r="O169" s="27">
        <v>23.44</v>
      </c>
      <c r="P169" s="27">
        <v>4.96</v>
      </c>
      <c r="Q169" s="27">
        <v>7.01</v>
      </c>
      <c r="R169" s="27">
        <f>$H$169+$I$169+$J$169+$K$169+$L$169+$M$169+$N$169+$O$169+$P$169+$Q$169</f>
        <v>142.46899999999999</v>
      </c>
      <c r="S169" s="29">
        <v>0.02</v>
      </c>
      <c r="T169" s="28">
        <f>ROUND($R$169*$S$169,3)</f>
        <v>2.8490000000000002</v>
      </c>
      <c r="U169" s="60"/>
      <c r="V169" s="60"/>
      <c r="W169" s="28">
        <f>ROUND($V$169+$U$169,2)</f>
        <v>0</v>
      </c>
      <c r="X169" s="28">
        <f>ROUND($R$169*$U$169,2)</f>
        <v>0</v>
      </c>
      <c r="Y169" s="28">
        <f>ROUND($T$169*$V$169,2)</f>
        <v>0</v>
      </c>
      <c r="Z169" s="28">
        <f>ROUND($Y$169+$X$169,2)</f>
        <v>0</v>
      </c>
      <c r="AA169" s="69" t="s">
        <v>90</v>
      </c>
      <c r="AB169" s="69"/>
    </row>
    <row r="170" spans="1:28" s="1" customFormat="1" ht="11.1" customHeight="1" outlineLevel="6" x14ac:dyDescent="0.2">
      <c r="A170" s="24"/>
      <c r="B170" s="25" t="s">
        <v>91</v>
      </c>
      <c r="C170" s="26" t="s">
        <v>77</v>
      </c>
      <c r="D170" s="26"/>
      <c r="E170" s="26"/>
      <c r="F170" s="26"/>
      <c r="G170" s="26"/>
      <c r="H170" s="27">
        <v>0.61599999999999999</v>
      </c>
      <c r="I170" s="27">
        <v>0.47399999999999998</v>
      </c>
      <c r="J170" s="27">
        <v>0.57599999999999996</v>
      </c>
      <c r="K170" s="27">
        <v>0.21</v>
      </c>
      <c r="L170" s="27">
        <v>0.14899999999999999</v>
      </c>
      <c r="M170" s="27">
        <v>0.70299999999999996</v>
      </c>
      <c r="N170" s="27">
        <v>0.48299999999999998</v>
      </c>
      <c r="O170" s="27">
        <v>0.70299999999999996</v>
      </c>
      <c r="P170" s="27">
        <v>0.14899999999999999</v>
      </c>
      <c r="Q170" s="27">
        <v>0.21</v>
      </c>
      <c r="R170" s="27">
        <f>$H$170+$I$170+$J$170+$K$170+$L$170+$M$170+$N$170+$O$170+$P$170+$Q$170</f>
        <v>4.2729999999999997</v>
      </c>
      <c r="S170" s="29">
        <v>1.02</v>
      </c>
      <c r="T170" s="28">
        <f>ROUND($R$170*$S$170,3)</f>
        <v>4.3579999999999997</v>
      </c>
      <c r="U170" s="60"/>
      <c r="V170" s="60"/>
      <c r="W170" s="28">
        <f>ROUND($V$170+$U$170,2)</f>
        <v>0</v>
      </c>
      <c r="X170" s="28">
        <f>ROUND($R$170*$U$170,2)</f>
        <v>0</v>
      </c>
      <c r="Y170" s="28">
        <f>ROUND($T$170*$V$170,2)</f>
        <v>0</v>
      </c>
      <c r="Z170" s="28">
        <f>ROUND($Y$170+$X$170,2)</f>
        <v>0</v>
      </c>
      <c r="AA170" s="69"/>
      <c r="AB170" s="69"/>
    </row>
    <row r="171" spans="1:28" s="11" customFormat="1" ht="63" customHeight="1" outlineLevel="5" x14ac:dyDescent="0.15">
      <c r="A171" s="12">
        <v>40</v>
      </c>
      <c r="B171" s="13" t="s">
        <v>166</v>
      </c>
      <c r="C171" s="14" t="s">
        <v>77</v>
      </c>
      <c r="D171" s="14"/>
      <c r="E171" s="14"/>
      <c r="F171" s="14"/>
      <c r="G171" s="14"/>
      <c r="H171" s="15">
        <v>3.02</v>
      </c>
      <c r="I171" s="15">
        <v>2.496</v>
      </c>
      <c r="J171" s="15">
        <v>2.7570000000000001</v>
      </c>
      <c r="K171" s="15">
        <v>1.2350000000000001</v>
      </c>
      <c r="L171" s="15">
        <v>0.92</v>
      </c>
      <c r="M171" s="15">
        <v>3.6160000000000001</v>
      </c>
      <c r="N171" s="15">
        <v>2.6850000000000001</v>
      </c>
      <c r="O171" s="15">
        <v>3.6160000000000001</v>
      </c>
      <c r="P171" s="15">
        <v>0.92</v>
      </c>
      <c r="Q171" s="15">
        <v>1.2350000000000001</v>
      </c>
      <c r="R171" s="15">
        <v>22.5</v>
      </c>
      <c r="S171" s="17"/>
      <c r="T171" s="17">
        <f>$T$172</f>
        <v>22.5</v>
      </c>
      <c r="U171" s="61"/>
      <c r="V171" s="61"/>
      <c r="W171" s="17">
        <f>ROUND($Z$171/$T$171,2)</f>
        <v>0</v>
      </c>
      <c r="X171" s="17">
        <f>ROUND($X$172+$X$173+$X$174,2)</f>
        <v>0</v>
      </c>
      <c r="Y171" s="17">
        <f>ROUND($Y$172+$Y$173+$Y$174,2)</f>
        <v>0</v>
      </c>
      <c r="Z171" s="17">
        <f>ROUND($Z$172+$Z$173+$Z$174,2)</f>
        <v>0</v>
      </c>
      <c r="AA171" s="67" t="s">
        <v>167</v>
      </c>
      <c r="AB171" s="67"/>
    </row>
    <row r="172" spans="1:28" s="18" customFormat="1" ht="11.1" customHeight="1" outlineLevel="6" x14ac:dyDescent="0.2">
      <c r="A172" s="19"/>
      <c r="B172" s="20" t="s">
        <v>31</v>
      </c>
      <c r="C172" s="21" t="s">
        <v>77</v>
      </c>
      <c r="D172" s="21"/>
      <c r="E172" s="21"/>
      <c r="F172" s="21"/>
      <c r="G172" s="21"/>
      <c r="H172" s="22">
        <v>3.02</v>
      </c>
      <c r="I172" s="22">
        <v>2.496</v>
      </c>
      <c r="J172" s="22">
        <v>2.7570000000000001</v>
      </c>
      <c r="K172" s="22">
        <v>1.2350000000000001</v>
      </c>
      <c r="L172" s="22">
        <v>0.92</v>
      </c>
      <c r="M172" s="22">
        <v>3.6160000000000001</v>
      </c>
      <c r="N172" s="22">
        <v>2.6850000000000001</v>
      </c>
      <c r="O172" s="22">
        <v>3.6160000000000001</v>
      </c>
      <c r="P172" s="22">
        <v>0.92</v>
      </c>
      <c r="Q172" s="22">
        <v>1.2350000000000001</v>
      </c>
      <c r="R172" s="22">
        <f>$H$172+$I$172+$J$172+$K$172+$L$172+$M$172+$N$172+$O$172+$P$172+$Q$172</f>
        <v>22.5</v>
      </c>
      <c r="S172" s="22">
        <v>1</v>
      </c>
      <c r="T172" s="23">
        <f>ROUND($R$172*$S$172,3)</f>
        <v>22.5</v>
      </c>
      <c r="U172" s="62"/>
      <c r="V172" s="59"/>
      <c r="W172" s="48">
        <f>ROUND($V$172+$U$172,2)</f>
        <v>0</v>
      </c>
      <c r="X172" s="23">
        <f>ROUND($R$172*$U$172,2)</f>
        <v>0</v>
      </c>
      <c r="Y172" s="23">
        <f>ROUND($T$172*$V$172,2)</f>
        <v>0</v>
      </c>
      <c r="Z172" s="23">
        <f>ROUND($Y$172+$X$172,2)</f>
        <v>0</v>
      </c>
      <c r="AA172" s="68"/>
      <c r="AB172" s="68"/>
    </row>
    <row r="173" spans="1:28" s="1" customFormat="1" ht="21.95" customHeight="1" outlineLevel="6" x14ac:dyDescent="0.2">
      <c r="A173" s="24"/>
      <c r="B173" s="25" t="s">
        <v>129</v>
      </c>
      <c r="C173" s="26" t="s">
        <v>77</v>
      </c>
      <c r="D173" s="26" t="s">
        <v>69</v>
      </c>
      <c r="E173" s="26"/>
      <c r="F173" s="26"/>
      <c r="G173" s="26"/>
      <c r="H173" s="27">
        <v>3.02</v>
      </c>
      <c r="I173" s="27">
        <v>2.496</v>
      </c>
      <c r="J173" s="27">
        <v>2.7570000000000001</v>
      </c>
      <c r="K173" s="27">
        <v>1.2350000000000001</v>
      </c>
      <c r="L173" s="27">
        <v>0.92</v>
      </c>
      <c r="M173" s="27">
        <v>3.6160000000000001</v>
      </c>
      <c r="N173" s="27">
        <v>2.6850000000000001</v>
      </c>
      <c r="O173" s="27">
        <v>3.6160000000000001</v>
      </c>
      <c r="P173" s="27">
        <v>0.92</v>
      </c>
      <c r="Q173" s="27">
        <v>1.2350000000000001</v>
      </c>
      <c r="R173" s="27">
        <f>$H$173+$I$173+$J$173+$K$173+$L$173+$M$173+$N$173+$O$173+$P$173+$Q$173</f>
        <v>22.5</v>
      </c>
      <c r="S173" s="29">
        <v>1.05</v>
      </c>
      <c r="T173" s="28">
        <f>ROUND($R$173*$S$173,3)</f>
        <v>23.625</v>
      </c>
      <c r="U173" s="60"/>
      <c r="V173" s="60"/>
      <c r="W173" s="28">
        <f>ROUND($V$173+$U$173,2)</f>
        <v>0</v>
      </c>
      <c r="X173" s="28">
        <f>ROUND($R$173*$U$173,2)</f>
        <v>0</v>
      </c>
      <c r="Y173" s="28">
        <f>ROUND($T$173*$V$173,2)</f>
        <v>0</v>
      </c>
      <c r="Z173" s="28">
        <f>ROUND($Y$173+$X$173,2)</f>
        <v>0</v>
      </c>
      <c r="AA173" s="69"/>
      <c r="AB173" s="69"/>
    </row>
    <row r="174" spans="1:28" s="1" customFormat="1" ht="21.95" customHeight="1" outlineLevel="6" x14ac:dyDescent="0.2">
      <c r="A174" s="24"/>
      <c r="B174" s="25" t="s">
        <v>131</v>
      </c>
      <c r="C174" s="26" t="s">
        <v>93</v>
      </c>
      <c r="D174" s="26"/>
      <c r="E174" s="26"/>
      <c r="F174" s="26"/>
      <c r="G174" s="26"/>
      <c r="H174" s="27">
        <v>23.231000000000002</v>
      </c>
      <c r="I174" s="27">
        <v>19.2</v>
      </c>
      <c r="J174" s="27">
        <v>21.207999999999998</v>
      </c>
      <c r="K174" s="27">
        <v>9.5</v>
      </c>
      <c r="L174" s="27">
        <v>7.077</v>
      </c>
      <c r="M174" s="27">
        <v>27.815000000000001</v>
      </c>
      <c r="N174" s="27">
        <v>20.654</v>
      </c>
      <c r="O174" s="27">
        <v>27.815000000000001</v>
      </c>
      <c r="P174" s="27">
        <v>7.077</v>
      </c>
      <c r="Q174" s="27">
        <v>9.5</v>
      </c>
      <c r="R174" s="27">
        <f>$H$174+$I$174+$J$174+$K$174+$L$174+$M$174+$N$174+$O$174+$P$174+$Q$174</f>
        <v>173.077</v>
      </c>
      <c r="S174" s="31">
        <v>5</v>
      </c>
      <c r="T174" s="28">
        <f>ROUND($R$174*$S$174,3)</f>
        <v>865.38499999999999</v>
      </c>
      <c r="U174" s="60"/>
      <c r="V174" s="60"/>
      <c r="W174" s="28">
        <f>ROUND($V$174+$U$174,2)</f>
        <v>0</v>
      </c>
      <c r="X174" s="28">
        <f>ROUND($R$174*$U$174,2)</f>
        <v>0</v>
      </c>
      <c r="Y174" s="28">
        <f>ROUND($T$174*$V$174,2)</f>
        <v>0</v>
      </c>
      <c r="Z174" s="28">
        <f>ROUND($Y$174+$X$174,2)</f>
        <v>0</v>
      </c>
      <c r="AA174" s="69"/>
      <c r="AB174" s="69"/>
    </row>
    <row r="175" spans="1:28" s="11" customFormat="1" ht="72.95" customHeight="1" outlineLevel="5" x14ac:dyDescent="0.15">
      <c r="A175" s="12">
        <v>41</v>
      </c>
      <c r="B175" s="13" t="s">
        <v>132</v>
      </c>
      <c r="C175" s="14" t="s">
        <v>67</v>
      </c>
      <c r="D175" s="14"/>
      <c r="E175" s="14"/>
      <c r="F175" s="14"/>
      <c r="G175" s="14"/>
      <c r="H175" s="15">
        <v>23.23</v>
      </c>
      <c r="I175" s="15">
        <v>19.2</v>
      </c>
      <c r="J175" s="15">
        <v>21.204999999999998</v>
      </c>
      <c r="K175" s="15">
        <v>9.5</v>
      </c>
      <c r="L175" s="15">
        <v>7.0750000000000002</v>
      </c>
      <c r="M175" s="15">
        <v>27.812000000000001</v>
      </c>
      <c r="N175" s="15">
        <v>20.655000000000001</v>
      </c>
      <c r="O175" s="15">
        <v>27.812000000000001</v>
      </c>
      <c r="P175" s="15">
        <v>7.0750000000000002</v>
      </c>
      <c r="Q175" s="15">
        <v>9.5</v>
      </c>
      <c r="R175" s="15">
        <v>173.06399999999999</v>
      </c>
      <c r="S175" s="17"/>
      <c r="T175" s="17">
        <f>$T$176</f>
        <v>173.06399999999999</v>
      </c>
      <c r="U175" s="61"/>
      <c r="V175" s="61"/>
      <c r="W175" s="17">
        <f>ROUND($Z$175/$T$175,2)</f>
        <v>0</v>
      </c>
      <c r="X175" s="17">
        <f>ROUND($X$176+$X$177,2)</f>
        <v>0</v>
      </c>
      <c r="Y175" s="17">
        <f>ROUND($Y$176+$Y$177,2)</f>
        <v>0</v>
      </c>
      <c r="Z175" s="17">
        <f>ROUND($Z$176+$Z$177,2)</f>
        <v>0</v>
      </c>
      <c r="AA175" s="67" t="s">
        <v>168</v>
      </c>
      <c r="AB175" s="67"/>
    </row>
    <row r="176" spans="1:28" s="18" customFormat="1" ht="11.1" customHeight="1" outlineLevel="6" x14ac:dyDescent="0.2">
      <c r="A176" s="19"/>
      <c r="B176" s="20" t="s">
        <v>31</v>
      </c>
      <c r="C176" s="21" t="s">
        <v>67</v>
      </c>
      <c r="D176" s="21"/>
      <c r="E176" s="21"/>
      <c r="F176" s="21"/>
      <c r="G176" s="21"/>
      <c r="H176" s="22">
        <v>23.23</v>
      </c>
      <c r="I176" s="22">
        <v>19.2</v>
      </c>
      <c r="J176" s="22">
        <v>21.204999999999998</v>
      </c>
      <c r="K176" s="22">
        <v>9.5</v>
      </c>
      <c r="L176" s="22">
        <v>7.0750000000000002</v>
      </c>
      <c r="M176" s="22">
        <v>27.812000000000001</v>
      </c>
      <c r="N176" s="22">
        <v>20.655000000000001</v>
      </c>
      <c r="O176" s="22">
        <v>27.812000000000001</v>
      </c>
      <c r="P176" s="22">
        <v>7.0750000000000002</v>
      </c>
      <c r="Q176" s="22">
        <v>9.5</v>
      </c>
      <c r="R176" s="22">
        <f>$H$176+$I$176+$J$176+$K$176+$L$176+$M$176+$N$176+$O$176+$P$176+$Q$176</f>
        <v>173.06399999999999</v>
      </c>
      <c r="S176" s="22">
        <v>1</v>
      </c>
      <c r="T176" s="23">
        <f>ROUND($R$176*$S$176,3)</f>
        <v>173.06399999999999</v>
      </c>
      <c r="U176" s="62"/>
      <c r="V176" s="59"/>
      <c r="W176" s="48">
        <f>ROUND($V$176+$U$176,2)</f>
        <v>0</v>
      </c>
      <c r="X176" s="23">
        <f>ROUND($R$176*$U$176,2)</f>
        <v>0</v>
      </c>
      <c r="Y176" s="23">
        <f>ROUND($T$176*$V$176,2)</f>
        <v>0</v>
      </c>
      <c r="Z176" s="23">
        <f>ROUND($Y$176+$X$176,2)</f>
        <v>0</v>
      </c>
      <c r="AA176" s="68"/>
      <c r="AB176" s="68"/>
    </row>
    <row r="177" spans="1:28" s="1" customFormat="1" ht="11.1" customHeight="1" outlineLevel="6" x14ac:dyDescent="0.2">
      <c r="A177" s="24"/>
      <c r="B177" s="25" t="s">
        <v>116</v>
      </c>
      <c r="C177" s="26" t="s">
        <v>67</v>
      </c>
      <c r="D177" s="26"/>
      <c r="E177" s="26"/>
      <c r="F177" s="26"/>
      <c r="G177" s="26"/>
      <c r="H177" s="27">
        <v>23.23</v>
      </c>
      <c r="I177" s="27">
        <v>19.2</v>
      </c>
      <c r="J177" s="27">
        <v>21.204999999999998</v>
      </c>
      <c r="K177" s="27">
        <v>9.5</v>
      </c>
      <c r="L177" s="27">
        <v>7.0750000000000002</v>
      </c>
      <c r="M177" s="27">
        <v>27.812000000000001</v>
      </c>
      <c r="N177" s="27">
        <v>20.655000000000001</v>
      </c>
      <c r="O177" s="27">
        <v>27.812000000000001</v>
      </c>
      <c r="P177" s="27">
        <v>7.0750000000000002</v>
      </c>
      <c r="Q177" s="27">
        <v>9.5</v>
      </c>
      <c r="R177" s="27">
        <f>$H$177+$I$177+$J$177+$K$177+$L$177+$M$177+$N$177+$O$177+$P$177+$Q$177</f>
        <v>173.06399999999999</v>
      </c>
      <c r="S177" s="30">
        <v>2.1</v>
      </c>
      <c r="T177" s="28">
        <f>ROUND($R$177*$S$177,3)</f>
        <v>363.43400000000003</v>
      </c>
      <c r="U177" s="60"/>
      <c r="V177" s="60"/>
      <c r="W177" s="28">
        <f>ROUND($V$177+$U$177,2)</f>
        <v>0</v>
      </c>
      <c r="X177" s="28">
        <f>ROUND($R$177*$U$177,2)</f>
        <v>0</v>
      </c>
      <c r="Y177" s="28">
        <f>ROUND($T$177*$V$177,2)</f>
        <v>0</v>
      </c>
      <c r="Z177" s="28">
        <f>ROUND($Y$177+$X$177,2)</f>
        <v>0</v>
      </c>
      <c r="AA177" s="69"/>
      <c r="AB177" s="69"/>
    </row>
    <row r="178" spans="1:28" s="11" customFormat="1" ht="72.95" customHeight="1" outlineLevel="5" x14ac:dyDescent="0.15">
      <c r="A178" s="12">
        <v>42</v>
      </c>
      <c r="B178" s="13" t="s">
        <v>134</v>
      </c>
      <c r="C178" s="14" t="s">
        <v>67</v>
      </c>
      <c r="D178" s="14"/>
      <c r="E178" s="14"/>
      <c r="F178" s="14"/>
      <c r="G178" s="14"/>
      <c r="H178" s="15">
        <v>23.23</v>
      </c>
      <c r="I178" s="15">
        <v>19.2</v>
      </c>
      <c r="J178" s="15">
        <v>21.204999999999998</v>
      </c>
      <c r="K178" s="15">
        <v>9.5</v>
      </c>
      <c r="L178" s="15">
        <v>7.0750000000000002</v>
      </c>
      <c r="M178" s="15">
        <v>27.812000000000001</v>
      </c>
      <c r="N178" s="15">
        <v>20.655000000000001</v>
      </c>
      <c r="O178" s="15">
        <v>27.812000000000001</v>
      </c>
      <c r="P178" s="15">
        <v>7.0750000000000002</v>
      </c>
      <c r="Q178" s="15">
        <v>9.5</v>
      </c>
      <c r="R178" s="15">
        <v>173.06399999999999</v>
      </c>
      <c r="S178" s="17"/>
      <c r="T178" s="17">
        <f>$T$179</f>
        <v>173.06399999999999</v>
      </c>
      <c r="U178" s="61"/>
      <c r="V178" s="61"/>
      <c r="W178" s="17">
        <f>ROUND($Z$178/$T$178,2)</f>
        <v>0</v>
      </c>
      <c r="X178" s="17">
        <f>ROUND($X$179+$X$180,2)</f>
        <v>0</v>
      </c>
      <c r="Y178" s="17">
        <f>ROUND($Y$179+$Y$180,2)</f>
        <v>0</v>
      </c>
      <c r="Z178" s="17">
        <f>ROUND($Z$179+$Z$180,2)</f>
        <v>0</v>
      </c>
      <c r="AA178" s="67" t="s">
        <v>169</v>
      </c>
      <c r="AB178" s="67"/>
    </row>
    <row r="179" spans="1:28" s="18" customFormat="1" ht="11.1" customHeight="1" outlineLevel="6" x14ac:dyDescent="0.2">
      <c r="A179" s="19"/>
      <c r="B179" s="20" t="s">
        <v>31</v>
      </c>
      <c r="C179" s="21" t="s">
        <v>67</v>
      </c>
      <c r="D179" s="21"/>
      <c r="E179" s="21"/>
      <c r="F179" s="21"/>
      <c r="G179" s="21"/>
      <c r="H179" s="22">
        <v>23.23</v>
      </c>
      <c r="I179" s="22">
        <v>19.2</v>
      </c>
      <c r="J179" s="22">
        <v>21.204999999999998</v>
      </c>
      <c r="K179" s="22">
        <v>9.5</v>
      </c>
      <c r="L179" s="22">
        <v>7.0750000000000002</v>
      </c>
      <c r="M179" s="22">
        <v>27.812000000000001</v>
      </c>
      <c r="N179" s="22">
        <v>20.655000000000001</v>
      </c>
      <c r="O179" s="22">
        <v>27.812000000000001</v>
      </c>
      <c r="P179" s="22">
        <v>7.0750000000000002</v>
      </c>
      <c r="Q179" s="22">
        <v>9.5</v>
      </c>
      <c r="R179" s="22">
        <f>$H$179+$I$179+$J$179+$K$179+$L$179+$M$179+$N$179+$O$179+$P$179+$Q$179</f>
        <v>173.06399999999999</v>
      </c>
      <c r="S179" s="22">
        <v>1</v>
      </c>
      <c r="T179" s="23">
        <f>ROUND($R$179*$S$179,3)</f>
        <v>173.06399999999999</v>
      </c>
      <c r="U179" s="58"/>
      <c r="V179" s="59"/>
      <c r="W179" s="47">
        <f>ROUND($V$179+$U$179,2)</f>
        <v>0</v>
      </c>
      <c r="X179" s="23">
        <f>ROUND($R$179*$U$179,2)</f>
        <v>0</v>
      </c>
      <c r="Y179" s="23">
        <f>ROUND($T$179*$V$179,2)</f>
        <v>0</v>
      </c>
      <c r="Z179" s="23">
        <f>ROUND($Y$179+$X$179,2)</f>
        <v>0</v>
      </c>
      <c r="AA179" s="68"/>
      <c r="AB179" s="68"/>
    </row>
    <row r="180" spans="1:28" s="1" customFormat="1" ht="11.1" customHeight="1" outlineLevel="6" x14ac:dyDescent="0.2">
      <c r="A180" s="24"/>
      <c r="B180" s="25" t="s">
        <v>135</v>
      </c>
      <c r="C180" s="26" t="s">
        <v>71</v>
      </c>
      <c r="D180" s="26"/>
      <c r="E180" s="26"/>
      <c r="F180" s="26"/>
      <c r="G180" s="26"/>
      <c r="H180" s="27">
        <v>23.23</v>
      </c>
      <c r="I180" s="27">
        <v>19.2</v>
      </c>
      <c r="J180" s="27">
        <v>21.204999999999998</v>
      </c>
      <c r="K180" s="27">
        <v>9.5</v>
      </c>
      <c r="L180" s="27">
        <v>7.0750000000000002</v>
      </c>
      <c r="M180" s="27">
        <v>27.812000000000001</v>
      </c>
      <c r="N180" s="27">
        <v>20.655000000000001</v>
      </c>
      <c r="O180" s="27">
        <v>27.812000000000001</v>
      </c>
      <c r="P180" s="27">
        <v>7.0750000000000002</v>
      </c>
      <c r="Q180" s="27">
        <v>9.5</v>
      </c>
      <c r="R180" s="27">
        <f>$H$180+$I$180+$J$180+$K$180+$L$180+$M$180+$N$180+$O$180+$P$180+$Q$180</f>
        <v>173.06399999999999</v>
      </c>
      <c r="S180" s="30">
        <v>0.3</v>
      </c>
      <c r="T180" s="28">
        <f>ROUND($R$180*$S$180,3)</f>
        <v>51.918999999999997</v>
      </c>
      <c r="U180" s="60"/>
      <c r="V180" s="60"/>
      <c r="W180" s="28">
        <f>ROUND($V$180+$U$180,2)</f>
        <v>0</v>
      </c>
      <c r="X180" s="28">
        <f>ROUND($R$180*$U$180,2)</f>
        <v>0</v>
      </c>
      <c r="Y180" s="28">
        <f>ROUND($T$180*$V$180,2)</f>
        <v>0</v>
      </c>
      <c r="Z180" s="28">
        <f>ROUND($Y$180+$X$180,2)</f>
        <v>0</v>
      </c>
      <c r="AA180" s="69" t="s">
        <v>136</v>
      </c>
      <c r="AB180" s="69"/>
    </row>
    <row r="181" spans="1:28" s="11" customFormat="1" ht="83.1" customHeight="1" outlineLevel="5" x14ac:dyDescent="0.15">
      <c r="A181" s="12">
        <v>43</v>
      </c>
      <c r="B181" s="13" t="s">
        <v>170</v>
      </c>
      <c r="C181" s="14" t="s">
        <v>112</v>
      </c>
      <c r="D181" s="14"/>
      <c r="E181" s="14"/>
      <c r="F181" s="14"/>
      <c r="G181" s="14"/>
      <c r="H181" s="15">
        <v>51.304000000000002</v>
      </c>
      <c r="I181" s="15">
        <v>39.518000000000001</v>
      </c>
      <c r="J181" s="15">
        <v>48.04</v>
      </c>
      <c r="K181" s="15">
        <v>17.524999999999999</v>
      </c>
      <c r="L181" s="15">
        <v>12.4</v>
      </c>
      <c r="M181" s="15">
        <v>58.6</v>
      </c>
      <c r="N181" s="15">
        <v>40.26</v>
      </c>
      <c r="O181" s="15">
        <v>58.6</v>
      </c>
      <c r="P181" s="15">
        <v>12.4</v>
      </c>
      <c r="Q181" s="15">
        <v>17.524999999999999</v>
      </c>
      <c r="R181" s="15">
        <v>356.17200000000003</v>
      </c>
      <c r="S181" s="17"/>
      <c r="T181" s="17">
        <f>$T$182</f>
        <v>356.17200000000003</v>
      </c>
      <c r="U181" s="61"/>
      <c r="V181" s="61"/>
      <c r="W181" s="17">
        <f>ROUND($Z$181/$T$181,2)</f>
        <v>0</v>
      </c>
      <c r="X181" s="17">
        <f>ROUND($X$182+$X$183+$X$184,2)</f>
        <v>0</v>
      </c>
      <c r="Y181" s="17">
        <f>ROUND($Y$182+$Y$183+$Y$184,2)</f>
        <v>0</v>
      </c>
      <c r="Z181" s="17">
        <f>ROUND($Z$182+$Z$183+$Z$184,2)</f>
        <v>0</v>
      </c>
      <c r="AA181" s="67" t="s">
        <v>171</v>
      </c>
      <c r="AB181" s="67"/>
    </row>
    <row r="182" spans="1:28" s="18" customFormat="1" ht="11.1" customHeight="1" outlineLevel="6" x14ac:dyDescent="0.2">
      <c r="A182" s="19"/>
      <c r="B182" s="20" t="s">
        <v>31</v>
      </c>
      <c r="C182" s="21" t="s">
        <v>112</v>
      </c>
      <c r="D182" s="21"/>
      <c r="E182" s="21"/>
      <c r="F182" s="21"/>
      <c r="G182" s="21"/>
      <c r="H182" s="22">
        <v>51.304000000000002</v>
      </c>
      <c r="I182" s="22">
        <v>39.518000000000001</v>
      </c>
      <c r="J182" s="22">
        <v>48.04</v>
      </c>
      <c r="K182" s="22">
        <v>17.524999999999999</v>
      </c>
      <c r="L182" s="22">
        <v>12.4</v>
      </c>
      <c r="M182" s="22">
        <v>58.6</v>
      </c>
      <c r="N182" s="22">
        <v>40.26</v>
      </c>
      <c r="O182" s="22">
        <v>58.6</v>
      </c>
      <c r="P182" s="22">
        <v>12.4</v>
      </c>
      <c r="Q182" s="22">
        <v>17.524999999999999</v>
      </c>
      <c r="R182" s="22">
        <f>$H$182+$I$182+$J$182+$K$182+$L$182+$M$182+$N$182+$O$182+$P$182+$Q$182</f>
        <v>356.17199999999997</v>
      </c>
      <c r="S182" s="22">
        <v>1</v>
      </c>
      <c r="T182" s="23">
        <f>ROUND($R$182*$S$182,3)</f>
        <v>356.17200000000003</v>
      </c>
      <c r="U182" s="58"/>
      <c r="V182" s="59"/>
      <c r="W182" s="47">
        <f>ROUND($V$182+$U$182,2)</f>
        <v>0</v>
      </c>
      <c r="X182" s="23">
        <f>ROUND($R$182*$U$182,2)</f>
        <v>0</v>
      </c>
      <c r="Y182" s="23">
        <f>ROUND($T$182*$V$182,2)</f>
        <v>0</v>
      </c>
      <c r="Z182" s="23">
        <f>ROUND($Y$182+$X$182,2)</f>
        <v>0</v>
      </c>
      <c r="AA182" s="68"/>
      <c r="AB182" s="68"/>
    </row>
    <row r="183" spans="1:28" s="1" customFormat="1" ht="21.95" customHeight="1" outlineLevel="6" x14ac:dyDescent="0.2">
      <c r="A183" s="24"/>
      <c r="B183" s="25" t="s">
        <v>119</v>
      </c>
      <c r="C183" s="26" t="s">
        <v>67</v>
      </c>
      <c r="D183" s="26"/>
      <c r="E183" s="26"/>
      <c r="F183" s="26"/>
      <c r="G183" s="26"/>
      <c r="H183" s="27">
        <v>32.835000000000001</v>
      </c>
      <c r="I183" s="27">
        <v>25.292000000000002</v>
      </c>
      <c r="J183" s="27">
        <v>30.745999999999999</v>
      </c>
      <c r="K183" s="27">
        <v>11.215999999999999</v>
      </c>
      <c r="L183" s="27">
        <v>7.9359999999999999</v>
      </c>
      <c r="M183" s="27">
        <v>37.503999999999998</v>
      </c>
      <c r="N183" s="27">
        <v>25.765999999999998</v>
      </c>
      <c r="O183" s="27">
        <v>37.503999999999998</v>
      </c>
      <c r="P183" s="27">
        <v>7.9359999999999999</v>
      </c>
      <c r="Q183" s="27">
        <v>11.215999999999999</v>
      </c>
      <c r="R183" s="27">
        <f>$H$183+$I$183+$J$183+$K$183+$L$183+$M$183+$N$183+$O$183+$P$183+$Q$183</f>
        <v>227.95099999999999</v>
      </c>
      <c r="S183" s="27">
        <v>1.0489999999999999</v>
      </c>
      <c r="T183" s="28">
        <f>ROUND($R$183*$S$183,3)</f>
        <v>239.12100000000001</v>
      </c>
      <c r="U183" s="60"/>
      <c r="V183" s="60"/>
      <c r="W183" s="28">
        <f>ROUND($V$183+$U$183,2)</f>
        <v>0</v>
      </c>
      <c r="X183" s="28">
        <f>ROUND($R$183*$U$183,2)</f>
        <v>0</v>
      </c>
      <c r="Y183" s="28">
        <f>ROUND($T$183*$V$183,2)</f>
        <v>0</v>
      </c>
      <c r="Z183" s="28">
        <f>ROUND($Y$183+$X$183,2)</f>
        <v>0</v>
      </c>
      <c r="AA183" s="69" t="s">
        <v>172</v>
      </c>
      <c r="AB183" s="69"/>
    </row>
    <row r="184" spans="1:28" s="1" customFormat="1" ht="11.1" customHeight="1" outlineLevel="6" x14ac:dyDescent="0.2">
      <c r="A184" s="24"/>
      <c r="B184" s="25" t="s">
        <v>125</v>
      </c>
      <c r="C184" s="26" t="s">
        <v>93</v>
      </c>
      <c r="D184" s="26"/>
      <c r="E184" s="26"/>
      <c r="F184" s="26"/>
      <c r="G184" s="26"/>
      <c r="H184" s="27">
        <v>86</v>
      </c>
      <c r="I184" s="27">
        <v>66</v>
      </c>
      <c r="J184" s="27">
        <v>81</v>
      </c>
      <c r="K184" s="27">
        <v>30</v>
      </c>
      <c r="L184" s="27">
        <v>21</v>
      </c>
      <c r="M184" s="27">
        <v>98</v>
      </c>
      <c r="N184" s="27">
        <v>68</v>
      </c>
      <c r="O184" s="27">
        <v>98</v>
      </c>
      <c r="P184" s="27">
        <v>21</v>
      </c>
      <c r="Q184" s="27">
        <v>30</v>
      </c>
      <c r="R184" s="27">
        <f>$H$184+$I$184+$J$184+$K$184+$L$184+$M$184+$N$184+$O$184+$P$184+$Q$184</f>
        <v>599</v>
      </c>
      <c r="S184" s="31">
        <v>1</v>
      </c>
      <c r="T184" s="28">
        <f>ROUND($R$184*$S$184,3)</f>
        <v>599</v>
      </c>
      <c r="U184" s="60"/>
      <c r="V184" s="60"/>
      <c r="W184" s="28">
        <f>ROUND($V$184+$U$184,2)</f>
        <v>0</v>
      </c>
      <c r="X184" s="28">
        <f>ROUND($R$184*$U$184,2)</f>
        <v>0</v>
      </c>
      <c r="Y184" s="28">
        <f>ROUND($T$184*$V$184,2)</f>
        <v>0</v>
      </c>
      <c r="Z184" s="28">
        <f>ROUND($Y$184+$X$184,2)</f>
        <v>0</v>
      </c>
      <c r="AA184" s="69" t="s">
        <v>173</v>
      </c>
      <c r="AB184" s="69"/>
    </row>
    <row r="185" spans="1:28" s="4" customFormat="1" ht="12" customHeight="1" x14ac:dyDescent="0.2">
      <c r="A185" s="32"/>
      <c r="B185" s="33" t="s">
        <v>174</v>
      </c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5"/>
      <c r="Y185" s="35"/>
      <c r="Z185" s="35">
        <f>ROUND($Z$13,2)</f>
        <v>0</v>
      </c>
      <c r="AA185" s="35"/>
      <c r="AB185" s="35"/>
    </row>
    <row r="186" spans="1:28" s="1" customFormat="1" ht="11.1" customHeight="1" x14ac:dyDescent="0.2">
      <c r="A186" s="36"/>
      <c r="B186" s="37" t="s">
        <v>175</v>
      </c>
      <c r="C186" s="38"/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Z186" s="28"/>
      <c r="AA186" s="28"/>
      <c r="AB186" s="28"/>
    </row>
    <row r="187" spans="1:28" s="18" customFormat="1" ht="11.1" customHeight="1" x14ac:dyDescent="0.2">
      <c r="A187" s="39"/>
      <c r="B187" s="40" t="s">
        <v>176</v>
      </c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2">
        <f>ROUND($Y$13,2)</f>
        <v>0</v>
      </c>
      <c r="AA187" s="43"/>
      <c r="AB187" s="43"/>
    </row>
    <row r="188" spans="1:28" s="18" customFormat="1" ht="11.1" customHeight="1" x14ac:dyDescent="0.2">
      <c r="A188" s="39"/>
      <c r="B188" s="40" t="s">
        <v>177</v>
      </c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4">
        <f>ROUND($X$13,2)</f>
        <v>0</v>
      </c>
      <c r="AA188" s="23"/>
      <c r="AB188" s="23"/>
    </row>
    <row r="189" spans="1:28" s="18" customFormat="1" ht="11.1" customHeight="1" x14ac:dyDescent="0.2">
      <c r="A189" s="39"/>
      <c r="B189" s="40" t="s">
        <v>178</v>
      </c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4">
        <f>ROUND(($Z$185)*0.166666666666666,2)</f>
        <v>0</v>
      </c>
      <c r="AA189" s="23"/>
      <c r="AB189" s="23"/>
    </row>
    <row r="190" spans="1:28" s="1" customFormat="1" ht="44.1" customHeight="1" x14ac:dyDescent="0.2">
      <c r="A190" s="38"/>
      <c r="B190" s="45" t="s">
        <v>179</v>
      </c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38"/>
      <c r="V190" s="38"/>
      <c r="W190" s="38"/>
      <c r="X190" s="41">
        <f>ROUND($X$191+$X$192+$X$193+$X$194+$X$195+$X$196+$X$197+$X$198+$X$199+$X$200+$X$201+$X$202,2)</f>
        <v>0</v>
      </c>
      <c r="Y190" s="41">
        <f>ROUND($Y$191+$Y$192+$Y$193+$Y$194+$Y$195+$Y$196+$Y$197+$Y$198+$Y$199+$Y$200+$Y$201+$Y$202,2)</f>
        <v>0</v>
      </c>
      <c r="Z190" s="41">
        <f>ROUND($Z$191+$Z$192+$Z$193+$Z$194+$Z$195+$Z$196+$Z$197+$Z$198+$Z$199+$Z$200+$Z$201+$Z$202,2)</f>
        <v>0</v>
      </c>
      <c r="AA190" s="38"/>
      <c r="AB190" s="38"/>
    </row>
    <row r="191" spans="1:28" s="1" customFormat="1" ht="11.1" customHeight="1" x14ac:dyDescent="0.2">
      <c r="A191" s="60"/>
      <c r="B191" s="60"/>
      <c r="C191" s="60"/>
      <c r="D191" s="64"/>
      <c r="E191" s="64"/>
      <c r="F191" s="64"/>
      <c r="G191" s="64"/>
      <c r="H191" s="60"/>
      <c r="I191" s="60"/>
      <c r="J191" s="60"/>
      <c r="K191" s="60"/>
      <c r="L191" s="60"/>
      <c r="M191" s="60"/>
      <c r="N191" s="60"/>
      <c r="O191" s="60"/>
      <c r="P191" s="60"/>
      <c r="Q191" s="60"/>
      <c r="R191" s="65">
        <f>$F$191+$G$191+$H$191+$I$191+$J$191+$K$191+$L$191+$M$191+$N$191+$O$191+$P$191+$Q$191</f>
        <v>0</v>
      </c>
      <c r="S191" s="66">
        <v>1</v>
      </c>
      <c r="T191" s="65">
        <f>ROUND($R$191*$S$191,3)</f>
        <v>0</v>
      </c>
      <c r="U191" s="60"/>
      <c r="V191" s="60"/>
      <c r="W191" s="65">
        <f>ROUND($V$191+$U$191,2)</f>
        <v>0</v>
      </c>
      <c r="X191" s="65">
        <f>ROUND($R$191*$U$191,2)</f>
        <v>0</v>
      </c>
      <c r="Y191" s="65">
        <f>ROUND($T$191*$V$191,2)</f>
        <v>0</v>
      </c>
      <c r="Z191" s="65">
        <f>ROUND($Y$191+$X$191,2)</f>
        <v>0</v>
      </c>
      <c r="AA191" s="64"/>
      <c r="AB191" s="60"/>
    </row>
    <row r="192" spans="1:28" s="1" customFormat="1" ht="11.1" customHeight="1" x14ac:dyDescent="0.2">
      <c r="A192" s="60"/>
      <c r="B192" s="60"/>
      <c r="C192" s="60"/>
      <c r="D192" s="64"/>
      <c r="E192" s="64"/>
      <c r="F192" s="64"/>
      <c r="G192" s="64"/>
      <c r="H192" s="60"/>
      <c r="I192" s="60"/>
      <c r="J192" s="60"/>
      <c r="K192" s="60"/>
      <c r="L192" s="60"/>
      <c r="M192" s="60"/>
      <c r="N192" s="60"/>
      <c r="O192" s="60"/>
      <c r="P192" s="60"/>
      <c r="Q192" s="60"/>
      <c r="R192" s="65">
        <f>$F$192+$G$192+$H$192+$I$192+$J$192+$K$192+$L$192+$M$192+$N$192+$O$192+$P$192+$Q$192</f>
        <v>0</v>
      </c>
      <c r="S192" s="66">
        <v>1</v>
      </c>
      <c r="T192" s="65">
        <f>ROUND($R$192*$S$192,3)</f>
        <v>0</v>
      </c>
      <c r="U192" s="60"/>
      <c r="V192" s="60"/>
      <c r="W192" s="65">
        <f>ROUND($V$192+$U$192,2)</f>
        <v>0</v>
      </c>
      <c r="X192" s="65">
        <f>ROUND($R$192*$U$192,2)</f>
        <v>0</v>
      </c>
      <c r="Y192" s="65">
        <f>ROUND($T$192*$V$192,2)</f>
        <v>0</v>
      </c>
      <c r="Z192" s="65">
        <f>ROUND($Y$192+$X$192,2)</f>
        <v>0</v>
      </c>
      <c r="AA192" s="64"/>
      <c r="AB192" s="60"/>
    </row>
    <row r="193" spans="1:28" s="1" customFormat="1" ht="11.1" customHeight="1" x14ac:dyDescent="0.2">
      <c r="A193" s="60"/>
      <c r="B193" s="60"/>
      <c r="C193" s="60"/>
      <c r="D193" s="64"/>
      <c r="E193" s="64"/>
      <c r="F193" s="64"/>
      <c r="G193" s="64"/>
      <c r="H193" s="60"/>
      <c r="I193" s="60"/>
      <c r="J193" s="60"/>
      <c r="K193" s="60"/>
      <c r="L193" s="60"/>
      <c r="M193" s="60"/>
      <c r="N193" s="60"/>
      <c r="O193" s="60"/>
      <c r="P193" s="60"/>
      <c r="Q193" s="60"/>
      <c r="R193" s="65">
        <f>$F$193+$G$193+$H$193+$I$193+$J$193+$K$193+$L$193+$M$193+$N$193+$O$193+$P$193+$Q$193</f>
        <v>0</v>
      </c>
      <c r="S193" s="66">
        <v>1</v>
      </c>
      <c r="T193" s="65">
        <f>ROUND($R$193*$S$193,3)</f>
        <v>0</v>
      </c>
      <c r="U193" s="60"/>
      <c r="V193" s="60"/>
      <c r="W193" s="65">
        <f>ROUND($V$193+$U$193,2)</f>
        <v>0</v>
      </c>
      <c r="X193" s="65">
        <f>ROUND($R$193*$U$193,2)</f>
        <v>0</v>
      </c>
      <c r="Y193" s="65">
        <f>ROUND($T$193*$V$193,2)</f>
        <v>0</v>
      </c>
      <c r="Z193" s="65">
        <f>ROUND($Y$193+$X$193,2)</f>
        <v>0</v>
      </c>
      <c r="AA193" s="64"/>
      <c r="AB193" s="60"/>
    </row>
    <row r="194" spans="1:28" s="1" customFormat="1" ht="11.1" customHeight="1" x14ac:dyDescent="0.2">
      <c r="A194" s="60"/>
      <c r="B194" s="60"/>
      <c r="C194" s="60"/>
      <c r="D194" s="64"/>
      <c r="E194" s="64"/>
      <c r="F194" s="64"/>
      <c r="G194" s="64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5">
        <f>$F$194+$G$194+$H$194+$I$194+$J$194+$K$194+$L$194+$M$194+$N$194+$O$194+$P$194+$Q$194</f>
        <v>0</v>
      </c>
      <c r="S194" s="66">
        <v>1</v>
      </c>
      <c r="T194" s="65">
        <f>ROUND($R$194*$S$194,3)</f>
        <v>0</v>
      </c>
      <c r="U194" s="60"/>
      <c r="V194" s="60"/>
      <c r="W194" s="65">
        <f>ROUND($V$194+$U$194,2)</f>
        <v>0</v>
      </c>
      <c r="X194" s="65">
        <f>ROUND($R$194*$U$194,2)</f>
        <v>0</v>
      </c>
      <c r="Y194" s="65">
        <f>ROUND($T$194*$V$194,2)</f>
        <v>0</v>
      </c>
      <c r="Z194" s="65">
        <f>ROUND($Y$194+$X$194,2)</f>
        <v>0</v>
      </c>
      <c r="AA194" s="64"/>
      <c r="AB194" s="60"/>
    </row>
    <row r="195" spans="1:28" s="1" customFormat="1" ht="11.1" customHeight="1" x14ac:dyDescent="0.2">
      <c r="A195" s="60"/>
      <c r="B195" s="60"/>
      <c r="C195" s="60"/>
      <c r="D195" s="64"/>
      <c r="E195" s="64"/>
      <c r="F195" s="64"/>
      <c r="G195" s="64"/>
      <c r="H195" s="60"/>
      <c r="I195" s="60"/>
      <c r="J195" s="60"/>
      <c r="K195" s="60"/>
      <c r="L195" s="60"/>
      <c r="M195" s="60"/>
      <c r="N195" s="60"/>
      <c r="O195" s="60"/>
      <c r="P195" s="60"/>
      <c r="Q195" s="60"/>
      <c r="R195" s="65">
        <f>$F$195+$G$195+$H$195+$I$195+$J$195+$K$195+$L$195+$M$195+$N$195+$O$195+$P$195+$Q$195</f>
        <v>0</v>
      </c>
      <c r="S195" s="66">
        <v>1</v>
      </c>
      <c r="T195" s="65">
        <f>ROUND($R$195*$S$195,3)</f>
        <v>0</v>
      </c>
      <c r="U195" s="60"/>
      <c r="V195" s="60"/>
      <c r="W195" s="65">
        <f>ROUND($V$195+$U$195,2)</f>
        <v>0</v>
      </c>
      <c r="X195" s="65">
        <f>ROUND($R$195*$U$195,2)</f>
        <v>0</v>
      </c>
      <c r="Y195" s="65">
        <f>ROUND($T$195*$V$195,2)</f>
        <v>0</v>
      </c>
      <c r="Z195" s="65">
        <f>ROUND($Y$195+$X$195,2)</f>
        <v>0</v>
      </c>
      <c r="AA195" s="64"/>
      <c r="AB195" s="60"/>
    </row>
    <row r="196" spans="1:28" s="1" customFormat="1" ht="11.1" customHeight="1" x14ac:dyDescent="0.2">
      <c r="A196" s="60"/>
      <c r="B196" s="60"/>
      <c r="C196" s="60"/>
      <c r="D196" s="64"/>
      <c r="E196" s="64"/>
      <c r="F196" s="64"/>
      <c r="G196" s="64"/>
      <c r="H196" s="60"/>
      <c r="I196" s="60"/>
      <c r="J196" s="60"/>
      <c r="K196" s="60"/>
      <c r="L196" s="60"/>
      <c r="M196" s="60"/>
      <c r="N196" s="60"/>
      <c r="O196" s="60"/>
      <c r="P196" s="60"/>
      <c r="Q196" s="60"/>
      <c r="R196" s="65">
        <f>$F$196+$G$196+$H$196+$I$196+$J$196+$K$196+$L$196+$M$196+$N$196+$O$196+$P$196+$Q$196</f>
        <v>0</v>
      </c>
      <c r="S196" s="66">
        <v>1</v>
      </c>
      <c r="T196" s="65">
        <f>ROUND($R$196*$S$196,3)</f>
        <v>0</v>
      </c>
      <c r="U196" s="60"/>
      <c r="V196" s="60"/>
      <c r="W196" s="65">
        <f>ROUND($V$196+$U$196,2)</f>
        <v>0</v>
      </c>
      <c r="X196" s="65">
        <f>ROUND($R$196*$U$196,2)</f>
        <v>0</v>
      </c>
      <c r="Y196" s="65">
        <f>ROUND($T$196*$V$196,2)</f>
        <v>0</v>
      </c>
      <c r="Z196" s="65">
        <f>ROUND($Y$196+$X$196,2)</f>
        <v>0</v>
      </c>
      <c r="AA196" s="64"/>
      <c r="AB196" s="60"/>
    </row>
    <row r="197" spans="1:28" s="1" customFormat="1" ht="11.1" customHeight="1" x14ac:dyDescent="0.2">
      <c r="A197" s="60"/>
      <c r="B197" s="60"/>
      <c r="C197" s="60"/>
      <c r="D197" s="64"/>
      <c r="E197" s="64"/>
      <c r="F197" s="64"/>
      <c r="G197" s="64"/>
      <c r="H197" s="60"/>
      <c r="I197" s="60"/>
      <c r="J197" s="60"/>
      <c r="K197" s="60"/>
      <c r="L197" s="60"/>
      <c r="M197" s="60"/>
      <c r="N197" s="60"/>
      <c r="O197" s="60"/>
      <c r="P197" s="60"/>
      <c r="Q197" s="60"/>
      <c r="R197" s="65">
        <f>$F$197+$G$197+$H$197+$I$197+$J$197+$K$197+$L$197+$M$197+$N$197+$O$197+$P$197+$Q$197</f>
        <v>0</v>
      </c>
      <c r="S197" s="66">
        <v>1</v>
      </c>
      <c r="T197" s="65">
        <f>ROUND($R$197*$S$197,3)</f>
        <v>0</v>
      </c>
      <c r="U197" s="60"/>
      <c r="V197" s="60"/>
      <c r="W197" s="65">
        <f>ROUND($V$197+$U$197,2)</f>
        <v>0</v>
      </c>
      <c r="X197" s="65">
        <f>ROUND($R$197*$U$197,2)</f>
        <v>0</v>
      </c>
      <c r="Y197" s="65">
        <f>ROUND($T$197*$V$197,2)</f>
        <v>0</v>
      </c>
      <c r="Z197" s="65">
        <f>ROUND($Y$197+$X$197,2)</f>
        <v>0</v>
      </c>
      <c r="AA197" s="64"/>
      <c r="AB197" s="60"/>
    </row>
    <row r="198" spans="1:28" s="1" customFormat="1" ht="11.1" customHeight="1" x14ac:dyDescent="0.2">
      <c r="A198" s="60"/>
      <c r="B198" s="60"/>
      <c r="C198" s="60"/>
      <c r="D198" s="64"/>
      <c r="E198" s="64"/>
      <c r="F198" s="64"/>
      <c r="G198" s="64"/>
      <c r="H198" s="60"/>
      <c r="I198" s="60"/>
      <c r="J198" s="60"/>
      <c r="K198" s="60"/>
      <c r="L198" s="60"/>
      <c r="M198" s="60"/>
      <c r="N198" s="60"/>
      <c r="O198" s="60"/>
      <c r="P198" s="60"/>
      <c r="Q198" s="60"/>
      <c r="R198" s="65">
        <f>$F$198+$G$198+$H$198+$I$198+$J$198+$K$198+$L$198+$M$198+$N$198+$O$198+$P$198+$Q$198</f>
        <v>0</v>
      </c>
      <c r="S198" s="66">
        <v>1</v>
      </c>
      <c r="T198" s="65">
        <f>ROUND($R$198*$S$198,3)</f>
        <v>0</v>
      </c>
      <c r="U198" s="60"/>
      <c r="V198" s="60"/>
      <c r="W198" s="65">
        <f>ROUND($V$198+$U$198,2)</f>
        <v>0</v>
      </c>
      <c r="X198" s="65">
        <f>ROUND($R$198*$U$198,2)</f>
        <v>0</v>
      </c>
      <c r="Y198" s="65">
        <f>ROUND($T$198*$V$198,2)</f>
        <v>0</v>
      </c>
      <c r="Z198" s="65">
        <f>ROUND($Y$198+$X$198,2)</f>
        <v>0</v>
      </c>
      <c r="AA198" s="64"/>
      <c r="AB198" s="60"/>
    </row>
    <row r="199" spans="1:28" s="1" customFormat="1" ht="11.1" customHeight="1" x14ac:dyDescent="0.2">
      <c r="A199" s="60"/>
      <c r="B199" s="60"/>
      <c r="C199" s="60"/>
      <c r="D199" s="64"/>
      <c r="E199" s="64"/>
      <c r="F199" s="64"/>
      <c r="G199" s="64"/>
      <c r="H199" s="60"/>
      <c r="I199" s="60"/>
      <c r="J199" s="60"/>
      <c r="K199" s="60"/>
      <c r="L199" s="60"/>
      <c r="M199" s="60"/>
      <c r="N199" s="60"/>
      <c r="O199" s="60"/>
      <c r="P199" s="60"/>
      <c r="Q199" s="60"/>
      <c r="R199" s="65">
        <f>$F$199+$G$199+$H$199+$I$199+$J$199+$K$199+$L$199+$M$199+$N$199+$O$199+$P$199+$Q$199</f>
        <v>0</v>
      </c>
      <c r="S199" s="66">
        <v>1</v>
      </c>
      <c r="T199" s="65">
        <f>ROUND($R$199*$S$199,3)</f>
        <v>0</v>
      </c>
      <c r="U199" s="60"/>
      <c r="V199" s="60"/>
      <c r="W199" s="65">
        <f>ROUND($V$199+$U$199,2)</f>
        <v>0</v>
      </c>
      <c r="X199" s="65">
        <f>ROUND($R$199*$U$199,2)</f>
        <v>0</v>
      </c>
      <c r="Y199" s="65">
        <f>ROUND($T$199*$V$199,2)</f>
        <v>0</v>
      </c>
      <c r="Z199" s="65">
        <f>ROUND($Y$199+$X$199,2)</f>
        <v>0</v>
      </c>
      <c r="AA199" s="64"/>
      <c r="AB199" s="60"/>
    </row>
    <row r="200" spans="1:28" s="1" customFormat="1" ht="11.1" customHeight="1" x14ac:dyDescent="0.2">
      <c r="A200" s="60"/>
      <c r="B200" s="60"/>
      <c r="C200" s="60"/>
      <c r="D200" s="64"/>
      <c r="E200" s="64"/>
      <c r="F200" s="64"/>
      <c r="G200" s="64"/>
      <c r="H200" s="60"/>
      <c r="I200" s="60"/>
      <c r="J200" s="60"/>
      <c r="K200" s="60"/>
      <c r="L200" s="60"/>
      <c r="M200" s="60"/>
      <c r="N200" s="60"/>
      <c r="O200" s="60"/>
      <c r="P200" s="60"/>
      <c r="Q200" s="60"/>
      <c r="R200" s="65">
        <f>$F$200+$G$200+$H$200+$I$200+$J$200+$K$200+$L$200+$M$200+$N$200+$O$200+$P$200+$Q$200</f>
        <v>0</v>
      </c>
      <c r="S200" s="66">
        <v>1</v>
      </c>
      <c r="T200" s="65">
        <f>ROUND($R$200*$S$200,3)</f>
        <v>0</v>
      </c>
      <c r="U200" s="60"/>
      <c r="V200" s="60"/>
      <c r="W200" s="65">
        <f>ROUND($V$200+$U$200,2)</f>
        <v>0</v>
      </c>
      <c r="X200" s="65">
        <f>ROUND($R$200*$U$200,2)</f>
        <v>0</v>
      </c>
      <c r="Y200" s="65">
        <f>ROUND($T$200*$V$200,2)</f>
        <v>0</v>
      </c>
      <c r="Z200" s="65">
        <f>ROUND($Y$200+$X$200,2)</f>
        <v>0</v>
      </c>
      <c r="AA200" s="64"/>
      <c r="AB200" s="60"/>
    </row>
    <row r="201" spans="1:28" s="1" customFormat="1" ht="11.1" customHeight="1" x14ac:dyDescent="0.2">
      <c r="A201" s="60"/>
      <c r="B201" s="60"/>
      <c r="C201" s="60"/>
      <c r="D201" s="64"/>
      <c r="E201" s="64"/>
      <c r="F201" s="64"/>
      <c r="G201" s="64"/>
      <c r="H201" s="60"/>
      <c r="I201" s="60"/>
      <c r="J201" s="60"/>
      <c r="K201" s="60"/>
      <c r="L201" s="60"/>
      <c r="M201" s="60"/>
      <c r="N201" s="60"/>
      <c r="O201" s="60"/>
      <c r="P201" s="60"/>
      <c r="Q201" s="60"/>
      <c r="R201" s="65">
        <f>$F$201+$G$201+$H$201+$I$201+$J$201+$K$201+$L$201+$M$201+$N$201+$O$201+$P$201+$Q$201</f>
        <v>0</v>
      </c>
      <c r="S201" s="66">
        <v>1</v>
      </c>
      <c r="T201" s="65">
        <f>ROUND($R$201*$S$201,3)</f>
        <v>0</v>
      </c>
      <c r="U201" s="60"/>
      <c r="V201" s="60"/>
      <c r="W201" s="65">
        <f>ROUND($V$201+$U$201,2)</f>
        <v>0</v>
      </c>
      <c r="X201" s="65">
        <f>ROUND($R$201*$U$201,2)</f>
        <v>0</v>
      </c>
      <c r="Y201" s="65">
        <f>ROUND($T$201*$V$201,2)</f>
        <v>0</v>
      </c>
      <c r="Z201" s="65">
        <f>ROUND($Y$201+$X$201,2)</f>
        <v>0</v>
      </c>
      <c r="AA201" s="64"/>
      <c r="AB201" s="60"/>
    </row>
    <row r="202" spans="1:28" s="1" customFormat="1" ht="11.1" customHeight="1" x14ac:dyDescent="0.2">
      <c r="A202" s="60"/>
      <c r="B202" s="60"/>
      <c r="C202" s="60"/>
      <c r="D202" s="64"/>
      <c r="E202" s="64"/>
      <c r="F202" s="64"/>
      <c r="G202" s="64"/>
      <c r="H202" s="60"/>
      <c r="I202" s="60"/>
      <c r="J202" s="60"/>
      <c r="K202" s="60"/>
      <c r="L202" s="60"/>
      <c r="M202" s="60"/>
      <c r="N202" s="60"/>
      <c r="O202" s="60"/>
      <c r="P202" s="60"/>
      <c r="Q202" s="60"/>
      <c r="R202" s="65">
        <f>$F$202+$G$202+$H$202+$I$202+$J$202+$K$202+$L$202+$M$202+$N$202+$O$202+$P$202+$Q$202</f>
        <v>0</v>
      </c>
      <c r="S202" s="66">
        <v>1</v>
      </c>
      <c r="T202" s="65">
        <f>ROUND($R$202*$S$202,3)</f>
        <v>0</v>
      </c>
      <c r="U202" s="60"/>
      <c r="V202" s="60"/>
      <c r="W202" s="65">
        <f>ROUND($V$202+$U$202,2)</f>
        <v>0</v>
      </c>
      <c r="X202" s="65">
        <f>ROUND($R$202*$U$202,2)</f>
        <v>0</v>
      </c>
      <c r="Y202" s="65">
        <f>ROUND($T$202*$V$202,2)</f>
        <v>0</v>
      </c>
      <c r="Z202" s="65">
        <f>ROUND($Y$202+$X$202,2)</f>
        <v>0</v>
      </c>
      <c r="AA202" s="64"/>
      <c r="AB202" s="60"/>
    </row>
    <row r="203" spans="1:28" s="1" customFormat="1" ht="11.1" customHeight="1" x14ac:dyDescent="0.2"/>
    <row r="204" spans="1:28" s="1" customFormat="1" ht="11.1" customHeight="1" x14ac:dyDescent="0.2">
      <c r="A204" s="18" t="s">
        <v>180</v>
      </c>
    </row>
    <row r="205" spans="1:28" s="1" customFormat="1" ht="11.1" customHeight="1" x14ac:dyDescent="0.2"/>
    <row r="206" spans="1:28" s="1" customFormat="1" ht="11.1" customHeight="1" x14ac:dyDescent="0.2">
      <c r="A206" s="46"/>
      <c r="B206" s="1" t="s">
        <v>181</v>
      </c>
    </row>
    <row r="207" spans="1:28" s="1" customFormat="1" ht="11.1" customHeight="1" x14ac:dyDescent="0.2">
      <c r="A207" s="1" t="s">
        <v>182</v>
      </c>
    </row>
  </sheetData>
  <sheetProtection algorithmName="SHA-512" hashValue="AMP6sV9brY2DW9dd3O4JEeXuQwEp4CU1zVUaZImc57vN1jXIHvJl+a5UOn5kRsfGITmk4NDs2ZZX6DDI0ewfZg==" saltValue="rqvipZrUHgni2HnzQqybBw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2024-12-26T12:28:25Z</dcterms:modified>
</cp:coreProperties>
</file>