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7. Маяк Курган\2. ГП-7\Черновая отделка стен\Претенденту\"/>
    </mc:Choice>
  </mc:AlternateContent>
  <xr:revisionPtr revIDLastSave="0" documentId="13_ncr:1_{5187B9CE-7B9B-4837-90BB-2AA1E862FD9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106" i="1" l="1"/>
  <c r="R106" i="1"/>
  <c r="T106" i="1" s="1"/>
  <c r="Y106" i="1" s="1"/>
  <c r="W105" i="1"/>
  <c r="R105" i="1"/>
  <c r="W104" i="1"/>
  <c r="R104" i="1"/>
  <c r="T104" i="1" s="1"/>
  <c r="Y104" i="1" s="1"/>
  <c r="W103" i="1"/>
  <c r="R103" i="1"/>
  <c r="W102" i="1"/>
  <c r="R102" i="1"/>
  <c r="T102" i="1" s="1"/>
  <c r="Y102" i="1" s="1"/>
  <c r="W101" i="1"/>
  <c r="R101" i="1"/>
  <c r="W100" i="1"/>
  <c r="R100" i="1"/>
  <c r="T100" i="1" s="1"/>
  <c r="Y100" i="1" s="1"/>
  <c r="W99" i="1"/>
  <c r="R99" i="1"/>
  <c r="W98" i="1"/>
  <c r="R98" i="1"/>
  <c r="T98" i="1" s="1"/>
  <c r="Y98" i="1" s="1"/>
  <c r="W97" i="1"/>
  <c r="R97" i="1"/>
  <c r="W96" i="1"/>
  <c r="R96" i="1"/>
  <c r="T96" i="1" s="1"/>
  <c r="Y96" i="1" s="1"/>
  <c r="W95" i="1"/>
  <c r="R95" i="1"/>
  <c r="X88" i="1"/>
  <c r="W88" i="1"/>
  <c r="T88" i="1"/>
  <c r="Y88" i="1" s="1"/>
  <c r="Z88" i="1" s="1"/>
  <c r="R88" i="1"/>
  <c r="X87" i="1"/>
  <c r="W87" i="1"/>
  <c r="T87" i="1"/>
  <c r="Y87" i="1" s="1"/>
  <c r="Z87" i="1" s="1"/>
  <c r="R87" i="1"/>
  <c r="X86" i="1"/>
  <c r="W86" i="1"/>
  <c r="T86" i="1"/>
  <c r="Y86" i="1" s="1"/>
  <c r="Z86" i="1" s="1"/>
  <c r="R86" i="1"/>
  <c r="X85" i="1"/>
  <c r="W85" i="1"/>
  <c r="T85" i="1"/>
  <c r="Y85" i="1" s="1"/>
  <c r="Z85" i="1" s="1"/>
  <c r="R85" i="1"/>
  <c r="X84" i="1"/>
  <c r="W84" i="1"/>
  <c r="T84" i="1"/>
  <c r="Y84" i="1" s="1"/>
  <c r="Z84" i="1" s="1"/>
  <c r="R84" i="1"/>
  <c r="X83" i="1"/>
  <c r="W83" i="1"/>
  <c r="T83" i="1"/>
  <c r="Y83" i="1" s="1"/>
  <c r="R83" i="1"/>
  <c r="X82" i="1"/>
  <c r="W82" i="1"/>
  <c r="T82" i="1"/>
  <c r="R82" i="1"/>
  <c r="X81" i="1"/>
  <c r="W80" i="1"/>
  <c r="R80" i="1"/>
  <c r="W79" i="1"/>
  <c r="R79" i="1"/>
  <c r="T79" i="1" s="1"/>
  <c r="Y79" i="1" s="1"/>
  <c r="W78" i="1"/>
  <c r="R78" i="1"/>
  <c r="X76" i="1"/>
  <c r="W76" i="1"/>
  <c r="T76" i="1"/>
  <c r="Y76" i="1" s="1"/>
  <c r="Z76" i="1" s="1"/>
  <c r="R76" i="1"/>
  <c r="X75" i="1"/>
  <c r="W75" i="1"/>
  <c r="T75" i="1"/>
  <c r="Y75" i="1" s="1"/>
  <c r="Z75" i="1" s="1"/>
  <c r="R75" i="1"/>
  <c r="X74" i="1"/>
  <c r="W74" i="1"/>
  <c r="T74" i="1"/>
  <c r="Y74" i="1" s="1"/>
  <c r="R74" i="1"/>
  <c r="T73" i="1"/>
  <c r="W72" i="1"/>
  <c r="R72" i="1"/>
  <c r="T72" i="1" s="1"/>
  <c r="Y72" i="1" s="1"/>
  <c r="W71" i="1"/>
  <c r="R71" i="1"/>
  <c r="W70" i="1"/>
  <c r="R70" i="1"/>
  <c r="T70" i="1" s="1"/>
  <c r="Y70" i="1" s="1"/>
  <c r="W69" i="1"/>
  <c r="R69" i="1"/>
  <c r="X67" i="1"/>
  <c r="W67" i="1"/>
  <c r="T67" i="1"/>
  <c r="Y67" i="1" s="1"/>
  <c r="R67" i="1"/>
  <c r="Z66" i="1"/>
  <c r="X66" i="1"/>
  <c r="W66" i="1"/>
  <c r="T66" i="1"/>
  <c r="Y66" i="1" s="1"/>
  <c r="R66" i="1"/>
  <c r="X65" i="1"/>
  <c r="W65" i="1"/>
  <c r="T65" i="1"/>
  <c r="Y65" i="1" s="1"/>
  <c r="R65" i="1"/>
  <c r="T64" i="1"/>
  <c r="W63" i="1"/>
  <c r="R63" i="1"/>
  <c r="T63" i="1" s="1"/>
  <c r="Y63" i="1" s="1"/>
  <c r="W62" i="1"/>
  <c r="R62" i="1"/>
  <c r="W61" i="1"/>
  <c r="R61" i="1"/>
  <c r="T61" i="1" s="1"/>
  <c r="Y61" i="1" s="1"/>
  <c r="W60" i="1"/>
  <c r="R60" i="1"/>
  <c r="X58" i="1"/>
  <c r="W58" i="1"/>
  <c r="T58" i="1"/>
  <c r="Y58" i="1" s="1"/>
  <c r="Z58" i="1" s="1"/>
  <c r="R58" i="1"/>
  <c r="X57" i="1"/>
  <c r="Z57" i="1" s="1"/>
  <c r="W57" i="1"/>
  <c r="T57" i="1"/>
  <c r="Y57" i="1" s="1"/>
  <c r="R57" i="1"/>
  <c r="X56" i="1"/>
  <c r="W56" i="1"/>
  <c r="T56" i="1"/>
  <c r="Y56" i="1" s="1"/>
  <c r="R56" i="1"/>
  <c r="X55" i="1"/>
  <c r="W55" i="1"/>
  <c r="T55" i="1"/>
  <c r="Y55" i="1" s="1"/>
  <c r="Z55" i="1" s="1"/>
  <c r="R55" i="1"/>
  <c r="X54" i="1"/>
  <c r="X53" i="1" s="1"/>
  <c r="W54" i="1"/>
  <c r="T54" i="1"/>
  <c r="Y54" i="1" s="1"/>
  <c r="R54" i="1"/>
  <c r="T53" i="1"/>
  <c r="W52" i="1"/>
  <c r="R52" i="1"/>
  <c r="T52" i="1" s="1"/>
  <c r="Y52" i="1" s="1"/>
  <c r="W51" i="1"/>
  <c r="R51" i="1"/>
  <c r="W50" i="1"/>
  <c r="R50" i="1"/>
  <c r="T50" i="1" s="1"/>
  <c r="W47" i="1"/>
  <c r="R47" i="1"/>
  <c r="W46" i="1"/>
  <c r="R46" i="1"/>
  <c r="T46" i="1" s="1"/>
  <c r="Y46" i="1" s="1"/>
  <c r="W45" i="1"/>
  <c r="R45" i="1"/>
  <c r="X43" i="1"/>
  <c r="X39" i="1" s="1"/>
  <c r="W43" i="1"/>
  <c r="T43" i="1"/>
  <c r="Y43" i="1" s="1"/>
  <c r="R43" i="1"/>
  <c r="Z42" i="1"/>
  <c r="X42" i="1"/>
  <c r="W42" i="1"/>
  <c r="T42" i="1"/>
  <c r="Y42" i="1" s="1"/>
  <c r="R42" i="1"/>
  <c r="X41" i="1"/>
  <c r="W41" i="1"/>
  <c r="T41" i="1"/>
  <c r="Y41" i="1" s="1"/>
  <c r="R41" i="1"/>
  <c r="X40" i="1"/>
  <c r="W40" i="1"/>
  <c r="T40" i="1"/>
  <c r="Y40" i="1" s="1"/>
  <c r="Z40" i="1" s="1"/>
  <c r="R40" i="1"/>
  <c r="T39" i="1"/>
  <c r="W38" i="1"/>
  <c r="R38" i="1"/>
  <c r="W37" i="1"/>
  <c r="R37" i="1"/>
  <c r="W36" i="1"/>
  <c r="R36" i="1"/>
  <c r="W35" i="1"/>
  <c r="R35" i="1"/>
  <c r="Z33" i="1"/>
  <c r="X33" i="1"/>
  <c r="W33" i="1"/>
  <c r="T33" i="1"/>
  <c r="Y33" i="1" s="1"/>
  <c r="R33" i="1"/>
  <c r="X32" i="1"/>
  <c r="W32" i="1"/>
  <c r="T32" i="1"/>
  <c r="Y32" i="1" s="1"/>
  <c r="R32" i="1"/>
  <c r="X31" i="1"/>
  <c r="W31" i="1"/>
  <c r="T31" i="1"/>
  <c r="Y31" i="1" s="1"/>
  <c r="Z31" i="1" s="1"/>
  <c r="R31" i="1"/>
  <c r="X30" i="1"/>
  <c r="T30" i="1"/>
  <c r="X29" i="1"/>
  <c r="W29" i="1"/>
  <c r="R29" i="1"/>
  <c r="T29" i="1" s="1"/>
  <c r="Y29" i="1" s="1"/>
  <c r="Y28" i="1"/>
  <c r="W28" i="1"/>
  <c r="T28" i="1"/>
  <c r="R28" i="1"/>
  <c r="X28" i="1" s="1"/>
  <c r="Y27" i="1"/>
  <c r="W27" i="1"/>
  <c r="R27" i="1"/>
  <c r="T27" i="1" s="1"/>
  <c r="W26" i="1"/>
  <c r="R26" i="1"/>
  <c r="X26" i="1" s="1"/>
  <c r="X22" i="1"/>
  <c r="W22" i="1"/>
  <c r="T22" i="1"/>
  <c r="Y22" i="1" s="1"/>
  <c r="R22" i="1"/>
  <c r="X21" i="1"/>
  <c r="W21" i="1"/>
  <c r="T21" i="1"/>
  <c r="Y21" i="1" s="1"/>
  <c r="R21" i="1"/>
  <c r="X20" i="1"/>
  <c r="W20" i="1"/>
  <c r="T20" i="1"/>
  <c r="Y20" i="1" s="1"/>
  <c r="R20" i="1"/>
  <c r="X19" i="1"/>
  <c r="W19" i="1"/>
  <c r="T19" i="1"/>
  <c r="Y19" i="1" s="1"/>
  <c r="R19" i="1"/>
  <c r="X18" i="1"/>
  <c r="X16" i="1" s="1"/>
  <c r="W18" i="1"/>
  <c r="T18" i="1"/>
  <c r="Y18" i="1" s="1"/>
  <c r="R18" i="1"/>
  <c r="X17" i="1"/>
  <c r="Z28" i="1" l="1"/>
  <c r="Z32" i="1"/>
  <c r="Z30" i="1" s="1"/>
  <c r="W30" i="1" s="1"/>
  <c r="Z41" i="1"/>
  <c r="Z19" i="1"/>
  <c r="Z21" i="1"/>
  <c r="Z22" i="1"/>
  <c r="Z29" i="1"/>
  <c r="Z20" i="1"/>
  <c r="Z56" i="1"/>
  <c r="Z18" i="1"/>
  <c r="Y17" i="1"/>
  <c r="Y16" i="1"/>
  <c r="X60" i="1"/>
  <c r="T60" i="1"/>
  <c r="T26" i="1"/>
  <c r="T37" i="1"/>
  <c r="Y37" i="1" s="1"/>
  <c r="X37" i="1"/>
  <c r="X62" i="1"/>
  <c r="T62" i="1"/>
  <c r="Y62" i="1" s="1"/>
  <c r="Y64" i="1"/>
  <c r="Z65" i="1"/>
  <c r="X73" i="1"/>
  <c r="X80" i="1"/>
  <c r="T80" i="1"/>
  <c r="Y80" i="1" s="1"/>
  <c r="X101" i="1"/>
  <c r="T101" i="1"/>
  <c r="Y101" i="1" s="1"/>
  <c r="Z101" i="1" s="1"/>
  <c r="X78" i="1"/>
  <c r="T78" i="1"/>
  <c r="X99" i="1"/>
  <c r="T99" i="1"/>
  <c r="Y99" i="1" s="1"/>
  <c r="X36" i="1"/>
  <c r="T36" i="1"/>
  <c r="Y36" i="1" s="1"/>
  <c r="Z43" i="1"/>
  <c r="X45" i="1"/>
  <c r="T45" i="1"/>
  <c r="X51" i="1"/>
  <c r="T51" i="1"/>
  <c r="Y51" i="1" s="1"/>
  <c r="Z51" i="1" s="1"/>
  <c r="Y53" i="1"/>
  <c r="Z54" i="1"/>
  <c r="Z53" i="1" s="1"/>
  <c r="W53" i="1" s="1"/>
  <c r="Z67" i="1"/>
  <c r="X69" i="1"/>
  <c r="T69" i="1"/>
  <c r="Y82" i="1"/>
  <c r="T81" i="1"/>
  <c r="X95" i="1"/>
  <c r="T95" i="1"/>
  <c r="Y95" i="1" s="1"/>
  <c r="X103" i="1"/>
  <c r="T103" i="1"/>
  <c r="Y103" i="1" s="1"/>
  <c r="X38" i="1"/>
  <c r="T38" i="1"/>
  <c r="Y38" i="1" s="1"/>
  <c r="Z38" i="1" s="1"/>
  <c r="Y50" i="1"/>
  <c r="T49" i="1"/>
  <c r="T17" i="1"/>
  <c r="X27" i="1"/>
  <c r="X24" i="1" s="1"/>
  <c r="Y30" i="1"/>
  <c r="T35" i="1"/>
  <c r="X35" i="1"/>
  <c r="X34" i="1" s="1"/>
  <c r="Y39" i="1"/>
  <c r="X47" i="1"/>
  <c r="T47" i="1"/>
  <c r="Y47" i="1" s="1"/>
  <c r="X64" i="1"/>
  <c r="X71" i="1"/>
  <c r="T71" i="1"/>
  <c r="Y71" i="1" s="1"/>
  <c r="Y73" i="1"/>
  <c r="Z74" i="1"/>
  <c r="Z73" i="1" s="1"/>
  <c r="W73" i="1" s="1"/>
  <c r="Z83" i="1"/>
  <c r="X97" i="1"/>
  <c r="T97" i="1"/>
  <c r="Y97" i="1" s="1"/>
  <c r="X105" i="1"/>
  <c r="T105" i="1"/>
  <c r="Y105" i="1" s="1"/>
  <c r="Z105" i="1" s="1"/>
  <c r="X46" i="1"/>
  <c r="Z46" i="1" s="1"/>
  <c r="X50" i="1"/>
  <c r="X52" i="1"/>
  <c r="Z52" i="1" s="1"/>
  <c r="X61" i="1"/>
  <c r="Z61" i="1" s="1"/>
  <c r="X63" i="1"/>
  <c r="Z63" i="1" s="1"/>
  <c r="X70" i="1"/>
  <c r="Z70" i="1" s="1"/>
  <c r="X72" i="1"/>
  <c r="Z72" i="1" s="1"/>
  <c r="X79" i="1"/>
  <c r="Z79" i="1" s="1"/>
  <c r="X96" i="1"/>
  <c r="Z96" i="1" s="1"/>
  <c r="X98" i="1"/>
  <c r="Z98" i="1" s="1"/>
  <c r="X100" i="1"/>
  <c r="Z100" i="1" s="1"/>
  <c r="X102" i="1"/>
  <c r="Z102" i="1" s="1"/>
  <c r="X104" i="1"/>
  <c r="Z104" i="1" s="1"/>
  <c r="X106" i="1"/>
  <c r="Z106" i="1" s="1"/>
  <c r="X68" i="1" l="1"/>
  <c r="Z39" i="1"/>
  <c r="W39" i="1" s="1"/>
  <c r="Z37" i="1"/>
  <c r="X13" i="1"/>
  <c r="Z92" i="1" s="1"/>
  <c r="Z71" i="1"/>
  <c r="Z47" i="1"/>
  <c r="T34" i="1"/>
  <c r="Y35" i="1"/>
  <c r="Y81" i="1"/>
  <c r="Z82" i="1"/>
  <c r="Z81" i="1" s="1"/>
  <c r="W81" i="1" s="1"/>
  <c r="Z36" i="1"/>
  <c r="T77" i="1"/>
  <c r="Y78" i="1"/>
  <c r="Z62" i="1"/>
  <c r="X14" i="1"/>
  <c r="Z27" i="1"/>
  <c r="Z17" i="1"/>
  <c r="W17" i="1" s="1"/>
  <c r="Z16" i="1"/>
  <c r="X59" i="1"/>
  <c r="X49" i="1"/>
  <c r="X48" i="1"/>
  <c r="Y94" i="1"/>
  <c r="Z95" i="1"/>
  <c r="T44" i="1"/>
  <c r="Y45" i="1"/>
  <c r="X77" i="1"/>
  <c r="X23" i="1"/>
  <c r="Z97" i="1"/>
  <c r="X15" i="1"/>
  <c r="Z50" i="1"/>
  <c r="Y49" i="1"/>
  <c r="Z103" i="1"/>
  <c r="X94" i="1"/>
  <c r="T68" i="1"/>
  <c r="Y69" i="1"/>
  <c r="X44" i="1"/>
  <c r="Z99" i="1"/>
  <c r="Z80" i="1"/>
  <c r="Z64" i="1"/>
  <c r="W64" i="1" s="1"/>
  <c r="Y26" i="1"/>
  <c r="T25" i="1"/>
  <c r="T59" i="1"/>
  <c r="Y60" i="1"/>
  <c r="Y48" i="1" s="1"/>
  <c r="X25" i="1"/>
  <c r="Z94" i="1" l="1"/>
  <c r="Z49" i="1"/>
  <c r="W49" i="1" s="1"/>
  <c r="Y77" i="1"/>
  <c r="Z78" i="1"/>
  <c r="Z77" i="1" s="1"/>
  <c r="W77" i="1" s="1"/>
  <c r="Y59" i="1"/>
  <c r="Z60" i="1"/>
  <c r="Z59" i="1" s="1"/>
  <c r="W59" i="1" s="1"/>
  <c r="Y68" i="1"/>
  <c r="Z69" i="1"/>
  <c r="Z68" i="1" s="1"/>
  <c r="W68" i="1" s="1"/>
  <c r="Y25" i="1"/>
  <c r="Y23" i="1"/>
  <c r="Z26" i="1"/>
  <c r="Y24" i="1"/>
  <c r="Y13" i="1"/>
  <c r="Z91" i="1" s="1"/>
  <c r="Y15" i="1"/>
  <c r="Y14" i="1"/>
  <c r="Y44" i="1"/>
  <c r="Z45" i="1"/>
  <c r="Z44" i="1" s="1"/>
  <c r="W44" i="1" s="1"/>
  <c r="Z35" i="1"/>
  <c r="Z34" i="1" s="1"/>
  <c r="W34" i="1" s="1"/>
  <c r="Y34" i="1"/>
  <c r="Z25" i="1" l="1"/>
  <c r="W25" i="1" s="1"/>
  <c r="Z23" i="1"/>
  <c r="Z24" i="1"/>
  <c r="Z13" i="1"/>
  <c r="Z89" i="1" s="1"/>
  <c r="Z93" i="1" s="1"/>
  <c r="Z14" i="1"/>
  <c r="Z15" i="1"/>
  <c r="Z48" i="1"/>
</calcChain>
</file>

<file path=xl/sharedStrings.xml><?xml version="1.0" encoding="utf-8"?>
<sst xmlns="http://schemas.openxmlformats.org/spreadsheetml/2006/main" count="244" uniqueCount="123">
  <si>
    <t>Приложение</t>
  </si>
  <si>
    <t>К договору</t>
  </si>
  <si>
    <t>Расшифровка стоимости работ</t>
  </si>
  <si>
    <t>Жилое здание ГП-7, курган</t>
  </si>
  <si>
    <t>Черновая отделка поверхностей стен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</si>
  <si>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</si>
  <si>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</si>
  <si>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</si>
  <si>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</si>
  <si>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</si>
  <si>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</si>
  <si>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</si>
  <si>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</si>
  <si>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</si>
  <si>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</si>
  <si>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</si>
  <si>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</si>
  <si>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</si>
  <si>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</si>
  <si>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</si>
  <si>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</si>
  <si>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</si>
  <si>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</si>
  <si>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</si>
  <si>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</si>
  <si>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</si>
  <si>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</si>
  <si>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</si>
  <si>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</si>
  <si>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</si>
  <si>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</si>
  <si>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</si>
  <si>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</si>
  <si>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</si>
  <si>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</si>
  <si>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</si>
  <si>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</si>
  <si>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</si>
  <si>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</si>
  <si>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</si>
  <si>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</si>
  <si>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</si>
  <si>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</si>
  <si>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</si>
  <si>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</si>
  <si>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</si>
  <si>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</si>
  <si>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</si>
  <si>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</si>
  <si>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</si>
  <si>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</si>
  <si>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</si>
  <si>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</si>
  <si>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Внутренняя отделка</t>
  </si>
  <si>
    <t>Черновая отделка</t>
  </si>
  <si>
    <t>Черновая отделка поверхности потолков</t>
  </si>
  <si>
    <t>Утепление потолков МОП (тамбур)</t>
  </si>
  <si>
    <t>м2</t>
  </si>
  <si>
    <t>Клеевой состав FassadenKleber KLAR 1000</t>
  </si>
  <si>
    <t>кг</t>
  </si>
  <si>
    <t>Утеплитель минераловатный плотность 100 кг/м³ толщина 200 мм</t>
  </si>
  <si>
    <t>м3</t>
  </si>
  <si>
    <t>Дюбель с увеличенной зоной распора, со стальным сердечником, КI-260/10N</t>
  </si>
  <si>
    <t>шт</t>
  </si>
  <si>
    <t>Стеклосетка армирующая фасадная</t>
  </si>
  <si>
    <t>Черновая отделка поверхностей стен</t>
  </si>
  <si>
    <t>Черновая отделка поверхностей стен. Жилые помещения</t>
  </si>
  <si>
    <t>Улучшенная гипсовая штукатурка поверхности стен квартир толщиной до 10мм</t>
  </si>
  <si>
    <t>учтено заведение за короба ГКЛ на 50 мм . В стоимости ФОТ учтесть дюбель-гвоздь, расходные материалы</t>
  </si>
  <si>
    <t>Профиль угловой перфорированный ПВХ белый 25х25</t>
  </si>
  <si>
    <t>м.п.</t>
  </si>
  <si>
    <t>Штукатурка гипсовая МП 75</t>
  </si>
  <si>
    <t>Грунтовка Миттельгрунд</t>
  </si>
  <si>
    <t>СО: цена за разведенный концентрат, разводить для использования 1:4, т.е. стоимость грунтовки - это цена производителя / 5частей. марка и производитель материала возможно будут изменены по решению РП, НР исходя из материала возможно изменится. \ ОС: 1/5 концентрат в разбавленносм виде</t>
  </si>
  <si>
    <t>Улучшенная цементно-песчаная штукатурка поверхности стен квартир с влажным режимом толщиной до 10мм</t>
  </si>
  <si>
    <t>учтено заведение за короба ГКЛ на 50 мм. В стоимости ФОТ учтесть дюбель-гвоздь, расходные материалы</t>
  </si>
  <si>
    <t>Штукатурка цементная S11</t>
  </si>
  <si>
    <t>Улучшенная штукатурка оконных откосов квартир</t>
  </si>
  <si>
    <t>В стоимости ФОТ учесть дюбель-гвозди, расходные  материалы</t>
  </si>
  <si>
    <t>Улучшенная штукатурка дверных откосов</t>
  </si>
  <si>
    <t>Перетирка поверхности стен. Жилые помещения</t>
  </si>
  <si>
    <t>В помещениях квартир за ГВЛ выполняем перетирку (под шпатель, без уровня) ц/п смесью от начала короба до стояков, учесть отступ от края 50 мм</t>
  </si>
  <si>
    <t>Черновая отделка поверхностей стен. МОП</t>
  </si>
  <si>
    <t>Перетирка поверхности стен. МОП</t>
  </si>
  <si>
    <t>За ГВЛ выполняем перетирку (под шпатель, без уровня) ц/п смесью от начала короба до стояков. Ориентировочно, закрытие по ИС. Согласовать с Заказчиком, Ген.Подрядчиком места, где перетирать.</t>
  </si>
  <si>
    <t>В стоимости ФОТ учесть дюбель-гвозди, расходные  материалы.</t>
  </si>
  <si>
    <t>СО: в тамбуре</t>
  </si>
  <si>
    <t>Улучшенная штукатурка поверхности оконных откосов</t>
  </si>
  <si>
    <t>Улучшенная цементно-песчаная штукатурка поверхности стен МОП с влажным режимом толщиной до 10мм</t>
  </si>
  <si>
    <t>Тамбур, ПУИ, с/у, лапомойня.
В стоимости ФОТ учесть дюбель-гвозди, расходные  материалы, учтено заведение за короба ГКЛ на 50 мм</t>
  </si>
  <si>
    <t>Улучшенная гипсовая штукатурка стен в МОП</t>
  </si>
  <si>
    <t>В стоимости ФОТ учесть дюбель-гвозди, расходные  материалы. Учтены помещения МОП -общий коридор, колясочная.</t>
  </si>
  <si>
    <t>Затирка поверхностей торцов лестничных  маршей</t>
  </si>
  <si>
    <t>Грунтовка бетонконтакт ВД-АК 040</t>
  </si>
  <si>
    <t>СО: цена за разведенный концентрат, разводить для использования 1:4, т.е. стоимость грунтовки - это цена производителя / 5частей. марка и производитель материала возможно будут изменены по решению РП, НР исходя из материала возможно изменится.</t>
  </si>
  <si>
    <t>Затирка поверхностей потолков под окраску</t>
  </si>
  <si>
    <t>учтены потолок ЛМ, потолок и торцы межэтажной плиты перекрытия, за исключением 1го этажа.</t>
  </si>
  <si>
    <t>Утепление стен МОП (тамбур)</t>
  </si>
  <si>
    <t>Тамбур</t>
  </si>
  <si>
    <t>Утеплитель минераловатный плотность 100 кг/м³ толщина 100 мм</t>
  </si>
  <si>
    <t>Утеплитель минераловатный плотность 100 кг/м³ толщина 50 мм</t>
  </si>
  <si>
    <t>СО: на откосы</t>
  </si>
  <si>
    <t>Дюбель с увеличенной зоной распора, со стальным сердечником, КI-160/10N</t>
  </si>
  <si>
    <t>Дюбель с увеличенной зоной распора, со стальным сердечником, КI-110/10N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</si>
  <si>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</si>
  <si>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</si>
  <si>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</si>
  <si>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</si>
  <si>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</si>
  <si>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</si>
  <si>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Котенко Анастасия Евгеньевна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</si>
  <si>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</si>
  <si>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</si>
  <si>
    <t>с.1</t>
  </si>
  <si>
    <t>с.10</t>
  </si>
  <si>
    <t>с.2</t>
  </si>
  <si>
    <t>с.3</t>
  </si>
  <si>
    <t>с.4</t>
  </si>
  <si>
    <t>с.5</t>
  </si>
  <si>
    <t>с.6</t>
  </si>
  <si>
    <t>с.7</t>
  </si>
  <si>
    <t>с.8</t>
  </si>
  <si>
    <t>с.9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</si>
</sst>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9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6" fontId="5" fillId="5" borderId="5" xfId="0" applyNumberFormat="1" applyFont="1" applyFill="1" applyBorder="1" applyAlignment="1">
      <alignment horizontal="right"/>
    </xf>
    <xf numFmtId="166" fontId="6" fillId="0" borderId="5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4" fillId="5" borderId="5" xfId="0" applyNumberFormat="1" applyFont="1" applyFill="1" applyBorder="1" applyAlignment="1">
      <alignment horizontal="right"/>
    </xf>
    <xf numFmtId="4" fontId="7" fillId="0" borderId="5" xfId="0" applyNumberFormat="1" applyFont="1" applyBorder="1" applyAlignment="1">
      <alignment horizontal="right"/>
    </xf>
    <xf numFmtId="0" fontId="8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B111"/>
  <sheetViews>
    <sheetView tabSelected="1" topLeftCell="J76" workbookViewId="0">
      <selection activeCell="AA84" sqref="AA84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55" t="s">
        <v>2</v>
      </c>
      <c r="B6" s="55"/>
      <c r="C6" s="55"/>
      <c r="D6" s="55"/>
      <c r="E6" s="55"/>
      <c r="F6" s="55"/>
      <c r="G6" s="55"/>
    </row>
    <row r="7" spans="1:28" s="2" customFormat="1" ht="12.95" customHeight="1" x14ac:dyDescent="0.2">
      <c r="A7" s="56" t="s">
        <v>3</v>
      </c>
      <c r="B7" s="56"/>
      <c r="C7" s="56"/>
      <c r="D7" s="56"/>
      <c r="E7" s="56"/>
      <c r="F7" s="56"/>
      <c r="G7" s="56"/>
    </row>
    <row r="8" spans="1:28" s="2" customFormat="1" ht="12.95" customHeight="1" x14ac:dyDescent="0.2">
      <c r="A8" s="56" t="s">
        <v>4</v>
      </c>
      <c r="B8" s="56"/>
      <c r="C8" s="56"/>
      <c r="D8" s="56"/>
      <c r="E8" s="56"/>
      <c r="F8" s="56"/>
      <c r="G8" s="56"/>
    </row>
    <row r="9" spans="1:28" s="1" customFormat="1" ht="11.1" customHeight="1" x14ac:dyDescent="0.2"/>
    <row r="10" spans="1:28" s="4" customFormat="1" ht="30" customHeight="1" x14ac:dyDescent="0.2">
      <c r="A10" s="57" t="s">
        <v>5</v>
      </c>
      <c r="B10" s="53" t="s">
        <v>6</v>
      </c>
      <c r="C10" s="57" t="s">
        <v>7</v>
      </c>
      <c r="D10" s="59" t="s">
        <v>8</v>
      </c>
      <c r="E10" s="59" t="s">
        <v>9</v>
      </c>
      <c r="F10" s="59" t="s">
        <v>10</v>
      </c>
      <c r="G10" s="57" t="s">
        <v>11</v>
      </c>
      <c r="H10" s="52" t="s">
        <v>12</v>
      </c>
      <c r="I10" s="52"/>
      <c r="J10" s="52"/>
      <c r="K10" s="52"/>
      <c r="L10" s="52"/>
      <c r="M10" s="52"/>
      <c r="N10" s="52"/>
      <c r="O10" s="52"/>
      <c r="P10" s="52"/>
      <c r="Q10" s="52"/>
      <c r="R10" s="53" t="s">
        <v>13</v>
      </c>
      <c r="S10" s="53" t="s">
        <v>14</v>
      </c>
      <c r="T10" s="53" t="s">
        <v>15</v>
      </c>
      <c r="U10" s="52" t="s">
        <v>16</v>
      </c>
      <c r="V10" s="52"/>
      <c r="W10" s="52"/>
      <c r="X10" s="52" t="s">
        <v>17</v>
      </c>
      <c r="Y10" s="52"/>
      <c r="Z10" s="53" t="s">
        <v>18</v>
      </c>
      <c r="AA10" s="53" t="s">
        <v>19</v>
      </c>
      <c r="AB10" s="53" t="s">
        <v>20</v>
      </c>
    </row>
    <row r="11" spans="1:28" s="4" customFormat="1" ht="36.950000000000003" customHeight="1" x14ac:dyDescent="0.2">
      <c r="A11" s="58"/>
      <c r="B11" s="54"/>
      <c r="C11" s="58"/>
      <c r="D11" s="60"/>
      <c r="E11" s="60"/>
      <c r="F11" s="60"/>
      <c r="G11" s="58"/>
      <c r="H11" s="51" t="s">
        <v>113</v>
      </c>
      <c r="I11" s="51" t="s">
        <v>115</v>
      </c>
      <c r="J11" s="51" t="s">
        <v>116</v>
      </c>
      <c r="K11" s="51" t="s">
        <v>117</v>
      </c>
      <c r="L11" s="51" t="s">
        <v>118</v>
      </c>
      <c r="M11" s="51" t="s">
        <v>119</v>
      </c>
      <c r="N11" s="51" t="s">
        <v>120</v>
      </c>
      <c r="O11" s="51" t="s">
        <v>121</v>
      </c>
      <c r="P11" s="51" t="s">
        <v>122</v>
      </c>
      <c r="Q11" s="51" t="s">
        <v>114</v>
      </c>
      <c r="R11" s="54"/>
      <c r="S11" s="54"/>
      <c r="T11" s="54"/>
      <c r="U11" s="5" t="s">
        <v>21</v>
      </c>
      <c r="V11" s="5" t="s">
        <v>22</v>
      </c>
      <c r="W11" s="5" t="s">
        <v>23</v>
      </c>
      <c r="X11" s="5" t="s">
        <v>21</v>
      </c>
      <c r="Y11" s="5" t="s">
        <v>22</v>
      </c>
      <c r="Z11" s="54"/>
      <c r="AA11" s="54"/>
      <c r="AB11" s="54"/>
    </row>
    <row r="12" spans="1:28" s="1" customFormat="1" ht="11.1" customHeight="1" x14ac:dyDescent="0.2">
      <c r="A12" s="6" t="s">
        <v>24</v>
      </c>
      <c r="B12" s="6" t="s">
        <v>25</v>
      </c>
      <c r="C12" s="6" t="s">
        <v>26</v>
      </c>
      <c r="D12" s="6" t="s">
        <v>27</v>
      </c>
      <c r="E12" s="6" t="s">
        <v>28</v>
      </c>
      <c r="F12" s="6" t="s">
        <v>29</v>
      </c>
      <c r="G12" s="6" t="s">
        <v>30</v>
      </c>
      <c r="H12" s="6" t="s">
        <v>31</v>
      </c>
      <c r="I12" s="6" t="s">
        <v>32</v>
      </c>
      <c r="J12" s="6" t="s">
        <v>33</v>
      </c>
      <c r="K12" s="6" t="s">
        <v>34</v>
      </c>
      <c r="L12" s="6" t="s">
        <v>35</v>
      </c>
      <c r="M12" s="6" t="s">
        <v>36</v>
      </c>
      <c r="N12" s="6" t="s">
        <v>37</v>
      </c>
      <c r="O12" s="6" t="s">
        <v>38</v>
      </c>
      <c r="P12" s="6" t="s">
        <v>39</v>
      </c>
      <c r="Q12" s="6" t="s">
        <v>40</v>
      </c>
      <c r="R12" s="6" t="s">
        <v>41</v>
      </c>
      <c r="S12" s="6" t="s">
        <v>42</v>
      </c>
      <c r="T12" s="6" t="s">
        <v>43</v>
      </c>
      <c r="U12" s="6" t="s">
        <v>44</v>
      </c>
      <c r="V12" s="6" t="s">
        <v>45</v>
      </c>
      <c r="W12" s="6" t="s">
        <v>46</v>
      </c>
      <c r="X12" s="6" t="s">
        <v>47</v>
      </c>
      <c r="Y12" s="6" t="s">
        <v>48</v>
      </c>
      <c r="Z12" s="6" t="s">
        <v>49</v>
      </c>
      <c r="AA12" s="6" t="s">
        <v>50</v>
      </c>
      <c r="AB12" s="6" t="s">
        <v>51</v>
      </c>
    </row>
    <row r="13" spans="1:28" s="1" customFormat="1" ht="12" customHeight="1" outlineLevel="1" x14ac:dyDescent="0.2">
      <c r="A13" s="7"/>
      <c r="B13" s="8" t="s">
        <v>52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>
        <f>ROUND($X$18+$X$19+$X$20+$X$21+$X$22+$X$26+$X$27+$X$28+$X$29+$X$31+$X$32+$X$33+$X$35+$X$36+$X$37+$X$38+$X$40+$X$41+$X$42+$X$43+$X$45+$X$46+$X$47+$X$50+$X$51+$X$52+$X$54+$X$55+$X$56+$X$57+$X$58+$X$60+$X$61+$X$62+$X$63+$X$65+$X$66+$X$67+$X$69+$X$70+$X$71+$X$72+$X$74+$X$75+$X$76+$X$78+$X$79+$X$80+$X$82+$X$83+$X$84+$X$85+$X$86+$X$87+$X$88,2)</f>
        <v>0</v>
      </c>
      <c r="Y13" s="10">
        <f>ROUND($Y$18+$Y$19+$Y$20+$Y$21+$Y$22+$Y$26+$Y$27+$Y$28+$Y$29+$Y$31+$Y$32+$Y$33+$Y$35+$Y$36+$Y$37+$Y$38+$Y$40+$Y$41+$Y$42+$Y$43+$Y$45+$Y$46+$Y$47+$Y$50+$Y$51+$Y$52+$Y$54+$Y$55+$Y$56+$Y$57+$Y$58+$Y$60+$Y$61+$Y$62+$Y$63+$Y$65+$Y$66+$Y$67+$Y$69+$Y$70+$Y$71+$Y$72+$Y$74+$Y$75+$Y$76+$Y$78+$Y$79+$Y$80+$Y$82+$Y$83+$Y$84+$Y$85+$Y$86+$Y$87+$Y$88,2)</f>
        <v>0</v>
      </c>
      <c r="Z13" s="10">
        <f>ROUND($Z$18+$Z$19+$Z$20+$Z$21+$Z$22+$Z$26+$Z$27+$Z$28+$Z$29+$Z$31+$Z$32+$Z$33+$Z$35+$Z$36+$Z$37+$Z$38+$Z$40+$Z$41+$Z$42+$Z$43+$Z$45+$Z$46+$Z$47+$Z$50+$Z$51+$Z$52+$Z$54+$Z$55+$Z$56+$Z$57+$Z$58+$Z$60+$Z$61+$Z$62+$Z$63+$Z$65+$Z$66+$Z$67+$Z$69+$Z$70+$Z$71+$Z$72+$Z$74+$Z$75+$Z$76+$Z$78+$Z$79+$Z$80+$Z$82+$Z$83+$Z$84+$Z$85+$Z$86+$Z$87+$Z$88,2)</f>
        <v>0</v>
      </c>
      <c r="AA13" s="10"/>
      <c r="AB13" s="10"/>
    </row>
    <row r="14" spans="1:28" s="1" customFormat="1" ht="12" customHeight="1" outlineLevel="2" x14ac:dyDescent="0.2">
      <c r="A14" s="7"/>
      <c r="B14" s="8" t="s">
        <v>53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>
        <f>ROUND($X$18+$X$19+$X$20+$X$21+$X$22+$X$26+$X$27+$X$28+$X$29+$X$31+$X$32+$X$33+$X$35+$X$36+$X$37+$X$38+$X$40+$X$41+$X$42+$X$43+$X$45+$X$46+$X$47+$X$50+$X$51+$X$52+$X$54+$X$55+$X$56+$X$57+$X$58+$X$60+$X$61+$X$62+$X$63+$X$65+$X$66+$X$67+$X$69+$X$70+$X$71+$X$72+$X$74+$X$75+$X$76+$X$78+$X$79+$X$80+$X$82+$X$83+$X$84+$X$85+$X$86+$X$87+$X$88,2)</f>
        <v>0</v>
      </c>
      <c r="Y14" s="10">
        <f>ROUND($Y$18+$Y$19+$Y$20+$Y$21+$Y$22+$Y$26+$Y$27+$Y$28+$Y$29+$Y$31+$Y$32+$Y$33+$Y$35+$Y$36+$Y$37+$Y$38+$Y$40+$Y$41+$Y$42+$Y$43+$Y$45+$Y$46+$Y$47+$Y$50+$Y$51+$Y$52+$Y$54+$Y$55+$Y$56+$Y$57+$Y$58+$Y$60+$Y$61+$Y$62+$Y$63+$Y$65+$Y$66+$Y$67+$Y$69+$Y$70+$Y$71+$Y$72+$Y$74+$Y$75+$Y$76+$Y$78+$Y$79+$Y$80+$Y$82+$Y$83+$Y$84+$Y$85+$Y$86+$Y$87+$Y$88,2)</f>
        <v>0</v>
      </c>
      <c r="Z14" s="10">
        <f>ROUND($Z$18+$Z$19+$Z$20+$Z$21+$Z$22+$Z$26+$Z$27+$Z$28+$Z$29+$Z$31+$Z$32+$Z$33+$Z$35+$Z$36+$Z$37+$Z$38+$Z$40+$Z$41+$Z$42+$Z$43+$Z$45+$Z$46+$Z$47+$Z$50+$Z$51+$Z$52+$Z$54+$Z$55+$Z$56+$Z$57+$Z$58+$Z$60+$Z$61+$Z$62+$Z$63+$Z$65+$Z$66+$Z$67+$Z$69+$Z$70+$Z$71+$Z$72+$Z$74+$Z$75+$Z$76+$Z$78+$Z$79+$Z$80+$Z$82+$Z$83+$Z$84+$Z$85+$Z$86+$Z$87+$Z$88,2)</f>
        <v>0</v>
      </c>
      <c r="AA14" s="10"/>
      <c r="AB14" s="10"/>
    </row>
    <row r="15" spans="1:28" s="1" customFormat="1" ht="12" customHeight="1" outlineLevel="3" x14ac:dyDescent="0.2">
      <c r="A15" s="7"/>
      <c r="B15" s="8" t="s">
        <v>54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>
        <f>ROUND($X$18+$X$19+$X$20+$X$21+$X$22+$X$26+$X$27+$X$28+$X$29+$X$31+$X$32+$X$33+$X$35+$X$36+$X$37+$X$38+$X$40+$X$41+$X$42+$X$43+$X$45+$X$46+$X$47+$X$50+$X$51+$X$52+$X$54+$X$55+$X$56+$X$57+$X$58+$X$60+$X$61+$X$62+$X$63+$X$65+$X$66+$X$67+$X$69+$X$70+$X$71+$X$72+$X$74+$X$75+$X$76+$X$78+$X$79+$X$80+$X$82+$X$83+$X$84+$X$85+$X$86+$X$87+$X$88,2)</f>
        <v>0</v>
      </c>
      <c r="Y15" s="10">
        <f>ROUND($Y$18+$Y$19+$Y$20+$Y$21+$Y$22+$Y$26+$Y$27+$Y$28+$Y$29+$Y$31+$Y$32+$Y$33+$Y$35+$Y$36+$Y$37+$Y$38+$Y$40+$Y$41+$Y$42+$Y$43+$Y$45+$Y$46+$Y$47+$Y$50+$Y$51+$Y$52+$Y$54+$Y$55+$Y$56+$Y$57+$Y$58+$Y$60+$Y$61+$Y$62+$Y$63+$Y$65+$Y$66+$Y$67+$Y$69+$Y$70+$Y$71+$Y$72+$Y$74+$Y$75+$Y$76+$Y$78+$Y$79+$Y$80+$Y$82+$Y$83+$Y$84+$Y$85+$Y$86+$Y$87+$Y$88,2)</f>
        <v>0</v>
      </c>
      <c r="Z15" s="10">
        <f>ROUND($Z$18+$Z$19+$Z$20+$Z$21+$Z$22+$Z$26+$Z$27+$Z$28+$Z$29+$Z$31+$Z$32+$Z$33+$Z$35+$Z$36+$Z$37+$Z$38+$Z$40+$Z$41+$Z$42+$Z$43+$Z$45+$Z$46+$Z$47+$Z$50+$Z$51+$Z$52+$Z$54+$Z$55+$Z$56+$Z$57+$Z$58+$Z$60+$Z$61+$Z$62+$Z$63+$Z$65+$Z$66+$Z$67+$Z$69+$Z$70+$Z$71+$Z$72+$Z$74+$Z$75+$Z$76+$Z$78+$Z$79+$Z$80+$Z$82+$Z$83+$Z$84+$Z$85+$Z$86+$Z$87+$Z$88,2)</f>
        <v>0</v>
      </c>
      <c r="AA15" s="10"/>
      <c r="AB15" s="10"/>
    </row>
    <row r="16" spans="1:28" s="1" customFormat="1" ht="12" customHeight="1" outlineLevel="4" x14ac:dyDescent="0.2">
      <c r="A16" s="7"/>
      <c r="B16" s="8" t="s">
        <v>55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>
        <f>ROUND($X$18+$X$19+$X$20+$X$21+$X$22,2)</f>
        <v>0</v>
      </c>
      <c r="Y16" s="10">
        <f>ROUND($Y$18+$Y$19+$Y$20+$Y$21+$Y$22,2)</f>
        <v>0</v>
      </c>
      <c r="Z16" s="10">
        <f>ROUND($Z$18+$Z$19+$Z$20+$Z$21+$Z$22,2)</f>
        <v>0</v>
      </c>
      <c r="AA16" s="10"/>
      <c r="AB16" s="10"/>
    </row>
    <row r="17" spans="1:28" s="11" customFormat="1" ht="11.1" customHeight="1" outlineLevel="5" x14ac:dyDescent="0.15">
      <c r="A17" s="12">
        <v>1</v>
      </c>
      <c r="B17" s="13" t="s">
        <v>56</v>
      </c>
      <c r="C17" s="14" t="s">
        <v>57</v>
      </c>
      <c r="D17" s="14"/>
      <c r="E17" s="14"/>
      <c r="F17" s="14"/>
      <c r="G17" s="14"/>
      <c r="H17" s="15">
        <v>18.399999999999999</v>
      </c>
      <c r="I17" s="15">
        <v>18.3</v>
      </c>
      <c r="J17" s="15">
        <v>22.2</v>
      </c>
      <c r="K17" s="15">
        <v>17.899999999999999</v>
      </c>
      <c r="L17" s="15">
        <v>16.899999999999999</v>
      </c>
      <c r="M17" s="15">
        <v>13.7</v>
      </c>
      <c r="N17" s="15">
        <v>18.5</v>
      </c>
      <c r="O17" s="15">
        <v>13.7</v>
      </c>
      <c r="P17" s="15">
        <v>16.899999999999999</v>
      </c>
      <c r="Q17" s="15">
        <v>17.899999999999999</v>
      </c>
      <c r="R17" s="15">
        <v>174.4</v>
      </c>
      <c r="S17" s="16"/>
      <c r="T17" s="16">
        <f>$T$18</f>
        <v>174.4</v>
      </c>
      <c r="U17" s="16"/>
      <c r="V17" s="16"/>
      <c r="W17" s="16">
        <f>ROUND($Z$17/$T$17,2)</f>
        <v>0</v>
      </c>
      <c r="X17" s="16">
        <f>ROUND($X$18+$X$19+$X$20+$X$21+$X$22,2)</f>
        <v>0</v>
      </c>
      <c r="Y17" s="16">
        <f>ROUND($Y$18+$Y$19+$Y$20+$Y$21+$Y$22,2)</f>
        <v>0</v>
      </c>
      <c r="Z17" s="16">
        <f>ROUND($Z$18+$Z$19+$Z$20+$Z$21+$Z$22,2)</f>
        <v>0</v>
      </c>
      <c r="AA17" s="71"/>
      <c r="AB17" s="71"/>
    </row>
    <row r="18" spans="1:28" s="17" customFormat="1" ht="11.1" customHeight="1" outlineLevel="6" x14ac:dyDescent="0.2">
      <c r="A18" s="18"/>
      <c r="B18" s="19" t="s">
        <v>21</v>
      </c>
      <c r="C18" s="20" t="s">
        <v>57</v>
      </c>
      <c r="D18" s="20"/>
      <c r="E18" s="20"/>
      <c r="F18" s="20"/>
      <c r="G18" s="20"/>
      <c r="H18" s="21">
        <v>18.399999999999999</v>
      </c>
      <c r="I18" s="21">
        <v>18.3</v>
      </c>
      <c r="J18" s="21">
        <v>22.2</v>
      </c>
      <c r="K18" s="21">
        <v>17.899999999999999</v>
      </c>
      <c r="L18" s="21">
        <v>16.899999999999999</v>
      </c>
      <c r="M18" s="21">
        <v>13.7</v>
      </c>
      <c r="N18" s="21">
        <v>18.5</v>
      </c>
      <c r="O18" s="21">
        <v>13.7</v>
      </c>
      <c r="P18" s="21">
        <v>16.899999999999999</v>
      </c>
      <c r="Q18" s="21">
        <v>17.899999999999999</v>
      </c>
      <c r="R18" s="21">
        <f>$H$18+$I$18+$J$18+$K$18+$L$18+$M$18+$N$18+$O$18+$P$18+$Q$18</f>
        <v>174.40000000000003</v>
      </c>
      <c r="S18" s="21">
        <v>1</v>
      </c>
      <c r="T18" s="22">
        <f>ROUND($R$18*$S$18,3)</f>
        <v>174.4</v>
      </c>
      <c r="U18" s="61"/>
      <c r="V18" s="62"/>
      <c r="W18" s="47">
        <f>ROUND($V$18+$U$18,2)</f>
        <v>0</v>
      </c>
      <c r="X18" s="22">
        <f>ROUND($R$18*$U$18,2)</f>
        <v>0</v>
      </c>
      <c r="Y18" s="22">
        <f>ROUND($T$18*$V$18,2)</f>
        <v>0</v>
      </c>
      <c r="Z18" s="22">
        <f>ROUND($Y$18+$X$18,2)</f>
        <v>0</v>
      </c>
      <c r="AA18" s="72"/>
      <c r="AB18" s="72"/>
    </row>
    <row r="19" spans="1:28" s="1" customFormat="1" ht="11.1" customHeight="1" outlineLevel="6" x14ac:dyDescent="0.2">
      <c r="A19" s="23"/>
      <c r="B19" s="24" t="s">
        <v>58</v>
      </c>
      <c r="C19" s="25" t="s">
        <v>59</v>
      </c>
      <c r="D19" s="25"/>
      <c r="E19" s="25"/>
      <c r="F19" s="25"/>
      <c r="G19" s="25"/>
      <c r="H19" s="26">
        <v>18.399999999999999</v>
      </c>
      <c r="I19" s="26">
        <v>18.3</v>
      </c>
      <c r="J19" s="26">
        <v>22.2</v>
      </c>
      <c r="K19" s="26">
        <v>17.899999999999999</v>
      </c>
      <c r="L19" s="26">
        <v>16.899999999999999</v>
      </c>
      <c r="M19" s="26">
        <v>13.7</v>
      </c>
      <c r="N19" s="26">
        <v>18.5</v>
      </c>
      <c r="O19" s="26">
        <v>13.7</v>
      </c>
      <c r="P19" s="26">
        <v>16.899999999999999</v>
      </c>
      <c r="Q19" s="26">
        <v>17.899999999999999</v>
      </c>
      <c r="R19" s="26">
        <f>$H$19+$I$19+$J$19+$K$19+$L$19+$M$19+$N$19+$O$19+$P$19+$Q$19</f>
        <v>174.40000000000003</v>
      </c>
      <c r="S19" s="28">
        <v>6</v>
      </c>
      <c r="T19" s="27">
        <f>ROUND($R$19*$S$19,3)</f>
        <v>1046.4000000000001</v>
      </c>
      <c r="U19" s="63"/>
      <c r="V19" s="64"/>
      <c r="W19" s="29">
        <f>ROUND($V$19+$U$19,2)</f>
        <v>0</v>
      </c>
      <c r="X19" s="27">
        <f>ROUND($R$19*$U$19,2)</f>
        <v>0</v>
      </c>
      <c r="Y19" s="27">
        <f>ROUND($T$19*$V$19,2)</f>
        <v>0</v>
      </c>
      <c r="Z19" s="27">
        <f>ROUND($Y$19+$X$19,2)</f>
        <v>0</v>
      </c>
      <c r="AA19" s="73"/>
      <c r="AB19" s="73"/>
    </row>
    <row r="20" spans="1:28" s="1" customFormat="1" ht="21.95" customHeight="1" outlineLevel="6" x14ac:dyDescent="0.2">
      <c r="A20" s="23"/>
      <c r="B20" s="24" t="s">
        <v>60</v>
      </c>
      <c r="C20" s="25" t="s">
        <v>61</v>
      </c>
      <c r="D20" s="25"/>
      <c r="E20" s="25"/>
      <c r="F20" s="25"/>
      <c r="G20" s="25"/>
      <c r="H20" s="26">
        <v>18.399999999999999</v>
      </c>
      <c r="I20" s="26">
        <v>18.3</v>
      </c>
      <c r="J20" s="26">
        <v>22.2</v>
      </c>
      <c r="K20" s="26">
        <v>17.899999999999999</v>
      </c>
      <c r="L20" s="26">
        <v>16.899999999999999</v>
      </c>
      <c r="M20" s="26">
        <v>13.7</v>
      </c>
      <c r="N20" s="26">
        <v>18.5</v>
      </c>
      <c r="O20" s="26">
        <v>13.7</v>
      </c>
      <c r="P20" s="26">
        <v>16.899999999999999</v>
      </c>
      <c r="Q20" s="26">
        <v>17.899999999999999</v>
      </c>
      <c r="R20" s="26">
        <f>$H$20+$I$20+$J$20+$K$20+$L$20+$M$20+$N$20+$O$20+$P$20+$Q$20</f>
        <v>174.40000000000003</v>
      </c>
      <c r="S20" s="29">
        <v>1.05</v>
      </c>
      <c r="T20" s="27">
        <f>ROUND($R$20*$S$20,3)</f>
        <v>183.12</v>
      </c>
      <c r="U20" s="63"/>
      <c r="V20" s="65"/>
      <c r="W20" s="48">
        <f>ROUND($V$20+$U$20,2)</f>
        <v>0</v>
      </c>
      <c r="X20" s="27">
        <f>ROUND($R$20*$U$20,2)</f>
        <v>0</v>
      </c>
      <c r="Y20" s="27">
        <f>ROUND($T$20*$V$20,2)</f>
        <v>0</v>
      </c>
      <c r="Z20" s="27">
        <f>ROUND($Y$20+$X$20,2)</f>
        <v>0</v>
      </c>
      <c r="AA20" s="73"/>
      <c r="AB20" s="73"/>
    </row>
    <row r="21" spans="1:28" s="1" customFormat="1" ht="21.95" customHeight="1" outlineLevel="6" x14ac:dyDescent="0.2">
      <c r="A21" s="23"/>
      <c r="B21" s="24" t="s">
        <v>62</v>
      </c>
      <c r="C21" s="25" t="s">
        <v>63</v>
      </c>
      <c r="D21" s="25"/>
      <c r="E21" s="25"/>
      <c r="F21" s="25"/>
      <c r="G21" s="25"/>
      <c r="H21" s="26">
        <v>18.399999999999999</v>
      </c>
      <c r="I21" s="26">
        <v>18.3</v>
      </c>
      <c r="J21" s="26">
        <v>22.2</v>
      </c>
      <c r="K21" s="26">
        <v>17.899999999999999</v>
      </c>
      <c r="L21" s="26">
        <v>16.899999999999999</v>
      </c>
      <c r="M21" s="26">
        <v>13.7</v>
      </c>
      <c r="N21" s="26">
        <v>18.5</v>
      </c>
      <c r="O21" s="26">
        <v>13.7</v>
      </c>
      <c r="P21" s="26">
        <v>16.899999999999999</v>
      </c>
      <c r="Q21" s="26">
        <v>17.899999999999999</v>
      </c>
      <c r="R21" s="26">
        <f>$H$21+$I$21+$J$21+$K$21+$L$21+$M$21+$N$21+$O$21+$P$21+$Q$21</f>
        <v>174.40000000000003</v>
      </c>
      <c r="S21" s="28">
        <v>10</v>
      </c>
      <c r="T21" s="27">
        <f>ROUND($R$21*$S$21,3)</f>
        <v>1744</v>
      </c>
      <c r="U21" s="63"/>
      <c r="V21" s="64"/>
      <c r="W21" s="29">
        <f>ROUND($V$21+$U$21,2)</f>
        <v>0</v>
      </c>
      <c r="X21" s="27">
        <f>ROUND($R$21*$U$21,2)</f>
        <v>0</v>
      </c>
      <c r="Y21" s="27">
        <f>ROUND($T$21*$V$21,2)</f>
        <v>0</v>
      </c>
      <c r="Z21" s="27">
        <f>ROUND($Y$21+$X$21,2)</f>
        <v>0</v>
      </c>
      <c r="AA21" s="73"/>
      <c r="AB21" s="73"/>
    </row>
    <row r="22" spans="1:28" s="1" customFormat="1" ht="11.1" customHeight="1" outlineLevel="6" x14ac:dyDescent="0.2">
      <c r="A22" s="23"/>
      <c r="B22" s="24" t="s">
        <v>64</v>
      </c>
      <c r="C22" s="25" t="s">
        <v>57</v>
      </c>
      <c r="D22" s="25"/>
      <c r="E22" s="25"/>
      <c r="F22" s="25"/>
      <c r="G22" s="25"/>
      <c r="H22" s="26">
        <v>18.399999999999999</v>
      </c>
      <c r="I22" s="26">
        <v>18.3</v>
      </c>
      <c r="J22" s="26">
        <v>22.2</v>
      </c>
      <c r="K22" s="26">
        <v>17.899999999999999</v>
      </c>
      <c r="L22" s="26">
        <v>16.899999999999999</v>
      </c>
      <c r="M22" s="26">
        <v>13.7</v>
      </c>
      <c r="N22" s="26">
        <v>18.5</v>
      </c>
      <c r="O22" s="26">
        <v>13.7</v>
      </c>
      <c r="P22" s="26">
        <v>16.899999999999999</v>
      </c>
      <c r="Q22" s="26">
        <v>17.899999999999999</v>
      </c>
      <c r="R22" s="26">
        <f>$H$22+$I$22+$J$22+$K$22+$L$22+$M$22+$N$22+$O$22+$P$22+$Q$22</f>
        <v>174.40000000000003</v>
      </c>
      <c r="S22" s="30">
        <v>1.2</v>
      </c>
      <c r="T22" s="27">
        <f>ROUND($R$22*$S$22,3)</f>
        <v>209.28</v>
      </c>
      <c r="U22" s="63"/>
      <c r="V22" s="64"/>
      <c r="W22" s="29">
        <f>ROUND($V$22+$U$22,2)</f>
        <v>0</v>
      </c>
      <c r="X22" s="27">
        <f>ROUND($R$22*$U$22,2)</f>
        <v>0</v>
      </c>
      <c r="Y22" s="27">
        <f>ROUND($T$22*$V$22,2)</f>
        <v>0</v>
      </c>
      <c r="Z22" s="27">
        <f>ROUND($Y$22+$X$22,2)</f>
        <v>0</v>
      </c>
      <c r="AA22" s="73"/>
      <c r="AB22" s="73"/>
    </row>
    <row r="23" spans="1:28" s="1" customFormat="1" ht="12" customHeight="1" outlineLevel="4" x14ac:dyDescent="0.2">
      <c r="A23" s="7"/>
      <c r="B23" s="8" t="s">
        <v>65</v>
      </c>
      <c r="C23" s="9"/>
      <c r="D23" s="9"/>
      <c r="E23" s="9"/>
      <c r="F23" s="9"/>
      <c r="G23" s="9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66"/>
      <c r="V23" s="66"/>
      <c r="W23" s="10"/>
      <c r="X23" s="10">
        <f>ROUND($X$26+$X$27+$X$28+$X$29+$X$31+$X$32+$X$33+$X$35+$X$36+$X$37+$X$38+$X$40+$X$41+$X$42+$X$43+$X$45+$X$46+$X$47+$X$50+$X$51+$X$52+$X$54+$X$55+$X$56+$X$57+$X$58+$X$60+$X$61+$X$62+$X$63+$X$65+$X$66+$X$67+$X$69+$X$70+$X$71+$X$72+$X$74+$X$75+$X$76+$X$78+$X$79+$X$80+$X$82+$X$83+$X$84+$X$85+$X$86+$X$87+$X$88,2)</f>
        <v>0</v>
      </c>
      <c r="Y23" s="10">
        <f>ROUND($Y$26+$Y$27+$Y$28+$Y$29+$Y$31+$Y$32+$Y$33+$Y$35+$Y$36+$Y$37+$Y$38+$Y$40+$Y$41+$Y$42+$Y$43+$Y$45+$Y$46+$Y$47+$Y$50+$Y$51+$Y$52+$Y$54+$Y$55+$Y$56+$Y$57+$Y$58+$Y$60+$Y$61+$Y$62+$Y$63+$Y$65+$Y$66+$Y$67+$Y$69+$Y$70+$Y$71+$Y$72+$Y$74+$Y$75+$Y$76+$Y$78+$Y$79+$Y$80+$Y$82+$Y$83+$Y$84+$Y$85+$Y$86+$Y$87+$Y$88,2)</f>
        <v>0</v>
      </c>
      <c r="Z23" s="10">
        <f>ROUND($Z$26+$Z$27+$Z$28+$Z$29+$Z$31+$Z$32+$Z$33+$Z$35+$Z$36+$Z$37+$Z$38+$Z$40+$Z$41+$Z$42+$Z$43+$Z$45+$Z$46+$Z$47+$Z$50+$Z$51+$Z$52+$Z$54+$Z$55+$Z$56+$Z$57+$Z$58+$Z$60+$Z$61+$Z$62+$Z$63+$Z$65+$Z$66+$Z$67+$Z$69+$Z$70+$Z$71+$Z$72+$Z$74+$Z$75+$Z$76+$Z$78+$Z$79+$Z$80+$Z$82+$Z$83+$Z$84+$Z$85+$Z$86+$Z$87+$Z$88,2)</f>
        <v>0</v>
      </c>
      <c r="AA23" s="66"/>
      <c r="AB23" s="66"/>
    </row>
    <row r="24" spans="1:28" s="1" customFormat="1" ht="12" customHeight="1" outlineLevel="5" x14ac:dyDescent="0.2">
      <c r="A24" s="7"/>
      <c r="B24" s="8" t="s">
        <v>66</v>
      </c>
      <c r="C24" s="9"/>
      <c r="D24" s="9"/>
      <c r="E24" s="9"/>
      <c r="F24" s="9"/>
      <c r="G24" s="9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66"/>
      <c r="V24" s="66"/>
      <c r="W24" s="10"/>
      <c r="X24" s="10">
        <f>ROUND($X$26+$X$27+$X$28+$X$29+$X$31+$X$32+$X$33+$X$35+$X$36+$X$37+$X$38+$X$40+$X$41+$X$42+$X$43+$X$45+$X$46+$X$47,2)</f>
        <v>0</v>
      </c>
      <c r="Y24" s="10">
        <f>ROUND($Y$26+$Y$27+$Y$28+$Y$29+$Y$31+$Y$32+$Y$33+$Y$35+$Y$36+$Y$37+$Y$38+$Y$40+$Y$41+$Y$42+$Y$43+$Y$45+$Y$46+$Y$47,2)</f>
        <v>0</v>
      </c>
      <c r="Z24" s="10">
        <f>ROUND($Z$26+$Z$27+$Z$28+$Z$29+$Z$31+$Z$32+$Z$33+$Z$35+$Z$36+$Z$37+$Z$38+$Z$40+$Z$41+$Z$42+$Z$43+$Z$45+$Z$46+$Z$47,2)</f>
        <v>0</v>
      </c>
      <c r="AA24" s="66"/>
      <c r="AB24" s="66"/>
    </row>
    <row r="25" spans="1:28" s="11" customFormat="1" ht="32.1" customHeight="1" outlineLevel="6" x14ac:dyDescent="0.15">
      <c r="A25" s="12">
        <v>2</v>
      </c>
      <c r="B25" s="13" t="s">
        <v>67</v>
      </c>
      <c r="C25" s="14" t="s">
        <v>57</v>
      </c>
      <c r="D25" s="14"/>
      <c r="E25" s="14"/>
      <c r="F25" s="14"/>
      <c r="G25" s="14"/>
      <c r="H25" s="31">
        <v>4480.01</v>
      </c>
      <c r="I25" s="31">
        <v>4028.9380000000001</v>
      </c>
      <c r="J25" s="31">
        <v>4569.1120000000001</v>
      </c>
      <c r="K25" s="31">
        <v>5743.8869999999997</v>
      </c>
      <c r="L25" s="31">
        <v>3309.1909999999998</v>
      </c>
      <c r="M25" s="31">
        <v>4522.2960000000003</v>
      </c>
      <c r="N25" s="31">
        <v>2816.886</v>
      </c>
      <c r="O25" s="31">
        <v>4522.2960000000003</v>
      </c>
      <c r="P25" s="31">
        <v>3309.1909999999998</v>
      </c>
      <c r="Q25" s="31">
        <v>5743.8869999999997</v>
      </c>
      <c r="R25" s="31">
        <v>43045.694000000003</v>
      </c>
      <c r="S25" s="16"/>
      <c r="T25" s="16">
        <f>$T$26</f>
        <v>43045.694000000003</v>
      </c>
      <c r="U25" s="67"/>
      <c r="V25" s="67"/>
      <c r="W25" s="16">
        <f>ROUND($Z$25/$T$25,2)</f>
        <v>0</v>
      </c>
      <c r="X25" s="16">
        <f>ROUND($X$26+$X$27+$X$28+$X$29,2)</f>
        <v>0</v>
      </c>
      <c r="Y25" s="16">
        <f>ROUND($Y$26+$Y$27+$Y$28+$Y$29,2)</f>
        <v>0</v>
      </c>
      <c r="Z25" s="16">
        <f>ROUND($Z$26+$Z$27+$Z$28+$Z$29,2)</f>
        <v>0</v>
      </c>
      <c r="AA25" s="71" t="s">
        <v>68</v>
      </c>
      <c r="AB25" s="71"/>
    </row>
    <row r="26" spans="1:28" s="17" customFormat="1" ht="11.1" customHeight="1" outlineLevel="7" x14ac:dyDescent="0.2">
      <c r="A26" s="18"/>
      <c r="B26" s="19" t="s">
        <v>21</v>
      </c>
      <c r="C26" s="20" t="s">
        <v>57</v>
      </c>
      <c r="D26" s="20"/>
      <c r="E26" s="20"/>
      <c r="F26" s="20"/>
      <c r="G26" s="20"/>
      <c r="H26" s="32">
        <v>4480.01</v>
      </c>
      <c r="I26" s="32">
        <v>4028.9380000000001</v>
      </c>
      <c r="J26" s="32">
        <v>4569.1120000000001</v>
      </c>
      <c r="K26" s="32">
        <v>5743.8869999999997</v>
      </c>
      <c r="L26" s="32">
        <v>3309.1909999999998</v>
      </c>
      <c r="M26" s="32">
        <v>4522.2960000000003</v>
      </c>
      <c r="N26" s="32">
        <v>2816.886</v>
      </c>
      <c r="O26" s="32">
        <v>4522.2960000000003</v>
      </c>
      <c r="P26" s="32">
        <v>3309.1909999999998</v>
      </c>
      <c r="Q26" s="32">
        <v>5743.8869999999997</v>
      </c>
      <c r="R26" s="32">
        <f>$H$26+$I$26+$J$26+$K$26+$L$26+$M$26+$N$26+$O$26+$P$26+$Q$26</f>
        <v>43045.694000000003</v>
      </c>
      <c r="S26" s="21">
        <v>1</v>
      </c>
      <c r="T26" s="22">
        <f>ROUND($R$26*$S$26,3)</f>
        <v>43045.694000000003</v>
      </c>
      <c r="U26" s="61"/>
      <c r="V26" s="62"/>
      <c r="W26" s="47">
        <f>ROUND($V$26+$U$26,2)</f>
        <v>0</v>
      </c>
      <c r="X26" s="22">
        <f>ROUND($R$26*$U$26,2)</f>
        <v>0</v>
      </c>
      <c r="Y26" s="22">
        <f>ROUND($T$26*$V$26,2)</f>
        <v>0</v>
      </c>
      <c r="Z26" s="22">
        <f>ROUND($Y$26+$X$26,2)</f>
        <v>0</v>
      </c>
      <c r="AA26" s="72"/>
      <c r="AB26" s="72"/>
    </row>
    <row r="27" spans="1:28" s="1" customFormat="1" ht="21.95" customHeight="1" outlineLevel="7" x14ac:dyDescent="0.2">
      <c r="A27" s="23"/>
      <c r="B27" s="24" t="s">
        <v>69</v>
      </c>
      <c r="C27" s="25" t="s">
        <v>70</v>
      </c>
      <c r="D27" s="25"/>
      <c r="E27" s="25"/>
      <c r="F27" s="25"/>
      <c r="G27" s="25"/>
      <c r="H27" s="33">
        <v>4480.01</v>
      </c>
      <c r="I27" s="33">
        <v>4028.9380000000001</v>
      </c>
      <c r="J27" s="33">
        <v>4569.1120000000001</v>
      </c>
      <c r="K27" s="33">
        <v>5743.8869999999997</v>
      </c>
      <c r="L27" s="33">
        <v>3309.1909999999998</v>
      </c>
      <c r="M27" s="33">
        <v>4522.2960000000003</v>
      </c>
      <c r="N27" s="33">
        <v>2816.886</v>
      </c>
      <c r="O27" s="33">
        <v>4522.2960000000003</v>
      </c>
      <c r="P27" s="33">
        <v>3309.1909999999998</v>
      </c>
      <c r="Q27" s="33">
        <v>5743.8869999999997</v>
      </c>
      <c r="R27" s="33">
        <f>$H$27+$I$27+$J$27+$K$27+$L$27+$M$27+$N$27+$O$27+$P$27+$Q$27</f>
        <v>43045.694000000003</v>
      </c>
      <c r="S27" s="29">
        <v>0.03</v>
      </c>
      <c r="T27" s="27">
        <f>ROUND($R$27*$S$27,3)</f>
        <v>1291.3710000000001</v>
      </c>
      <c r="U27" s="63"/>
      <c r="V27" s="64"/>
      <c r="W27" s="29">
        <f>ROUND($V$27+$U$27,2)</f>
        <v>0</v>
      </c>
      <c r="X27" s="27">
        <f>ROUND($R$27*$U$27,2)</f>
        <v>0</v>
      </c>
      <c r="Y27" s="27">
        <f>ROUND($T$27*$V$27,2)</f>
        <v>0</v>
      </c>
      <c r="Z27" s="27">
        <f>ROUND($Y$27+$X$27,2)</f>
        <v>0</v>
      </c>
      <c r="AA27" s="73"/>
      <c r="AB27" s="73"/>
    </row>
    <row r="28" spans="1:28" s="1" customFormat="1" ht="11.1" customHeight="1" outlineLevel="7" x14ac:dyDescent="0.2">
      <c r="A28" s="23"/>
      <c r="B28" s="24" t="s">
        <v>71</v>
      </c>
      <c r="C28" s="25" t="s">
        <v>59</v>
      </c>
      <c r="D28" s="25"/>
      <c r="E28" s="25"/>
      <c r="F28" s="25"/>
      <c r="G28" s="25"/>
      <c r="H28" s="33">
        <v>4480.01</v>
      </c>
      <c r="I28" s="33">
        <v>4028.9380000000001</v>
      </c>
      <c r="J28" s="33">
        <v>4569.1120000000001</v>
      </c>
      <c r="K28" s="33">
        <v>5743.8869999999997</v>
      </c>
      <c r="L28" s="33">
        <v>3309.1909999999998</v>
      </c>
      <c r="M28" s="33">
        <v>4522.2960000000003</v>
      </c>
      <c r="N28" s="33">
        <v>2816.886</v>
      </c>
      <c r="O28" s="33">
        <v>4522.2960000000003</v>
      </c>
      <c r="P28" s="33">
        <v>3309.1909999999998</v>
      </c>
      <c r="Q28" s="33">
        <v>5743.8869999999997</v>
      </c>
      <c r="R28" s="33">
        <f>$H$28+$I$28+$J$28+$K$28+$L$28+$M$28+$N$28+$O$28+$P$28+$Q$28</f>
        <v>43045.694000000003</v>
      </c>
      <c r="S28" s="28">
        <v>10</v>
      </c>
      <c r="T28" s="27">
        <f>ROUND($R$28*$S$28,3)</f>
        <v>430456.94</v>
      </c>
      <c r="U28" s="63"/>
      <c r="V28" s="64"/>
      <c r="W28" s="29">
        <f>ROUND($V$28+$U$28,2)</f>
        <v>0</v>
      </c>
      <c r="X28" s="27">
        <f>ROUND($R$28*$U$28,2)</f>
        <v>0</v>
      </c>
      <c r="Y28" s="27">
        <f>ROUND($T$28*$V$28,2)</f>
        <v>0</v>
      </c>
      <c r="Z28" s="27">
        <f>ROUND($Y$28+$X$28,2)</f>
        <v>0</v>
      </c>
      <c r="AA28" s="73"/>
      <c r="AB28" s="73"/>
    </row>
    <row r="29" spans="1:28" s="1" customFormat="1" ht="89.1" customHeight="1" outlineLevel="7" x14ac:dyDescent="0.2">
      <c r="A29" s="23"/>
      <c r="B29" s="24" t="s">
        <v>72</v>
      </c>
      <c r="C29" s="25" t="s">
        <v>59</v>
      </c>
      <c r="D29" s="25"/>
      <c r="E29" s="25"/>
      <c r="F29" s="25"/>
      <c r="G29" s="25"/>
      <c r="H29" s="33">
        <v>4480.01</v>
      </c>
      <c r="I29" s="33">
        <v>4028.9380000000001</v>
      </c>
      <c r="J29" s="33">
        <v>4569.1120000000001</v>
      </c>
      <c r="K29" s="33">
        <v>5743.8869999999997</v>
      </c>
      <c r="L29" s="33">
        <v>3309.1909999999998</v>
      </c>
      <c r="M29" s="33">
        <v>4522.2960000000003</v>
      </c>
      <c r="N29" s="33">
        <v>2816.886</v>
      </c>
      <c r="O29" s="33">
        <v>4522.2960000000003</v>
      </c>
      <c r="P29" s="33">
        <v>3309.1909999999998</v>
      </c>
      <c r="Q29" s="33">
        <v>5743.8869999999997</v>
      </c>
      <c r="R29" s="33">
        <f>$H$29+$I$29+$J$29+$K$29+$L$29+$M$29+$N$29+$O$29+$P$29+$Q$29</f>
        <v>43045.694000000003</v>
      </c>
      <c r="S29" s="29">
        <v>0.15</v>
      </c>
      <c r="T29" s="27">
        <f>ROUND($R$29*$S$29,3)</f>
        <v>6456.8540000000003</v>
      </c>
      <c r="U29" s="63"/>
      <c r="V29" s="64"/>
      <c r="W29" s="29">
        <f>ROUND($V$29+$U$29,2)</f>
        <v>0</v>
      </c>
      <c r="X29" s="27">
        <f>ROUND($R$29*$U$29,2)</f>
        <v>0</v>
      </c>
      <c r="Y29" s="27">
        <f>ROUND($T$29*$V$29,2)</f>
        <v>0</v>
      </c>
      <c r="Z29" s="27">
        <f>ROUND($Y$29+$X$29,2)</f>
        <v>0</v>
      </c>
      <c r="AA29" s="73" t="s">
        <v>73</v>
      </c>
      <c r="AB29" s="73"/>
    </row>
    <row r="30" spans="1:28" s="11" customFormat="1" ht="32.1" customHeight="1" outlineLevel="6" x14ac:dyDescent="0.15">
      <c r="A30" s="12">
        <v>3</v>
      </c>
      <c r="B30" s="13" t="s">
        <v>74</v>
      </c>
      <c r="C30" s="14" t="s">
        <v>57</v>
      </c>
      <c r="D30" s="14"/>
      <c r="E30" s="14"/>
      <c r="F30" s="14"/>
      <c r="G30" s="14"/>
      <c r="H30" s="15">
        <v>884.26599999999996</v>
      </c>
      <c r="I30" s="15">
        <v>624.81100000000004</v>
      </c>
      <c r="J30" s="15">
        <v>622.15300000000002</v>
      </c>
      <c r="K30" s="15">
        <v>955.74400000000003</v>
      </c>
      <c r="L30" s="15">
        <v>544.24199999999996</v>
      </c>
      <c r="M30" s="15">
        <v>675.64200000000005</v>
      </c>
      <c r="N30" s="15">
        <v>426.37799999999999</v>
      </c>
      <c r="O30" s="15">
        <v>675.64200000000005</v>
      </c>
      <c r="P30" s="15">
        <v>544.24199999999996</v>
      </c>
      <c r="Q30" s="15">
        <v>955.74400000000003</v>
      </c>
      <c r="R30" s="31">
        <v>6908.8639999999996</v>
      </c>
      <c r="S30" s="16"/>
      <c r="T30" s="16">
        <f>$T$31</f>
        <v>6908.8639999999996</v>
      </c>
      <c r="U30" s="67"/>
      <c r="V30" s="67"/>
      <c r="W30" s="16">
        <f>ROUND($Z$30/$T$30,2)</f>
        <v>0</v>
      </c>
      <c r="X30" s="16">
        <f>ROUND($X$31+$X$32+$X$33,2)</f>
        <v>0</v>
      </c>
      <c r="Y30" s="16">
        <f>ROUND($Y$31+$Y$32+$Y$33,2)</f>
        <v>0</v>
      </c>
      <c r="Z30" s="16">
        <f>ROUND($Z$31+$Z$32+$Z$33,2)</f>
        <v>0</v>
      </c>
      <c r="AA30" s="71" t="s">
        <v>75</v>
      </c>
      <c r="AB30" s="71"/>
    </row>
    <row r="31" spans="1:28" s="17" customFormat="1" ht="11.1" customHeight="1" outlineLevel="7" x14ac:dyDescent="0.2">
      <c r="A31" s="18"/>
      <c r="B31" s="19" t="s">
        <v>21</v>
      </c>
      <c r="C31" s="20" t="s">
        <v>57</v>
      </c>
      <c r="D31" s="20"/>
      <c r="E31" s="20"/>
      <c r="F31" s="20"/>
      <c r="G31" s="20"/>
      <c r="H31" s="21">
        <v>884.26599999999996</v>
      </c>
      <c r="I31" s="21">
        <v>624.81100000000004</v>
      </c>
      <c r="J31" s="21">
        <v>622.15300000000002</v>
      </c>
      <c r="K31" s="21">
        <v>955.74400000000003</v>
      </c>
      <c r="L31" s="21">
        <v>544.24199999999996</v>
      </c>
      <c r="M31" s="21">
        <v>675.64200000000005</v>
      </c>
      <c r="N31" s="21">
        <v>426.37799999999999</v>
      </c>
      <c r="O31" s="21">
        <v>675.64200000000005</v>
      </c>
      <c r="P31" s="21">
        <v>544.24199999999996</v>
      </c>
      <c r="Q31" s="21">
        <v>955.74400000000003</v>
      </c>
      <c r="R31" s="21">
        <f>$H$31+$I$31+$J$31+$K$31+$L$31+$M$31+$N$31+$O$31+$P$31+$Q$31</f>
        <v>6908.8639999999996</v>
      </c>
      <c r="S31" s="21">
        <v>1</v>
      </c>
      <c r="T31" s="22">
        <f>ROUND($R$31*$S$31,3)</f>
        <v>6908.8639999999996</v>
      </c>
      <c r="U31" s="61"/>
      <c r="V31" s="62"/>
      <c r="W31" s="47">
        <f>ROUND($V$31+$U$31,2)</f>
        <v>0</v>
      </c>
      <c r="X31" s="22">
        <f>ROUND($R$31*$U$31,2)</f>
        <v>0</v>
      </c>
      <c r="Y31" s="22">
        <f>ROUND($T$31*$V$31,2)</f>
        <v>0</v>
      </c>
      <c r="Z31" s="22">
        <f>ROUND($Y$31+$X$31,2)</f>
        <v>0</v>
      </c>
      <c r="AA31" s="72"/>
      <c r="AB31" s="72"/>
    </row>
    <row r="32" spans="1:28" s="1" customFormat="1" ht="11.1" customHeight="1" outlineLevel="7" x14ac:dyDescent="0.2">
      <c r="A32" s="23"/>
      <c r="B32" s="24" t="s">
        <v>76</v>
      </c>
      <c r="C32" s="25" t="s">
        <v>59</v>
      </c>
      <c r="D32" s="25"/>
      <c r="E32" s="25"/>
      <c r="F32" s="25"/>
      <c r="G32" s="25"/>
      <c r="H32" s="26">
        <v>884.26599999999996</v>
      </c>
      <c r="I32" s="26">
        <v>624.81100000000004</v>
      </c>
      <c r="J32" s="26">
        <v>622.15300000000002</v>
      </c>
      <c r="K32" s="26">
        <v>955.74400000000003</v>
      </c>
      <c r="L32" s="26">
        <v>544.24199999999996</v>
      </c>
      <c r="M32" s="26">
        <v>675.64200000000005</v>
      </c>
      <c r="N32" s="26">
        <v>426.37799999999999</v>
      </c>
      <c r="O32" s="26">
        <v>675.64200000000005</v>
      </c>
      <c r="P32" s="26">
        <v>544.24199999999996</v>
      </c>
      <c r="Q32" s="26">
        <v>955.74400000000003</v>
      </c>
      <c r="R32" s="26">
        <f>$H$32+$I$32+$J$32+$K$32+$L$32+$M$32+$N$32+$O$32+$P$32+$Q$32</f>
        <v>6908.8639999999996</v>
      </c>
      <c r="S32" s="28">
        <v>18</v>
      </c>
      <c r="T32" s="27">
        <f>ROUND($R$32*$S$32,3)</f>
        <v>124359.552</v>
      </c>
      <c r="U32" s="63"/>
      <c r="V32" s="64"/>
      <c r="W32" s="29">
        <f>ROUND($V$32+$U$32,2)</f>
        <v>0</v>
      </c>
      <c r="X32" s="27">
        <f>ROUND($R$32*$U$32,2)</f>
        <v>0</v>
      </c>
      <c r="Y32" s="27">
        <f>ROUND($T$32*$V$32,2)</f>
        <v>0</v>
      </c>
      <c r="Z32" s="27">
        <f>ROUND($Y$32+$X$32,2)</f>
        <v>0</v>
      </c>
      <c r="AA32" s="73"/>
      <c r="AB32" s="73"/>
    </row>
    <row r="33" spans="1:28" s="1" customFormat="1" ht="89.1" customHeight="1" outlineLevel="7" x14ac:dyDescent="0.2">
      <c r="A33" s="23"/>
      <c r="B33" s="24" t="s">
        <v>72</v>
      </c>
      <c r="C33" s="25" t="s">
        <v>59</v>
      </c>
      <c r="D33" s="25"/>
      <c r="E33" s="25"/>
      <c r="F33" s="25"/>
      <c r="G33" s="25"/>
      <c r="H33" s="26">
        <v>884.26599999999996</v>
      </c>
      <c r="I33" s="26">
        <v>624.81100000000004</v>
      </c>
      <c r="J33" s="26">
        <v>622.15300000000002</v>
      </c>
      <c r="K33" s="26">
        <v>955.74400000000003</v>
      </c>
      <c r="L33" s="26">
        <v>544.24199999999996</v>
      </c>
      <c r="M33" s="26">
        <v>675.64200000000005</v>
      </c>
      <c r="N33" s="26">
        <v>426.37799999999999</v>
      </c>
      <c r="O33" s="26">
        <v>675.64200000000005</v>
      </c>
      <c r="P33" s="26">
        <v>544.24199999999996</v>
      </c>
      <c r="Q33" s="26">
        <v>955.74400000000003</v>
      </c>
      <c r="R33" s="26">
        <f>$H$33+$I$33+$J$33+$K$33+$L$33+$M$33+$N$33+$O$33+$P$33+$Q$33</f>
        <v>6908.8639999999996</v>
      </c>
      <c r="S33" s="29">
        <v>0.15</v>
      </c>
      <c r="T33" s="27">
        <f>ROUND($R$33*$S$33,3)</f>
        <v>1036.33</v>
      </c>
      <c r="U33" s="63"/>
      <c r="V33" s="64"/>
      <c r="W33" s="29">
        <f>ROUND($V$33+$U$33,2)</f>
        <v>0</v>
      </c>
      <c r="X33" s="27">
        <f>ROUND($R$33*$U$33,2)</f>
        <v>0</v>
      </c>
      <c r="Y33" s="27">
        <f>ROUND($T$33*$V$33,2)</f>
        <v>0</v>
      </c>
      <c r="Z33" s="27">
        <f>ROUND($Y$33+$X$33,2)</f>
        <v>0</v>
      </c>
      <c r="AA33" s="73" t="s">
        <v>73</v>
      </c>
      <c r="AB33" s="73"/>
    </row>
    <row r="34" spans="1:28" s="11" customFormat="1" ht="21.95" customHeight="1" outlineLevel="6" x14ac:dyDescent="0.15">
      <c r="A34" s="12">
        <v>4</v>
      </c>
      <c r="B34" s="13" t="s">
        <v>77</v>
      </c>
      <c r="C34" s="14" t="s">
        <v>57</v>
      </c>
      <c r="D34" s="14"/>
      <c r="E34" s="14"/>
      <c r="F34" s="14"/>
      <c r="G34" s="14"/>
      <c r="H34" s="15">
        <v>95.063999999999993</v>
      </c>
      <c r="I34" s="15">
        <v>81.257999999999996</v>
      </c>
      <c r="J34" s="15">
        <v>94.533000000000001</v>
      </c>
      <c r="K34" s="15">
        <v>121.92400000000001</v>
      </c>
      <c r="L34" s="15">
        <v>65.463999999999999</v>
      </c>
      <c r="M34" s="15">
        <v>93.081999999999994</v>
      </c>
      <c r="N34" s="15">
        <v>54.768000000000001</v>
      </c>
      <c r="O34" s="15">
        <v>93.081999999999994</v>
      </c>
      <c r="P34" s="15">
        <v>65.463999999999999</v>
      </c>
      <c r="Q34" s="15">
        <v>121.92400000000001</v>
      </c>
      <c r="R34" s="15">
        <v>886.56299999999999</v>
      </c>
      <c r="S34" s="16"/>
      <c r="T34" s="16">
        <f>$T$35</f>
        <v>886.56299999999999</v>
      </c>
      <c r="U34" s="67"/>
      <c r="V34" s="67"/>
      <c r="W34" s="16">
        <f>ROUND($Z$34/$T$34,2)</f>
        <v>0</v>
      </c>
      <c r="X34" s="16">
        <f>ROUND($X$35+$X$36+$X$37+$X$38,2)</f>
        <v>0</v>
      </c>
      <c r="Y34" s="16">
        <f>ROUND($Y$35+$Y$36+$Y$37+$Y$38,2)</f>
        <v>0</v>
      </c>
      <c r="Z34" s="16">
        <f>ROUND($Z$35+$Z$36+$Z$37+$Z$38,2)</f>
        <v>0</v>
      </c>
      <c r="AA34" s="71" t="s">
        <v>78</v>
      </c>
      <c r="AB34" s="71"/>
    </row>
    <row r="35" spans="1:28" s="17" customFormat="1" ht="11.1" customHeight="1" outlineLevel="7" x14ac:dyDescent="0.2">
      <c r="A35" s="18"/>
      <c r="B35" s="19" t="s">
        <v>21</v>
      </c>
      <c r="C35" s="20" t="s">
        <v>57</v>
      </c>
      <c r="D35" s="20"/>
      <c r="E35" s="20"/>
      <c r="F35" s="20"/>
      <c r="G35" s="20"/>
      <c r="H35" s="21">
        <v>95.063999999999993</v>
      </c>
      <c r="I35" s="21">
        <v>81.257999999999996</v>
      </c>
      <c r="J35" s="21">
        <v>94.533000000000001</v>
      </c>
      <c r="K35" s="21">
        <v>121.92400000000001</v>
      </c>
      <c r="L35" s="21">
        <v>65.463999999999999</v>
      </c>
      <c r="M35" s="21">
        <v>93.081999999999994</v>
      </c>
      <c r="N35" s="21">
        <v>54.768000000000001</v>
      </c>
      <c r="O35" s="21">
        <v>93.081999999999994</v>
      </c>
      <c r="P35" s="21">
        <v>65.463999999999999</v>
      </c>
      <c r="Q35" s="21">
        <v>121.92400000000001</v>
      </c>
      <c r="R35" s="21">
        <f>$H$35+$I$35+$J$35+$K$35+$L$35+$M$35+$N$35+$O$35+$P$35+$Q$35</f>
        <v>886.5630000000001</v>
      </c>
      <c r="S35" s="21">
        <v>1</v>
      </c>
      <c r="T35" s="22">
        <f>ROUND($R$35*$S$35,3)</f>
        <v>886.56299999999999</v>
      </c>
      <c r="U35" s="61"/>
      <c r="V35" s="62"/>
      <c r="W35" s="47">
        <f>ROUND($V$35+$U$35,2)</f>
        <v>0</v>
      </c>
      <c r="X35" s="22">
        <f>ROUND($R$35*$U$35,2)</f>
        <v>0</v>
      </c>
      <c r="Y35" s="22">
        <f>ROUND($T$35*$V$35,2)</f>
        <v>0</v>
      </c>
      <c r="Z35" s="22">
        <f>ROUND($Y$35+$X$35,2)</f>
        <v>0</v>
      </c>
      <c r="AA35" s="72"/>
      <c r="AB35" s="72"/>
    </row>
    <row r="36" spans="1:28" s="1" customFormat="1" ht="21.95" customHeight="1" outlineLevel="7" x14ac:dyDescent="0.2">
      <c r="A36" s="23"/>
      <c r="B36" s="24" t="s">
        <v>69</v>
      </c>
      <c r="C36" s="25" t="s">
        <v>70</v>
      </c>
      <c r="D36" s="25"/>
      <c r="E36" s="25"/>
      <c r="F36" s="25"/>
      <c r="G36" s="25"/>
      <c r="H36" s="26">
        <v>95.063999999999993</v>
      </c>
      <c r="I36" s="26">
        <v>81.257999999999996</v>
      </c>
      <c r="J36" s="26">
        <v>94.533000000000001</v>
      </c>
      <c r="K36" s="26">
        <v>121.92400000000001</v>
      </c>
      <c r="L36" s="26">
        <v>65.463999999999999</v>
      </c>
      <c r="M36" s="26">
        <v>93.081999999999994</v>
      </c>
      <c r="N36" s="26">
        <v>54.768000000000001</v>
      </c>
      <c r="O36" s="26">
        <v>93.081999999999994</v>
      </c>
      <c r="P36" s="26">
        <v>65.463999999999999</v>
      </c>
      <c r="Q36" s="26">
        <v>121.92400000000001</v>
      </c>
      <c r="R36" s="26">
        <f>$H$36+$I$36+$J$36+$K$36+$L$36+$M$36+$N$36+$O$36+$P$36+$Q$36</f>
        <v>886.5630000000001</v>
      </c>
      <c r="S36" s="28">
        <v>5</v>
      </c>
      <c r="T36" s="27">
        <f>ROUND($R$36*$S$36,3)</f>
        <v>4432.8149999999996</v>
      </c>
      <c r="U36" s="63"/>
      <c r="V36" s="64"/>
      <c r="W36" s="29">
        <f>ROUND($V$36+$U$36,2)</f>
        <v>0</v>
      </c>
      <c r="X36" s="27">
        <f>ROUND($R$36*$U$36,2)</f>
        <v>0</v>
      </c>
      <c r="Y36" s="27">
        <f>ROUND($T$36*$V$36,2)</f>
        <v>0</v>
      </c>
      <c r="Z36" s="27">
        <f>ROUND($Y$36+$X$36,2)</f>
        <v>0</v>
      </c>
      <c r="AA36" s="73"/>
      <c r="AB36" s="73"/>
    </row>
    <row r="37" spans="1:28" s="1" customFormat="1" ht="11.1" customHeight="1" outlineLevel="7" x14ac:dyDescent="0.2">
      <c r="A37" s="23"/>
      <c r="B37" s="24" t="s">
        <v>71</v>
      </c>
      <c r="C37" s="25" t="s">
        <v>59</v>
      </c>
      <c r="D37" s="25"/>
      <c r="E37" s="25"/>
      <c r="F37" s="25"/>
      <c r="G37" s="25"/>
      <c r="H37" s="26">
        <v>95.063999999999993</v>
      </c>
      <c r="I37" s="26">
        <v>81.257999999999996</v>
      </c>
      <c r="J37" s="26">
        <v>94.533000000000001</v>
      </c>
      <c r="K37" s="26">
        <v>121.92400000000001</v>
      </c>
      <c r="L37" s="26">
        <v>65.463999999999999</v>
      </c>
      <c r="M37" s="26">
        <v>93.081999999999994</v>
      </c>
      <c r="N37" s="26">
        <v>54.768000000000001</v>
      </c>
      <c r="O37" s="26">
        <v>93.081999999999994</v>
      </c>
      <c r="P37" s="26">
        <v>65.463999999999999</v>
      </c>
      <c r="Q37" s="26">
        <v>121.92400000000001</v>
      </c>
      <c r="R37" s="26">
        <f>$H$37+$I$37+$J$37+$K$37+$L$37+$M$37+$N$37+$O$37+$P$37+$Q$37</f>
        <v>886.5630000000001</v>
      </c>
      <c r="S37" s="28">
        <v>35</v>
      </c>
      <c r="T37" s="27">
        <f>ROUND($R$37*$S$37,3)</f>
        <v>31029.705000000002</v>
      </c>
      <c r="U37" s="63"/>
      <c r="V37" s="64"/>
      <c r="W37" s="29">
        <f>ROUND($V$37+$U$37,2)</f>
        <v>0</v>
      </c>
      <c r="X37" s="27">
        <f>ROUND($R$37*$U$37,2)</f>
        <v>0</v>
      </c>
      <c r="Y37" s="27">
        <f>ROUND($T$37*$V$37,2)</f>
        <v>0</v>
      </c>
      <c r="Z37" s="27">
        <f>ROUND($Y$37+$X$37,2)</f>
        <v>0</v>
      </c>
      <c r="AA37" s="73"/>
      <c r="AB37" s="73"/>
    </row>
    <row r="38" spans="1:28" s="1" customFormat="1" ht="89.1" customHeight="1" outlineLevel="7" x14ac:dyDescent="0.2">
      <c r="A38" s="23"/>
      <c r="B38" s="24" t="s">
        <v>72</v>
      </c>
      <c r="C38" s="25" t="s">
        <v>59</v>
      </c>
      <c r="D38" s="25"/>
      <c r="E38" s="25"/>
      <c r="F38" s="25"/>
      <c r="G38" s="25"/>
      <c r="H38" s="26">
        <v>95.063999999999993</v>
      </c>
      <c r="I38" s="26">
        <v>81.257999999999996</v>
      </c>
      <c r="J38" s="26">
        <v>94.533000000000001</v>
      </c>
      <c r="K38" s="26">
        <v>121.92400000000001</v>
      </c>
      <c r="L38" s="26">
        <v>65.463999999999999</v>
      </c>
      <c r="M38" s="26">
        <v>93.081999999999994</v>
      </c>
      <c r="N38" s="26">
        <v>54.768000000000001</v>
      </c>
      <c r="O38" s="26">
        <v>93.081999999999994</v>
      </c>
      <c r="P38" s="26">
        <v>65.463999999999999</v>
      </c>
      <c r="Q38" s="26">
        <v>121.92400000000001</v>
      </c>
      <c r="R38" s="26">
        <f>$H$38+$I$38+$J$38+$K$38+$L$38+$M$38+$N$38+$O$38+$P$38+$Q$38</f>
        <v>886.5630000000001</v>
      </c>
      <c r="S38" s="29">
        <v>0.15</v>
      </c>
      <c r="T38" s="27">
        <f>ROUND($R$38*$S$38,3)</f>
        <v>132.98400000000001</v>
      </c>
      <c r="U38" s="63"/>
      <c r="V38" s="64"/>
      <c r="W38" s="29">
        <f>ROUND($V$38+$U$38,2)</f>
        <v>0</v>
      </c>
      <c r="X38" s="27">
        <f>ROUND($R$38*$U$38,2)</f>
        <v>0</v>
      </c>
      <c r="Y38" s="27">
        <f>ROUND($T$38*$V$38,2)</f>
        <v>0</v>
      </c>
      <c r="Z38" s="27">
        <f>ROUND($Y$38+$X$38,2)</f>
        <v>0</v>
      </c>
      <c r="AA38" s="73" t="s">
        <v>73</v>
      </c>
      <c r="AB38" s="73"/>
    </row>
    <row r="39" spans="1:28" s="11" customFormat="1" ht="21.95" customHeight="1" outlineLevel="6" x14ac:dyDescent="0.15">
      <c r="A39" s="12">
        <v>5</v>
      </c>
      <c r="B39" s="13" t="s">
        <v>79</v>
      </c>
      <c r="C39" s="14" t="s">
        <v>57</v>
      </c>
      <c r="D39" s="14"/>
      <c r="E39" s="14"/>
      <c r="F39" s="14"/>
      <c r="G39" s="14"/>
      <c r="H39" s="15">
        <v>61.174999999999997</v>
      </c>
      <c r="I39" s="15">
        <v>45.875</v>
      </c>
      <c r="J39" s="15">
        <v>61.662999999999997</v>
      </c>
      <c r="K39" s="15">
        <v>92.94</v>
      </c>
      <c r="L39" s="15">
        <v>49.4</v>
      </c>
      <c r="M39" s="15">
        <v>36.4</v>
      </c>
      <c r="N39" s="15">
        <v>35.35</v>
      </c>
      <c r="O39" s="15">
        <v>36.4</v>
      </c>
      <c r="P39" s="15">
        <v>49.4</v>
      </c>
      <c r="Q39" s="15">
        <v>92.94</v>
      </c>
      <c r="R39" s="15">
        <v>561.54300000000001</v>
      </c>
      <c r="S39" s="16"/>
      <c r="T39" s="16">
        <f>$T$40</f>
        <v>561.54300000000001</v>
      </c>
      <c r="U39" s="67"/>
      <c r="V39" s="67"/>
      <c r="W39" s="16">
        <f>ROUND($Z$39/$T$39,2)</f>
        <v>0</v>
      </c>
      <c r="X39" s="16">
        <f>ROUND($X$40+$X$41+$X$42+$X$43,2)</f>
        <v>0</v>
      </c>
      <c r="Y39" s="16">
        <f>ROUND($Y$40+$Y$41+$Y$42+$Y$43,2)</f>
        <v>0</v>
      </c>
      <c r="Z39" s="16">
        <f>ROUND($Z$40+$Z$41+$Z$42+$Z$43,2)</f>
        <v>0</v>
      </c>
      <c r="AA39" s="71" t="s">
        <v>78</v>
      </c>
      <c r="AB39" s="71"/>
    </row>
    <row r="40" spans="1:28" s="17" customFormat="1" ht="11.1" customHeight="1" outlineLevel="7" x14ac:dyDescent="0.2">
      <c r="A40" s="18"/>
      <c r="B40" s="19" t="s">
        <v>21</v>
      </c>
      <c r="C40" s="20" t="s">
        <v>57</v>
      </c>
      <c r="D40" s="20"/>
      <c r="E40" s="20"/>
      <c r="F40" s="20"/>
      <c r="G40" s="20"/>
      <c r="H40" s="21">
        <v>61.174999999999997</v>
      </c>
      <c r="I40" s="21">
        <v>45.875</v>
      </c>
      <c r="J40" s="21">
        <v>61.662999999999997</v>
      </c>
      <c r="K40" s="21">
        <v>92.94</v>
      </c>
      <c r="L40" s="21">
        <v>49.4</v>
      </c>
      <c r="M40" s="21">
        <v>36.4</v>
      </c>
      <c r="N40" s="21">
        <v>35.35</v>
      </c>
      <c r="O40" s="21">
        <v>36.4</v>
      </c>
      <c r="P40" s="21">
        <v>49.4</v>
      </c>
      <c r="Q40" s="21">
        <v>92.94</v>
      </c>
      <c r="R40" s="21">
        <f>$H$40+$I$40+$J$40+$K$40+$L$40+$M$40+$N$40+$O$40+$P$40+$Q$40</f>
        <v>561.54299999999989</v>
      </c>
      <c r="S40" s="21">
        <v>1</v>
      </c>
      <c r="T40" s="22">
        <f>ROUND($R$40*$S$40,3)</f>
        <v>561.54300000000001</v>
      </c>
      <c r="U40" s="61"/>
      <c r="V40" s="62"/>
      <c r="W40" s="47">
        <f>ROUND($V$40+$U$40,2)</f>
        <v>0</v>
      </c>
      <c r="X40" s="22">
        <f>ROUND($R$40*$U$40,2)</f>
        <v>0</v>
      </c>
      <c r="Y40" s="22">
        <f>ROUND($T$40*$V$40,2)</f>
        <v>0</v>
      </c>
      <c r="Z40" s="22">
        <f>ROUND($Y$40+$X$40,2)</f>
        <v>0</v>
      </c>
      <c r="AA40" s="72"/>
      <c r="AB40" s="72"/>
    </row>
    <row r="41" spans="1:28" s="1" customFormat="1" ht="21.95" customHeight="1" outlineLevel="7" x14ac:dyDescent="0.2">
      <c r="A41" s="23"/>
      <c r="B41" s="24" t="s">
        <v>69</v>
      </c>
      <c r="C41" s="25" t="s">
        <v>70</v>
      </c>
      <c r="D41" s="25"/>
      <c r="E41" s="25"/>
      <c r="F41" s="25"/>
      <c r="G41" s="25"/>
      <c r="H41" s="26">
        <v>61.174999999999997</v>
      </c>
      <c r="I41" s="26">
        <v>45.875</v>
      </c>
      <c r="J41" s="26">
        <v>61.662999999999997</v>
      </c>
      <c r="K41" s="26">
        <v>92.94</v>
      </c>
      <c r="L41" s="26">
        <v>49.4</v>
      </c>
      <c r="M41" s="26">
        <v>36.4</v>
      </c>
      <c r="N41" s="26">
        <v>35.35</v>
      </c>
      <c r="O41" s="26">
        <v>36.4</v>
      </c>
      <c r="P41" s="26">
        <v>49.4</v>
      </c>
      <c r="Q41" s="26">
        <v>92.94</v>
      </c>
      <c r="R41" s="26">
        <f>$H$41+$I$41+$J$41+$K$41+$L$41+$M$41+$N$41+$O$41+$P$41+$Q$41</f>
        <v>561.54299999999989</v>
      </c>
      <c r="S41" s="28">
        <v>8</v>
      </c>
      <c r="T41" s="27">
        <f>ROUND($R$41*$S$41,3)</f>
        <v>4492.3440000000001</v>
      </c>
      <c r="U41" s="63"/>
      <c r="V41" s="64"/>
      <c r="W41" s="29">
        <f>ROUND($V$41+$U$41,2)</f>
        <v>0</v>
      </c>
      <c r="X41" s="27">
        <f>ROUND($R$41*$U$41,2)</f>
        <v>0</v>
      </c>
      <c r="Y41" s="27">
        <f>ROUND($T$41*$V$41,2)</f>
        <v>0</v>
      </c>
      <c r="Z41" s="27">
        <f>ROUND($Y$41+$X$41,2)</f>
        <v>0</v>
      </c>
      <c r="AA41" s="73"/>
      <c r="AB41" s="73"/>
    </row>
    <row r="42" spans="1:28" s="1" customFormat="1" ht="11.1" customHeight="1" outlineLevel="7" x14ac:dyDescent="0.2">
      <c r="A42" s="23"/>
      <c r="B42" s="24" t="s">
        <v>71</v>
      </c>
      <c r="C42" s="25" t="s">
        <v>59</v>
      </c>
      <c r="D42" s="25"/>
      <c r="E42" s="25"/>
      <c r="F42" s="25"/>
      <c r="G42" s="25"/>
      <c r="H42" s="26">
        <v>61.174999999999997</v>
      </c>
      <c r="I42" s="26">
        <v>45.875</v>
      </c>
      <c r="J42" s="26">
        <v>61.662999999999997</v>
      </c>
      <c r="K42" s="26">
        <v>92.94</v>
      </c>
      <c r="L42" s="26">
        <v>49.4</v>
      </c>
      <c r="M42" s="26">
        <v>36.4</v>
      </c>
      <c r="N42" s="26">
        <v>35.35</v>
      </c>
      <c r="O42" s="26">
        <v>36.4</v>
      </c>
      <c r="P42" s="26">
        <v>49.4</v>
      </c>
      <c r="Q42" s="26">
        <v>92.94</v>
      </c>
      <c r="R42" s="26">
        <f>$H$42+$I$42+$J$42+$K$42+$L$42+$M$42+$N$42+$O$42+$P$42+$Q$42</f>
        <v>561.54299999999989</v>
      </c>
      <c r="S42" s="28">
        <v>10</v>
      </c>
      <c r="T42" s="27">
        <f>ROUND($R$42*$S$42,3)</f>
        <v>5615.43</v>
      </c>
      <c r="U42" s="63"/>
      <c r="V42" s="64"/>
      <c r="W42" s="29">
        <f>ROUND($V$42+$U$42,2)</f>
        <v>0</v>
      </c>
      <c r="X42" s="27">
        <f>ROUND($R$42*$U$42,2)</f>
        <v>0</v>
      </c>
      <c r="Y42" s="27">
        <f>ROUND($T$42*$V$42,2)</f>
        <v>0</v>
      </c>
      <c r="Z42" s="27">
        <f>ROUND($Y$42+$X$42,2)</f>
        <v>0</v>
      </c>
      <c r="AA42" s="73"/>
      <c r="AB42" s="73"/>
    </row>
    <row r="43" spans="1:28" s="1" customFormat="1" ht="89.1" customHeight="1" outlineLevel="7" x14ac:dyDescent="0.2">
      <c r="A43" s="23"/>
      <c r="B43" s="24" t="s">
        <v>72</v>
      </c>
      <c r="C43" s="25" t="s">
        <v>59</v>
      </c>
      <c r="D43" s="25"/>
      <c r="E43" s="25"/>
      <c r="F43" s="25"/>
      <c r="G43" s="25"/>
      <c r="H43" s="26">
        <v>61.174999999999997</v>
      </c>
      <c r="I43" s="26">
        <v>45.875</v>
      </c>
      <c r="J43" s="26">
        <v>61.662999999999997</v>
      </c>
      <c r="K43" s="26">
        <v>92.94</v>
      </c>
      <c r="L43" s="26">
        <v>49.4</v>
      </c>
      <c r="M43" s="26">
        <v>36.4</v>
      </c>
      <c r="N43" s="26">
        <v>35.35</v>
      </c>
      <c r="O43" s="26">
        <v>36.4</v>
      </c>
      <c r="P43" s="26">
        <v>49.4</v>
      </c>
      <c r="Q43" s="26">
        <v>92.94</v>
      </c>
      <c r="R43" s="26">
        <f>$H$43+$I$43+$J$43+$K$43+$L$43+$M$43+$N$43+$O$43+$P$43+$Q$43</f>
        <v>561.54299999999989</v>
      </c>
      <c r="S43" s="29">
        <v>0.15</v>
      </c>
      <c r="T43" s="27">
        <f>ROUND($R$43*$S$43,3)</f>
        <v>84.230999999999995</v>
      </c>
      <c r="U43" s="63"/>
      <c r="V43" s="64"/>
      <c r="W43" s="29">
        <f>ROUND($V$43+$U$43,2)</f>
        <v>0</v>
      </c>
      <c r="X43" s="27">
        <f>ROUND($R$43*$U$43,2)</f>
        <v>0</v>
      </c>
      <c r="Y43" s="27">
        <f>ROUND($T$43*$V$43,2)</f>
        <v>0</v>
      </c>
      <c r="Z43" s="27">
        <f>ROUND($Y$43+$X$43,2)</f>
        <v>0</v>
      </c>
      <c r="AA43" s="73" t="s">
        <v>73</v>
      </c>
      <c r="AB43" s="73"/>
    </row>
    <row r="44" spans="1:28" s="11" customFormat="1" ht="51.95" customHeight="1" outlineLevel="6" x14ac:dyDescent="0.15">
      <c r="A44" s="12">
        <v>6</v>
      </c>
      <c r="B44" s="13" t="s">
        <v>80</v>
      </c>
      <c r="C44" s="14" t="s">
        <v>57</v>
      </c>
      <c r="D44" s="14"/>
      <c r="E44" s="14"/>
      <c r="F44" s="14"/>
      <c r="G44" s="14"/>
      <c r="H44" s="15">
        <v>405.024</v>
      </c>
      <c r="I44" s="15">
        <v>365.13600000000002</v>
      </c>
      <c r="J44" s="15">
        <v>460.85899999999998</v>
      </c>
      <c r="K44" s="15">
        <v>492.78899999999999</v>
      </c>
      <c r="L44" s="15">
        <v>283.19</v>
      </c>
      <c r="M44" s="15">
        <v>365.66399999999999</v>
      </c>
      <c r="N44" s="15">
        <v>229.40299999999999</v>
      </c>
      <c r="O44" s="15">
        <v>365.66399999999999</v>
      </c>
      <c r="P44" s="15">
        <v>283.19</v>
      </c>
      <c r="Q44" s="15">
        <v>492.78899999999999</v>
      </c>
      <c r="R44" s="31">
        <v>3743.7080000000001</v>
      </c>
      <c r="S44" s="16"/>
      <c r="T44" s="16">
        <f>$T$45</f>
        <v>3743.7080000000001</v>
      </c>
      <c r="U44" s="67"/>
      <c r="V44" s="67"/>
      <c r="W44" s="16">
        <f>ROUND($Z$44/$T$44,2)</f>
        <v>0</v>
      </c>
      <c r="X44" s="16">
        <f>ROUND($X$45+$X$46+$X$47,2)</f>
        <v>0</v>
      </c>
      <c r="Y44" s="16">
        <f>ROUND($Y$45+$Y$46+$Y$47,2)</f>
        <v>0</v>
      </c>
      <c r="Z44" s="16">
        <f>ROUND($Z$45+$Z$46+$Z$47,2)</f>
        <v>0</v>
      </c>
      <c r="AA44" s="71" t="s">
        <v>81</v>
      </c>
      <c r="AB44" s="71"/>
    </row>
    <row r="45" spans="1:28" s="17" customFormat="1" ht="11.1" customHeight="1" outlineLevel="7" x14ac:dyDescent="0.2">
      <c r="A45" s="18"/>
      <c r="B45" s="19" t="s">
        <v>21</v>
      </c>
      <c r="C45" s="20" t="s">
        <v>57</v>
      </c>
      <c r="D45" s="20"/>
      <c r="E45" s="20"/>
      <c r="F45" s="20"/>
      <c r="G45" s="20"/>
      <c r="H45" s="21">
        <v>405.024</v>
      </c>
      <c r="I45" s="21">
        <v>365.13600000000002</v>
      </c>
      <c r="J45" s="21">
        <v>460.85899999999998</v>
      </c>
      <c r="K45" s="21">
        <v>492.78899999999999</v>
      </c>
      <c r="L45" s="21">
        <v>283.19</v>
      </c>
      <c r="M45" s="21">
        <v>365.66399999999999</v>
      </c>
      <c r="N45" s="21">
        <v>229.40299999999999</v>
      </c>
      <c r="O45" s="21">
        <v>365.66399999999999</v>
      </c>
      <c r="P45" s="21">
        <v>283.19</v>
      </c>
      <c r="Q45" s="21">
        <v>492.78899999999999</v>
      </c>
      <c r="R45" s="21">
        <f>$H$45+$I$45+$J$45+$K$45+$L$45+$M$45+$N$45+$O$45+$P$45+$Q$45</f>
        <v>3743.7080000000005</v>
      </c>
      <c r="S45" s="21">
        <v>1</v>
      </c>
      <c r="T45" s="22">
        <f>ROUND($R$45*$S$45,3)</f>
        <v>3743.7080000000001</v>
      </c>
      <c r="U45" s="61"/>
      <c r="V45" s="62"/>
      <c r="W45" s="47">
        <f>ROUND($V$45+$U$45,2)</f>
        <v>0</v>
      </c>
      <c r="X45" s="22">
        <f>ROUND($R$45*$U$45,2)</f>
        <v>0</v>
      </c>
      <c r="Y45" s="22">
        <f>ROUND($T$45*$V$45,2)</f>
        <v>0</v>
      </c>
      <c r="Z45" s="22">
        <f>ROUND($Y$45+$X$45,2)</f>
        <v>0</v>
      </c>
      <c r="AA45" s="72"/>
      <c r="AB45" s="72"/>
    </row>
    <row r="46" spans="1:28" s="1" customFormat="1" ht="89.1" customHeight="1" outlineLevel="7" x14ac:dyDescent="0.2">
      <c r="A46" s="23"/>
      <c r="B46" s="24" t="s">
        <v>72</v>
      </c>
      <c r="C46" s="25" t="s">
        <v>59</v>
      </c>
      <c r="D46" s="25"/>
      <c r="E46" s="25"/>
      <c r="F46" s="25"/>
      <c r="G46" s="25"/>
      <c r="H46" s="26">
        <v>405.024</v>
      </c>
      <c r="I46" s="26">
        <v>365.13600000000002</v>
      </c>
      <c r="J46" s="26">
        <v>460.85899999999998</v>
      </c>
      <c r="K46" s="26">
        <v>492.78899999999999</v>
      </c>
      <c r="L46" s="26">
        <v>283.19</v>
      </c>
      <c r="M46" s="26">
        <v>365.66399999999999</v>
      </c>
      <c r="N46" s="26">
        <v>229.40299999999999</v>
      </c>
      <c r="O46" s="26">
        <v>365.66399999999999</v>
      </c>
      <c r="P46" s="26">
        <v>283.19</v>
      </c>
      <c r="Q46" s="26">
        <v>492.78899999999999</v>
      </c>
      <c r="R46" s="26">
        <f>$H$46+$I$46+$J$46+$K$46+$L$46+$M$46+$N$46+$O$46+$P$46+$Q$46</f>
        <v>3743.7080000000005</v>
      </c>
      <c r="S46" s="29">
        <v>0.15</v>
      </c>
      <c r="T46" s="27">
        <f>ROUND($R$46*$S$46,3)</f>
        <v>561.55600000000004</v>
      </c>
      <c r="U46" s="63"/>
      <c r="V46" s="64"/>
      <c r="W46" s="29">
        <f>ROUND($V$46+$U$46,2)</f>
        <v>0</v>
      </c>
      <c r="X46" s="27">
        <f>ROUND($R$46*$U$46,2)</f>
        <v>0</v>
      </c>
      <c r="Y46" s="27">
        <f>ROUND($T$46*$V$46,2)</f>
        <v>0</v>
      </c>
      <c r="Z46" s="27">
        <f>ROUND($Y$46+$X$46,2)</f>
        <v>0</v>
      </c>
      <c r="AA46" s="73" t="s">
        <v>73</v>
      </c>
      <c r="AB46" s="73"/>
    </row>
    <row r="47" spans="1:28" s="1" customFormat="1" ht="11.1" customHeight="1" outlineLevel="7" x14ac:dyDescent="0.2">
      <c r="A47" s="23"/>
      <c r="B47" s="24" t="s">
        <v>76</v>
      </c>
      <c r="C47" s="25" t="s">
        <v>59</v>
      </c>
      <c r="D47" s="25"/>
      <c r="E47" s="25"/>
      <c r="F47" s="25"/>
      <c r="G47" s="25"/>
      <c r="H47" s="26">
        <v>405.024</v>
      </c>
      <c r="I47" s="26">
        <v>365.13600000000002</v>
      </c>
      <c r="J47" s="26">
        <v>460.85899999999998</v>
      </c>
      <c r="K47" s="26">
        <v>492.78899999999999</v>
      </c>
      <c r="L47" s="26">
        <v>283.19</v>
      </c>
      <c r="M47" s="26">
        <v>365.66399999999999</v>
      </c>
      <c r="N47" s="26">
        <v>229.40299999999999</v>
      </c>
      <c r="O47" s="26">
        <v>365.66399999999999</v>
      </c>
      <c r="P47" s="26">
        <v>283.19</v>
      </c>
      <c r="Q47" s="26">
        <v>492.78899999999999</v>
      </c>
      <c r="R47" s="26">
        <f>$H$47+$I$47+$J$47+$K$47+$L$47+$M$47+$N$47+$O$47+$P$47+$Q$47</f>
        <v>3743.7080000000005</v>
      </c>
      <c r="S47" s="28">
        <v>7</v>
      </c>
      <c r="T47" s="27">
        <f>ROUND($R$47*$S$47,3)</f>
        <v>26205.955999999998</v>
      </c>
      <c r="U47" s="63"/>
      <c r="V47" s="64"/>
      <c r="W47" s="29">
        <f>ROUND($V$47+$U$47,2)</f>
        <v>0</v>
      </c>
      <c r="X47" s="27">
        <f>ROUND($R$47*$U$47,2)</f>
        <v>0</v>
      </c>
      <c r="Y47" s="27">
        <f>ROUND($T$47*$V$47,2)</f>
        <v>0</v>
      </c>
      <c r="Z47" s="27">
        <f>ROUND($Y$47+$X$47,2)</f>
        <v>0</v>
      </c>
      <c r="AA47" s="73"/>
      <c r="AB47" s="73"/>
    </row>
    <row r="48" spans="1:28" s="1" customFormat="1" ht="12" customHeight="1" outlineLevel="5" x14ac:dyDescent="0.2">
      <c r="A48" s="7"/>
      <c r="B48" s="8" t="s">
        <v>82</v>
      </c>
      <c r="C48" s="9"/>
      <c r="D48" s="9"/>
      <c r="E48" s="9"/>
      <c r="F48" s="9"/>
      <c r="G48" s="9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66"/>
      <c r="V48" s="66"/>
      <c r="W48" s="10"/>
      <c r="X48" s="10">
        <f>ROUND($X$50+$X$51+$X$52+$X$54+$X$55+$X$56+$X$57+$X$58+$X$60+$X$61+$X$62+$X$63+$X$65+$X$66+$X$67+$X$69+$X$70+$X$71+$X$72+$X$74+$X$75+$X$76+$X$78+$X$79+$X$80+$X$82+$X$83+$X$84+$X$85+$X$86+$X$87+$X$88,2)</f>
        <v>0</v>
      </c>
      <c r="Y48" s="10">
        <f>ROUND($Y$50+$Y$51+$Y$52+$Y$54+$Y$55+$Y$56+$Y$57+$Y$58+$Y$60+$Y$61+$Y$62+$Y$63+$Y$65+$Y$66+$Y$67+$Y$69+$Y$70+$Y$71+$Y$72+$Y$74+$Y$75+$Y$76+$Y$78+$Y$79+$Y$80+$Y$82+$Y$83+$Y$84+$Y$85+$Y$86+$Y$87+$Y$88,2)</f>
        <v>0</v>
      </c>
      <c r="Z48" s="10">
        <f>ROUND($Z$50+$Z$51+$Z$52+$Z$54+$Z$55+$Z$56+$Z$57+$Z$58+$Z$60+$Z$61+$Z$62+$Z$63+$Z$65+$Z$66+$Z$67+$Z$69+$Z$70+$Z$71+$Z$72+$Z$74+$Z$75+$Z$76+$Z$78+$Z$79+$Z$80+$Z$82+$Z$83+$Z$84+$Z$85+$Z$86+$Z$87+$Z$88,2)</f>
        <v>0</v>
      </c>
      <c r="AA48" s="66"/>
      <c r="AB48" s="66"/>
    </row>
    <row r="49" spans="1:28" s="11" customFormat="1" ht="72.95" customHeight="1" outlineLevel="6" x14ac:dyDescent="0.15">
      <c r="A49" s="12">
        <v>7</v>
      </c>
      <c r="B49" s="13" t="s">
        <v>83</v>
      </c>
      <c r="C49" s="14" t="s">
        <v>57</v>
      </c>
      <c r="D49" s="14"/>
      <c r="E49" s="14"/>
      <c r="F49" s="14"/>
      <c r="G49" s="14"/>
      <c r="H49" s="15">
        <v>125.565</v>
      </c>
      <c r="I49" s="15">
        <v>103.82</v>
      </c>
      <c r="J49" s="15">
        <v>125.044</v>
      </c>
      <c r="K49" s="15">
        <v>124.68300000000001</v>
      </c>
      <c r="L49" s="15">
        <v>109.422</v>
      </c>
      <c r="M49" s="15">
        <v>106.438</v>
      </c>
      <c r="N49" s="15">
        <v>94.100999999999999</v>
      </c>
      <c r="O49" s="15">
        <v>106.438</v>
      </c>
      <c r="P49" s="15">
        <v>109.422</v>
      </c>
      <c r="Q49" s="15">
        <v>124.68300000000001</v>
      </c>
      <c r="R49" s="31">
        <v>1129.616</v>
      </c>
      <c r="S49" s="16"/>
      <c r="T49" s="16">
        <f>$T$50</f>
        <v>1129.616</v>
      </c>
      <c r="U49" s="67"/>
      <c r="V49" s="67"/>
      <c r="W49" s="16">
        <f>ROUND($Z$49/$T$49,2)</f>
        <v>0</v>
      </c>
      <c r="X49" s="16">
        <f>ROUND($X$50+$X$51+$X$52,2)</f>
        <v>0</v>
      </c>
      <c r="Y49" s="16">
        <f>ROUND($Y$50+$Y$51+$Y$52,2)</f>
        <v>0</v>
      </c>
      <c r="Z49" s="16">
        <f>ROUND($Z$50+$Z$51+$Z$52,2)</f>
        <v>0</v>
      </c>
      <c r="AA49" s="71" t="s">
        <v>84</v>
      </c>
      <c r="AB49" s="71"/>
    </row>
    <row r="50" spans="1:28" s="17" customFormat="1" ht="11.1" customHeight="1" outlineLevel="7" x14ac:dyDescent="0.2">
      <c r="A50" s="18"/>
      <c r="B50" s="19" t="s">
        <v>21</v>
      </c>
      <c r="C50" s="20" t="s">
        <v>57</v>
      </c>
      <c r="D50" s="20"/>
      <c r="E50" s="20"/>
      <c r="F50" s="20"/>
      <c r="G50" s="20"/>
      <c r="H50" s="21">
        <v>125.565</v>
      </c>
      <c r="I50" s="21">
        <v>103.82</v>
      </c>
      <c r="J50" s="21">
        <v>125.044</v>
      </c>
      <c r="K50" s="21">
        <v>124.68300000000001</v>
      </c>
      <c r="L50" s="21">
        <v>109.422</v>
      </c>
      <c r="M50" s="21">
        <v>106.438</v>
      </c>
      <c r="N50" s="21">
        <v>94.100999999999999</v>
      </c>
      <c r="O50" s="21">
        <v>106.438</v>
      </c>
      <c r="P50" s="21">
        <v>109.422</v>
      </c>
      <c r="Q50" s="21">
        <v>124.68300000000001</v>
      </c>
      <c r="R50" s="21">
        <f>$H$50+$I$50+$J$50+$K$50+$L$50+$M$50+$N$50+$O$50+$P$50+$Q$50</f>
        <v>1129.616</v>
      </c>
      <c r="S50" s="21">
        <v>1</v>
      </c>
      <c r="T50" s="22">
        <f>ROUND($R$50*$S$50,3)</f>
        <v>1129.616</v>
      </c>
      <c r="U50" s="61"/>
      <c r="V50" s="62"/>
      <c r="W50" s="47">
        <f>ROUND($V$50+$U$50,2)</f>
        <v>0</v>
      </c>
      <c r="X50" s="22">
        <f>ROUND($R$50*$U$50,2)</f>
        <v>0</v>
      </c>
      <c r="Y50" s="22">
        <f>ROUND($T$50*$V$50,2)</f>
        <v>0</v>
      </c>
      <c r="Z50" s="22">
        <f>ROUND($Y$50+$X$50,2)</f>
        <v>0</v>
      </c>
      <c r="AA50" s="72"/>
      <c r="AB50" s="72"/>
    </row>
    <row r="51" spans="1:28" s="1" customFormat="1" ht="89.1" customHeight="1" outlineLevel="7" x14ac:dyDescent="0.2">
      <c r="A51" s="23"/>
      <c r="B51" s="24" t="s">
        <v>72</v>
      </c>
      <c r="C51" s="25" t="s">
        <v>59</v>
      </c>
      <c r="D51" s="25"/>
      <c r="E51" s="25"/>
      <c r="F51" s="25"/>
      <c r="G51" s="25"/>
      <c r="H51" s="26">
        <v>125.565</v>
      </c>
      <c r="I51" s="26">
        <v>103.82</v>
      </c>
      <c r="J51" s="26">
        <v>125.044</v>
      </c>
      <c r="K51" s="26">
        <v>124.68300000000001</v>
      </c>
      <c r="L51" s="26">
        <v>109.422</v>
      </c>
      <c r="M51" s="26">
        <v>106.438</v>
      </c>
      <c r="N51" s="26">
        <v>94.100999999999999</v>
      </c>
      <c r="O51" s="26">
        <v>106.438</v>
      </c>
      <c r="P51" s="26">
        <v>109.422</v>
      </c>
      <c r="Q51" s="26">
        <v>124.68300000000001</v>
      </c>
      <c r="R51" s="26">
        <f>$H$51+$I$51+$J$51+$K$51+$L$51+$M$51+$N$51+$O$51+$P$51+$Q$51</f>
        <v>1129.616</v>
      </c>
      <c r="S51" s="29">
        <v>0.15</v>
      </c>
      <c r="T51" s="27">
        <f>ROUND($R$51*$S$51,3)</f>
        <v>169.44200000000001</v>
      </c>
      <c r="U51" s="63"/>
      <c r="V51" s="64"/>
      <c r="W51" s="29">
        <f>ROUND($V$51+$U$51,2)</f>
        <v>0</v>
      </c>
      <c r="X51" s="27">
        <f>ROUND($R$51*$U$51,2)</f>
        <v>0</v>
      </c>
      <c r="Y51" s="27">
        <f>ROUND($T$51*$V$51,2)</f>
        <v>0</v>
      </c>
      <c r="Z51" s="27">
        <f>ROUND($Y$51+$X$51,2)</f>
        <v>0</v>
      </c>
      <c r="AA51" s="73" t="s">
        <v>73</v>
      </c>
      <c r="AB51" s="73"/>
    </row>
    <row r="52" spans="1:28" s="1" customFormat="1" ht="11.1" customHeight="1" outlineLevel="7" x14ac:dyDescent="0.2">
      <c r="A52" s="23"/>
      <c r="B52" s="24" t="s">
        <v>76</v>
      </c>
      <c r="C52" s="25" t="s">
        <v>59</v>
      </c>
      <c r="D52" s="25"/>
      <c r="E52" s="25"/>
      <c r="F52" s="25"/>
      <c r="G52" s="25"/>
      <c r="H52" s="26">
        <v>125.565</v>
      </c>
      <c r="I52" s="26">
        <v>103.82</v>
      </c>
      <c r="J52" s="26">
        <v>125.044</v>
      </c>
      <c r="K52" s="26">
        <v>124.68300000000001</v>
      </c>
      <c r="L52" s="26">
        <v>109.422</v>
      </c>
      <c r="M52" s="26">
        <v>106.438</v>
      </c>
      <c r="N52" s="26">
        <v>94.100999999999999</v>
      </c>
      <c r="O52" s="26">
        <v>106.438</v>
      </c>
      <c r="P52" s="26">
        <v>109.422</v>
      </c>
      <c r="Q52" s="26">
        <v>124.68300000000001</v>
      </c>
      <c r="R52" s="26">
        <f>$H$52+$I$52+$J$52+$K$52+$L$52+$M$52+$N$52+$O$52+$P$52+$Q$52</f>
        <v>1129.616</v>
      </c>
      <c r="S52" s="28">
        <v>7</v>
      </c>
      <c r="T52" s="27">
        <f>ROUND($R$52*$S$52,3)</f>
        <v>7907.3119999999999</v>
      </c>
      <c r="U52" s="63"/>
      <c r="V52" s="64"/>
      <c r="W52" s="29">
        <f>ROUND($V$52+$U$52,2)</f>
        <v>0</v>
      </c>
      <c r="X52" s="27">
        <f>ROUND($R$52*$U$52,2)</f>
        <v>0</v>
      </c>
      <c r="Y52" s="27">
        <f>ROUND($T$52*$V$52,2)</f>
        <v>0</v>
      </c>
      <c r="Z52" s="27">
        <f>ROUND($Y$52+$X$52,2)</f>
        <v>0</v>
      </c>
      <c r="AA52" s="73"/>
      <c r="AB52" s="73"/>
    </row>
    <row r="53" spans="1:28" s="11" customFormat="1" ht="21.95" customHeight="1" outlineLevel="6" x14ac:dyDescent="0.15">
      <c r="A53" s="12">
        <v>8</v>
      </c>
      <c r="B53" s="13" t="s">
        <v>79</v>
      </c>
      <c r="C53" s="14" t="s">
        <v>57</v>
      </c>
      <c r="D53" s="14"/>
      <c r="E53" s="14"/>
      <c r="F53" s="14"/>
      <c r="G53" s="14"/>
      <c r="H53" s="15">
        <v>29.844999999999999</v>
      </c>
      <c r="I53" s="15">
        <v>24.93</v>
      </c>
      <c r="J53" s="15">
        <v>20.93</v>
      </c>
      <c r="K53" s="15">
        <v>22.606000000000002</v>
      </c>
      <c r="L53" s="15">
        <v>26.73</v>
      </c>
      <c r="M53" s="15">
        <v>25.2</v>
      </c>
      <c r="N53" s="15">
        <v>23.745000000000001</v>
      </c>
      <c r="O53" s="15">
        <v>25.2</v>
      </c>
      <c r="P53" s="15">
        <v>26.73</v>
      </c>
      <c r="Q53" s="15">
        <v>22.606000000000002</v>
      </c>
      <c r="R53" s="15">
        <v>248.52199999999999</v>
      </c>
      <c r="S53" s="16"/>
      <c r="T53" s="16">
        <f>$T$54</f>
        <v>248.52199999999999</v>
      </c>
      <c r="U53" s="67"/>
      <c r="V53" s="67"/>
      <c r="W53" s="16">
        <f>ROUND($Z$53/$T$53,2)</f>
        <v>0</v>
      </c>
      <c r="X53" s="16">
        <f>ROUND($X$54+$X$55+$X$56+$X$57+$X$58,2)</f>
        <v>0</v>
      </c>
      <c r="Y53" s="16">
        <f>ROUND($Y$54+$Y$55+$Y$56+$Y$57+$Y$58,2)</f>
        <v>0</v>
      </c>
      <c r="Z53" s="16">
        <f>ROUND($Z$54+$Z$55+$Z$56+$Z$57+$Z$58,2)</f>
        <v>0</v>
      </c>
      <c r="AA53" s="71" t="s">
        <v>85</v>
      </c>
      <c r="AB53" s="71"/>
    </row>
    <row r="54" spans="1:28" s="17" customFormat="1" ht="11.1" customHeight="1" outlineLevel="7" x14ac:dyDescent="0.2">
      <c r="A54" s="18"/>
      <c r="B54" s="19" t="s">
        <v>21</v>
      </c>
      <c r="C54" s="20" t="s">
        <v>57</v>
      </c>
      <c r="D54" s="20"/>
      <c r="E54" s="20"/>
      <c r="F54" s="20"/>
      <c r="G54" s="20"/>
      <c r="H54" s="21">
        <v>29.844999999999999</v>
      </c>
      <c r="I54" s="21">
        <v>24.93</v>
      </c>
      <c r="J54" s="21">
        <v>20.93</v>
      </c>
      <c r="K54" s="21">
        <v>22.606000000000002</v>
      </c>
      <c r="L54" s="21">
        <v>26.73</v>
      </c>
      <c r="M54" s="21">
        <v>25.2</v>
      </c>
      <c r="N54" s="21">
        <v>23.745000000000001</v>
      </c>
      <c r="O54" s="21">
        <v>25.2</v>
      </c>
      <c r="P54" s="21">
        <v>26.73</v>
      </c>
      <c r="Q54" s="21">
        <v>22.606000000000002</v>
      </c>
      <c r="R54" s="21">
        <f>$H$54+$I$54+$J$54+$K$54+$L$54+$M$54+$N$54+$O$54+$P$54+$Q$54</f>
        <v>248.52199999999999</v>
      </c>
      <c r="S54" s="21">
        <v>1</v>
      </c>
      <c r="T54" s="22">
        <f>ROUND($R$54*$S$54,3)</f>
        <v>248.52199999999999</v>
      </c>
      <c r="U54" s="61"/>
      <c r="V54" s="62"/>
      <c r="W54" s="47">
        <f>ROUND($V$54+$U$54,2)</f>
        <v>0</v>
      </c>
      <c r="X54" s="22">
        <f>ROUND($R$54*$U$54,2)</f>
        <v>0</v>
      </c>
      <c r="Y54" s="22">
        <f>ROUND($T$54*$V$54,2)</f>
        <v>0</v>
      </c>
      <c r="Z54" s="22">
        <f>ROUND($Y$54+$X$54,2)</f>
        <v>0</v>
      </c>
      <c r="AA54" s="72"/>
      <c r="AB54" s="72"/>
    </row>
    <row r="55" spans="1:28" s="1" customFormat="1" ht="21.95" customHeight="1" outlineLevel="7" x14ac:dyDescent="0.2">
      <c r="A55" s="23"/>
      <c r="B55" s="24" t="s">
        <v>69</v>
      </c>
      <c r="C55" s="25" t="s">
        <v>70</v>
      </c>
      <c r="D55" s="25"/>
      <c r="E55" s="25"/>
      <c r="F55" s="25"/>
      <c r="G55" s="25"/>
      <c r="H55" s="26">
        <v>29.844999999999999</v>
      </c>
      <c r="I55" s="26">
        <v>24.93</v>
      </c>
      <c r="J55" s="26">
        <v>20.93</v>
      </c>
      <c r="K55" s="26">
        <v>22.606000000000002</v>
      </c>
      <c r="L55" s="26">
        <v>26.73</v>
      </c>
      <c r="M55" s="26">
        <v>25.2</v>
      </c>
      <c r="N55" s="26">
        <v>23.745000000000001</v>
      </c>
      <c r="O55" s="26">
        <v>25.2</v>
      </c>
      <c r="P55" s="26">
        <v>26.73</v>
      </c>
      <c r="Q55" s="26">
        <v>22.606000000000002</v>
      </c>
      <c r="R55" s="26">
        <f>$H$55+$I$55+$J$55+$K$55+$L$55+$M$55+$N$55+$O$55+$P$55+$Q$55</f>
        <v>248.52199999999999</v>
      </c>
      <c r="S55" s="28">
        <v>8</v>
      </c>
      <c r="T55" s="27">
        <f>ROUND($R$55*$S$55,3)</f>
        <v>1988.1759999999999</v>
      </c>
      <c r="U55" s="63"/>
      <c r="V55" s="64"/>
      <c r="W55" s="29">
        <f>ROUND($V$55+$U$55,2)</f>
        <v>0</v>
      </c>
      <c r="X55" s="27">
        <f>ROUND($R$55*$U$55,2)</f>
        <v>0</v>
      </c>
      <c r="Y55" s="27">
        <f>ROUND($T$55*$V$55,2)</f>
        <v>0</v>
      </c>
      <c r="Z55" s="27">
        <f>ROUND($Y$55+$X$55,2)</f>
        <v>0</v>
      </c>
      <c r="AA55" s="73"/>
      <c r="AB55" s="73"/>
    </row>
    <row r="56" spans="1:28" s="1" customFormat="1" ht="11.1" customHeight="1" outlineLevel="7" x14ac:dyDescent="0.2">
      <c r="A56" s="23"/>
      <c r="B56" s="24" t="s">
        <v>71</v>
      </c>
      <c r="C56" s="25" t="s">
        <v>59</v>
      </c>
      <c r="D56" s="25"/>
      <c r="E56" s="25"/>
      <c r="F56" s="25"/>
      <c r="G56" s="25"/>
      <c r="H56" s="26">
        <v>20.93</v>
      </c>
      <c r="I56" s="26">
        <v>15.048</v>
      </c>
      <c r="J56" s="26">
        <v>11.048</v>
      </c>
      <c r="K56" s="26">
        <v>15.048</v>
      </c>
      <c r="L56" s="26">
        <v>14.955</v>
      </c>
      <c r="M56" s="26">
        <v>19.062999999999999</v>
      </c>
      <c r="N56" s="26">
        <v>16.463000000000001</v>
      </c>
      <c r="O56" s="26">
        <v>19.062999999999999</v>
      </c>
      <c r="P56" s="26">
        <v>14.955</v>
      </c>
      <c r="Q56" s="26">
        <v>15.048</v>
      </c>
      <c r="R56" s="26">
        <f>$H$56+$I$56+$J$56+$K$56+$L$56+$M$56+$N$56+$O$56+$P$56+$Q$56</f>
        <v>161.62100000000001</v>
      </c>
      <c r="S56" s="28">
        <v>10</v>
      </c>
      <c r="T56" s="27">
        <f>ROUND($R$56*$S$56,3)</f>
        <v>1616.21</v>
      </c>
      <c r="U56" s="63"/>
      <c r="V56" s="64"/>
      <c r="W56" s="29">
        <f>ROUND($V$56+$U$56,2)</f>
        <v>0</v>
      </c>
      <c r="X56" s="27">
        <f>ROUND($R$56*$U$56,2)</f>
        <v>0</v>
      </c>
      <c r="Y56" s="27">
        <f>ROUND($T$56*$V$56,2)</f>
        <v>0</v>
      </c>
      <c r="Z56" s="27">
        <f>ROUND($Y$56+$X$56,2)</f>
        <v>0</v>
      </c>
      <c r="AA56" s="73"/>
      <c r="AB56" s="73"/>
    </row>
    <row r="57" spans="1:28" s="1" customFormat="1" ht="89.1" customHeight="1" outlineLevel="7" x14ac:dyDescent="0.2">
      <c r="A57" s="23"/>
      <c r="B57" s="24" t="s">
        <v>72</v>
      </c>
      <c r="C57" s="25" t="s">
        <v>59</v>
      </c>
      <c r="D57" s="25"/>
      <c r="E57" s="25"/>
      <c r="F57" s="25"/>
      <c r="G57" s="25"/>
      <c r="H57" s="26">
        <v>29.844999999999999</v>
      </c>
      <c r="I57" s="26">
        <v>24.93</v>
      </c>
      <c r="J57" s="26">
        <v>20.93</v>
      </c>
      <c r="K57" s="26">
        <v>22.606000000000002</v>
      </c>
      <c r="L57" s="26">
        <v>26.73</v>
      </c>
      <c r="M57" s="26">
        <v>25.2</v>
      </c>
      <c r="N57" s="26">
        <v>23.745000000000001</v>
      </c>
      <c r="O57" s="26">
        <v>25.2</v>
      </c>
      <c r="P57" s="26">
        <v>26.73</v>
      </c>
      <c r="Q57" s="26">
        <v>22.606000000000002</v>
      </c>
      <c r="R57" s="26">
        <f>$H$57+$I$57+$J$57+$K$57+$L$57+$M$57+$N$57+$O$57+$P$57+$Q$57</f>
        <v>248.52199999999999</v>
      </c>
      <c r="S57" s="29">
        <v>0.15</v>
      </c>
      <c r="T57" s="27">
        <f>ROUND($R$57*$S$57,3)</f>
        <v>37.277999999999999</v>
      </c>
      <c r="U57" s="63"/>
      <c r="V57" s="64"/>
      <c r="W57" s="29">
        <f>ROUND($V$57+$U$57,2)</f>
        <v>0</v>
      </c>
      <c r="X57" s="27">
        <f>ROUND($R$57*$U$57,2)</f>
        <v>0</v>
      </c>
      <c r="Y57" s="27">
        <f>ROUND($T$57*$V$57,2)</f>
        <v>0</v>
      </c>
      <c r="Z57" s="27">
        <f>ROUND($Y$57+$X$57,2)</f>
        <v>0</v>
      </c>
      <c r="AA57" s="73" t="s">
        <v>73</v>
      </c>
      <c r="AB57" s="73"/>
    </row>
    <row r="58" spans="1:28" s="1" customFormat="1" ht="11.1" customHeight="1" outlineLevel="7" x14ac:dyDescent="0.2">
      <c r="A58" s="23"/>
      <c r="B58" s="24" t="s">
        <v>76</v>
      </c>
      <c r="C58" s="25" t="s">
        <v>59</v>
      </c>
      <c r="D58" s="25"/>
      <c r="E58" s="25"/>
      <c r="F58" s="25"/>
      <c r="G58" s="25"/>
      <c r="H58" s="26">
        <v>8.9149999999999991</v>
      </c>
      <c r="I58" s="26">
        <v>9.8819999999999997</v>
      </c>
      <c r="J58" s="26">
        <v>9.8819999999999997</v>
      </c>
      <c r="K58" s="26">
        <v>7.5579999999999998</v>
      </c>
      <c r="L58" s="26">
        <v>11.775</v>
      </c>
      <c r="M58" s="26">
        <v>6.1369999999999996</v>
      </c>
      <c r="N58" s="26">
        <v>7.282</v>
      </c>
      <c r="O58" s="26">
        <v>6.1369999999999996</v>
      </c>
      <c r="P58" s="26">
        <v>11.775</v>
      </c>
      <c r="Q58" s="26">
        <v>7.5579999999999998</v>
      </c>
      <c r="R58" s="26">
        <f>$H$58+$I$58+$J$58+$K$58+$L$58+$M$58+$N$58+$O$58+$P$58+$Q$58</f>
        <v>86.90100000000001</v>
      </c>
      <c r="S58" s="28">
        <v>18</v>
      </c>
      <c r="T58" s="27">
        <f>ROUND($R$58*$S$58,3)</f>
        <v>1564.2180000000001</v>
      </c>
      <c r="U58" s="63"/>
      <c r="V58" s="64"/>
      <c r="W58" s="29">
        <f>ROUND($V$58+$U$58,2)</f>
        <v>0</v>
      </c>
      <c r="X58" s="27">
        <f>ROUND($R$58*$U$58,2)</f>
        <v>0</v>
      </c>
      <c r="Y58" s="27">
        <f>ROUND($T$58*$V$58,2)</f>
        <v>0</v>
      </c>
      <c r="Z58" s="27">
        <f>ROUND($Y$58+$X$58,2)</f>
        <v>0</v>
      </c>
      <c r="AA58" s="73" t="s">
        <v>86</v>
      </c>
      <c r="AB58" s="73"/>
    </row>
    <row r="59" spans="1:28" s="11" customFormat="1" ht="21.95" customHeight="1" outlineLevel="6" x14ac:dyDescent="0.15">
      <c r="A59" s="12">
        <v>9</v>
      </c>
      <c r="B59" s="13" t="s">
        <v>87</v>
      </c>
      <c r="C59" s="14" t="s">
        <v>57</v>
      </c>
      <c r="D59" s="14"/>
      <c r="E59" s="14"/>
      <c r="F59" s="14"/>
      <c r="G59" s="14"/>
      <c r="H59" s="15">
        <v>14.401999999999999</v>
      </c>
      <c r="I59" s="15">
        <v>14.302</v>
      </c>
      <c r="J59" s="15">
        <v>14.302</v>
      </c>
      <c r="K59" s="15">
        <v>15.738</v>
      </c>
      <c r="L59" s="15">
        <v>15.266</v>
      </c>
      <c r="M59" s="15">
        <v>10.186</v>
      </c>
      <c r="N59" s="15">
        <v>10.286</v>
      </c>
      <c r="O59" s="15">
        <v>10.186</v>
      </c>
      <c r="P59" s="15">
        <v>15.266</v>
      </c>
      <c r="Q59" s="15">
        <v>15.738</v>
      </c>
      <c r="R59" s="15">
        <v>135.672</v>
      </c>
      <c r="S59" s="16"/>
      <c r="T59" s="16">
        <f>$T$60</f>
        <v>135.672</v>
      </c>
      <c r="U59" s="67"/>
      <c r="V59" s="67"/>
      <c r="W59" s="16">
        <f>ROUND($Z$59/$T$59,2)</f>
        <v>0</v>
      </c>
      <c r="X59" s="16">
        <f>ROUND($X$60+$X$61+$X$62+$X$63,2)</f>
        <v>0</v>
      </c>
      <c r="Y59" s="16">
        <f>ROUND($Y$60+$Y$61+$Y$62+$Y$63,2)</f>
        <v>0</v>
      </c>
      <c r="Z59" s="16">
        <f>ROUND($Z$60+$Z$61+$Z$62+$Z$63,2)</f>
        <v>0</v>
      </c>
      <c r="AA59" s="71" t="s">
        <v>78</v>
      </c>
      <c r="AB59" s="71"/>
    </row>
    <row r="60" spans="1:28" s="17" customFormat="1" ht="11.1" customHeight="1" outlineLevel="7" x14ac:dyDescent="0.2">
      <c r="A60" s="18"/>
      <c r="B60" s="19" t="s">
        <v>21</v>
      </c>
      <c r="C60" s="20" t="s">
        <v>57</v>
      </c>
      <c r="D60" s="20"/>
      <c r="E60" s="20"/>
      <c r="F60" s="20"/>
      <c r="G60" s="20"/>
      <c r="H60" s="21">
        <v>14.401999999999999</v>
      </c>
      <c r="I60" s="21">
        <v>14.302</v>
      </c>
      <c r="J60" s="21">
        <v>14.302</v>
      </c>
      <c r="K60" s="21">
        <v>15.738</v>
      </c>
      <c r="L60" s="21">
        <v>15.266</v>
      </c>
      <c r="M60" s="21">
        <v>10.186</v>
      </c>
      <c r="N60" s="21">
        <v>10.286</v>
      </c>
      <c r="O60" s="21">
        <v>10.186</v>
      </c>
      <c r="P60" s="21">
        <v>15.266</v>
      </c>
      <c r="Q60" s="21">
        <v>15.738</v>
      </c>
      <c r="R60" s="21">
        <f>$H$60+$I$60+$J$60+$K$60+$L$60+$M$60+$N$60+$O$60+$P$60+$Q$60</f>
        <v>135.67200000000003</v>
      </c>
      <c r="S60" s="21">
        <v>1</v>
      </c>
      <c r="T60" s="22">
        <f>ROUND($R$60*$S$60,3)</f>
        <v>135.672</v>
      </c>
      <c r="U60" s="61"/>
      <c r="V60" s="62"/>
      <c r="W60" s="47">
        <f>ROUND($V$60+$U$60,2)</f>
        <v>0</v>
      </c>
      <c r="X60" s="22">
        <f>ROUND($R$60*$U$60,2)</f>
        <v>0</v>
      </c>
      <c r="Y60" s="22">
        <f>ROUND($T$60*$V$60,2)</f>
        <v>0</v>
      </c>
      <c r="Z60" s="22">
        <f>ROUND($Y$60+$X$60,2)</f>
        <v>0</v>
      </c>
      <c r="AA60" s="72"/>
      <c r="AB60" s="72"/>
    </row>
    <row r="61" spans="1:28" s="1" customFormat="1" ht="21.95" customHeight="1" outlineLevel="7" x14ac:dyDescent="0.2">
      <c r="A61" s="23"/>
      <c r="B61" s="24" t="s">
        <v>69</v>
      </c>
      <c r="C61" s="25" t="s">
        <v>70</v>
      </c>
      <c r="D61" s="25"/>
      <c r="E61" s="25"/>
      <c r="F61" s="25"/>
      <c r="G61" s="25"/>
      <c r="H61" s="26">
        <v>14.401999999999999</v>
      </c>
      <c r="I61" s="26">
        <v>14.302</v>
      </c>
      <c r="J61" s="26">
        <v>14.302</v>
      </c>
      <c r="K61" s="26">
        <v>15.738</v>
      </c>
      <c r="L61" s="26">
        <v>15.266</v>
      </c>
      <c r="M61" s="26">
        <v>10.186</v>
      </c>
      <c r="N61" s="26">
        <v>10.286</v>
      </c>
      <c r="O61" s="26">
        <v>10.186</v>
      </c>
      <c r="P61" s="26">
        <v>15.266</v>
      </c>
      <c r="Q61" s="26">
        <v>15.738</v>
      </c>
      <c r="R61" s="26">
        <f>$H$61+$I$61+$J$61+$K$61+$L$61+$M$61+$N$61+$O$61+$P$61+$Q$61</f>
        <v>135.67200000000003</v>
      </c>
      <c r="S61" s="28">
        <v>5</v>
      </c>
      <c r="T61" s="27">
        <f>ROUND($R$61*$S$61,3)</f>
        <v>678.36</v>
      </c>
      <c r="U61" s="63"/>
      <c r="V61" s="64"/>
      <c r="W61" s="29">
        <f>ROUND($V$61+$U$61,2)</f>
        <v>0</v>
      </c>
      <c r="X61" s="27">
        <f>ROUND($R$61*$U$61,2)</f>
        <v>0</v>
      </c>
      <c r="Y61" s="27">
        <f>ROUND($T$61*$V$61,2)</f>
        <v>0</v>
      </c>
      <c r="Z61" s="27">
        <f>ROUND($Y$61+$X$61,2)</f>
        <v>0</v>
      </c>
      <c r="AA61" s="73"/>
      <c r="AB61" s="73"/>
    </row>
    <row r="62" spans="1:28" s="1" customFormat="1" ht="11.1" customHeight="1" outlineLevel="7" x14ac:dyDescent="0.2">
      <c r="A62" s="23"/>
      <c r="B62" s="24" t="s">
        <v>71</v>
      </c>
      <c r="C62" s="25" t="s">
        <v>59</v>
      </c>
      <c r="D62" s="25"/>
      <c r="E62" s="25"/>
      <c r="F62" s="25"/>
      <c r="G62" s="25"/>
      <c r="H62" s="26">
        <v>14.401999999999999</v>
      </c>
      <c r="I62" s="26">
        <v>14.302</v>
      </c>
      <c r="J62" s="26">
        <v>14.302</v>
      </c>
      <c r="K62" s="26">
        <v>15.738</v>
      </c>
      <c r="L62" s="26">
        <v>15.266</v>
      </c>
      <c r="M62" s="26">
        <v>10.186</v>
      </c>
      <c r="N62" s="26">
        <v>10.286</v>
      </c>
      <c r="O62" s="26">
        <v>10.186</v>
      </c>
      <c r="P62" s="26">
        <v>15.266</v>
      </c>
      <c r="Q62" s="26">
        <v>15.738</v>
      </c>
      <c r="R62" s="26">
        <f>$H$62+$I$62+$J$62+$K$62+$L$62+$M$62+$N$62+$O$62+$P$62+$Q$62</f>
        <v>135.67200000000003</v>
      </c>
      <c r="S62" s="28">
        <v>35</v>
      </c>
      <c r="T62" s="27">
        <f>ROUND($R$62*$S$62,3)</f>
        <v>4748.5200000000004</v>
      </c>
      <c r="U62" s="63"/>
      <c r="V62" s="64"/>
      <c r="W62" s="29">
        <f>ROUND($V$62+$U$62,2)</f>
        <v>0</v>
      </c>
      <c r="X62" s="27">
        <f>ROUND($R$62*$U$62,2)</f>
        <v>0</v>
      </c>
      <c r="Y62" s="27">
        <f>ROUND($T$62*$V$62,2)</f>
        <v>0</v>
      </c>
      <c r="Z62" s="27">
        <f>ROUND($Y$62+$X$62,2)</f>
        <v>0</v>
      </c>
      <c r="AA62" s="73"/>
      <c r="AB62" s="73"/>
    </row>
    <row r="63" spans="1:28" s="1" customFormat="1" ht="89.1" customHeight="1" outlineLevel="7" x14ac:dyDescent="0.2">
      <c r="A63" s="23"/>
      <c r="B63" s="24" t="s">
        <v>72</v>
      </c>
      <c r="C63" s="25" t="s">
        <v>59</v>
      </c>
      <c r="D63" s="25"/>
      <c r="E63" s="25"/>
      <c r="F63" s="25"/>
      <c r="G63" s="25"/>
      <c r="H63" s="26">
        <v>14.401999999999999</v>
      </c>
      <c r="I63" s="26">
        <v>14.302</v>
      </c>
      <c r="J63" s="26">
        <v>14.302</v>
      </c>
      <c r="K63" s="26">
        <v>15.738</v>
      </c>
      <c r="L63" s="26">
        <v>15.266</v>
      </c>
      <c r="M63" s="26">
        <v>10.186</v>
      </c>
      <c r="N63" s="26">
        <v>10.286</v>
      </c>
      <c r="O63" s="26">
        <v>10.186</v>
      </c>
      <c r="P63" s="26">
        <v>15.266</v>
      </c>
      <c r="Q63" s="26">
        <v>15.738</v>
      </c>
      <c r="R63" s="26">
        <f>$H$63+$I$63+$J$63+$K$63+$L$63+$M$63+$N$63+$O$63+$P$63+$Q$63</f>
        <v>135.67200000000003</v>
      </c>
      <c r="S63" s="29">
        <v>0.15</v>
      </c>
      <c r="T63" s="27">
        <f>ROUND($R$63*$S$63,3)</f>
        <v>20.350999999999999</v>
      </c>
      <c r="U63" s="63"/>
      <c r="V63" s="64"/>
      <c r="W63" s="29">
        <f>ROUND($V$63+$U$63,2)</f>
        <v>0</v>
      </c>
      <c r="X63" s="27">
        <f>ROUND($R$63*$U$63,2)</f>
        <v>0</v>
      </c>
      <c r="Y63" s="27">
        <f>ROUND($T$63*$V$63,2)</f>
        <v>0</v>
      </c>
      <c r="Z63" s="27">
        <f>ROUND($Y$63+$X$63,2)</f>
        <v>0</v>
      </c>
      <c r="AA63" s="73" t="s">
        <v>73</v>
      </c>
      <c r="AB63" s="73"/>
    </row>
    <row r="64" spans="1:28" s="11" customFormat="1" ht="51.95" customHeight="1" outlineLevel="6" x14ac:dyDescent="0.15">
      <c r="A64" s="12">
        <v>10</v>
      </c>
      <c r="B64" s="13" t="s">
        <v>88</v>
      </c>
      <c r="C64" s="14" t="s">
        <v>57</v>
      </c>
      <c r="D64" s="14"/>
      <c r="E64" s="14"/>
      <c r="F64" s="14"/>
      <c r="G64" s="14"/>
      <c r="H64" s="15">
        <v>178.14099999999999</v>
      </c>
      <c r="I64" s="15">
        <v>177.411</v>
      </c>
      <c r="J64" s="15">
        <v>130.07300000000001</v>
      </c>
      <c r="K64" s="15">
        <v>187.13300000000001</v>
      </c>
      <c r="L64" s="15">
        <v>176.19800000000001</v>
      </c>
      <c r="M64" s="15">
        <v>118.486</v>
      </c>
      <c r="N64" s="15">
        <v>178.42400000000001</v>
      </c>
      <c r="O64" s="15">
        <v>118.486</v>
      </c>
      <c r="P64" s="15">
        <v>176.19800000000001</v>
      </c>
      <c r="Q64" s="15">
        <v>187.13300000000001</v>
      </c>
      <c r="R64" s="31">
        <v>1627.683</v>
      </c>
      <c r="S64" s="16"/>
      <c r="T64" s="16">
        <f>$T$65</f>
        <v>1627.683</v>
      </c>
      <c r="U64" s="67"/>
      <c r="V64" s="67"/>
      <c r="W64" s="16">
        <f>ROUND($Z$64/$T$64,2)</f>
        <v>0</v>
      </c>
      <c r="X64" s="16">
        <f>ROUND($X$65+$X$66+$X$67,2)</f>
        <v>0</v>
      </c>
      <c r="Y64" s="16">
        <f>ROUND($Y$65+$Y$66+$Y$67,2)</f>
        <v>0</v>
      </c>
      <c r="Z64" s="16">
        <f>ROUND($Z$65+$Z$66+$Z$67,2)</f>
        <v>0</v>
      </c>
      <c r="AA64" s="71" t="s">
        <v>89</v>
      </c>
      <c r="AB64" s="71"/>
    </row>
    <row r="65" spans="1:28" s="17" customFormat="1" ht="11.1" customHeight="1" outlineLevel="7" x14ac:dyDescent="0.2">
      <c r="A65" s="18"/>
      <c r="B65" s="19" t="s">
        <v>21</v>
      </c>
      <c r="C65" s="20" t="s">
        <v>57</v>
      </c>
      <c r="D65" s="20"/>
      <c r="E65" s="20"/>
      <c r="F65" s="20"/>
      <c r="G65" s="20"/>
      <c r="H65" s="21">
        <v>178.14099999999999</v>
      </c>
      <c r="I65" s="21">
        <v>177.411</v>
      </c>
      <c r="J65" s="21">
        <v>130.07300000000001</v>
      </c>
      <c r="K65" s="21">
        <v>187.13300000000001</v>
      </c>
      <c r="L65" s="21">
        <v>176.19800000000001</v>
      </c>
      <c r="M65" s="21">
        <v>118.486</v>
      </c>
      <c r="N65" s="21">
        <v>178.42400000000001</v>
      </c>
      <c r="O65" s="21">
        <v>118.486</v>
      </c>
      <c r="P65" s="21">
        <v>176.19800000000001</v>
      </c>
      <c r="Q65" s="21">
        <v>187.13300000000001</v>
      </c>
      <c r="R65" s="21">
        <f>$H$65+$I$65+$J$65+$K$65+$L$65+$M$65+$N$65+$O$65+$P$65+$Q$65</f>
        <v>1627.6830000000002</v>
      </c>
      <c r="S65" s="21">
        <v>1</v>
      </c>
      <c r="T65" s="22">
        <f>ROUND($R$65*$S$65,3)</f>
        <v>1627.683</v>
      </c>
      <c r="U65" s="61"/>
      <c r="V65" s="62"/>
      <c r="W65" s="47">
        <f>ROUND($V$65+$U$65,2)</f>
        <v>0</v>
      </c>
      <c r="X65" s="22">
        <f>ROUND($R$65*$U$65,2)</f>
        <v>0</v>
      </c>
      <c r="Y65" s="22">
        <f>ROUND($T$65*$V$65,2)</f>
        <v>0</v>
      </c>
      <c r="Z65" s="22">
        <f>ROUND($Y$65+$X$65,2)</f>
        <v>0</v>
      </c>
      <c r="AA65" s="72"/>
      <c r="AB65" s="72"/>
    </row>
    <row r="66" spans="1:28" s="1" customFormat="1" ht="89.1" customHeight="1" outlineLevel="7" x14ac:dyDescent="0.2">
      <c r="A66" s="23"/>
      <c r="B66" s="24" t="s">
        <v>72</v>
      </c>
      <c r="C66" s="25" t="s">
        <v>59</v>
      </c>
      <c r="D66" s="25"/>
      <c r="E66" s="25"/>
      <c r="F66" s="25"/>
      <c r="G66" s="25"/>
      <c r="H66" s="26">
        <v>178.14099999999999</v>
      </c>
      <c r="I66" s="26">
        <v>177.411</v>
      </c>
      <c r="J66" s="26">
        <v>130.07300000000001</v>
      </c>
      <c r="K66" s="26">
        <v>187.13300000000001</v>
      </c>
      <c r="L66" s="26">
        <v>176.19800000000001</v>
      </c>
      <c r="M66" s="26">
        <v>118.486</v>
      </c>
      <c r="N66" s="26">
        <v>178.42400000000001</v>
      </c>
      <c r="O66" s="26">
        <v>118.486</v>
      </c>
      <c r="P66" s="26">
        <v>176.19800000000001</v>
      </c>
      <c r="Q66" s="26">
        <v>187.13300000000001</v>
      </c>
      <c r="R66" s="26">
        <f>$H$66+$I$66+$J$66+$K$66+$L$66+$M$66+$N$66+$O$66+$P$66+$Q$66</f>
        <v>1627.6830000000002</v>
      </c>
      <c r="S66" s="29">
        <v>0.15</v>
      </c>
      <c r="T66" s="27">
        <f>ROUND($R$66*$S$66,3)</f>
        <v>244.15199999999999</v>
      </c>
      <c r="U66" s="63"/>
      <c r="V66" s="64"/>
      <c r="W66" s="29">
        <f>ROUND($V$66+$U$66,2)</f>
        <v>0</v>
      </c>
      <c r="X66" s="27">
        <f>ROUND($R$66*$U$66,2)</f>
        <v>0</v>
      </c>
      <c r="Y66" s="27">
        <f>ROUND($T$66*$V$66,2)</f>
        <v>0</v>
      </c>
      <c r="Z66" s="27">
        <f>ROUND($Y$66+$X$66,2)</f>
        <v>0</v>
      </c>
      <c r="AA66" s="73" t="s">
        <v>73</v>
      </c>
      <c r="AB66" s="73"/>
    </row>
    <row r="67" spans="1:28" s="1" customFormat="1" ht="11.1" customHeight="1" outlineLevel="7" x14ac:dyDescent="0.2">
      <c r="A67" s="23"/>
      <c r="B67" s="24" t="s">
        <v>76</v>
      </c>
      <c r="C67" s="25" t="s">
        <v>59</v>
      </c>
      <c r="D67" s="25"/>
      <c r="E67" s="25"/>
      <c r="F67" s="25"/>
      <c r="G67" s="25"/>
      <c r="H67" s="26">
        <v>178.14099999999999</v>
      </c>
      <c r="I67" s="26">
        <v>177.411</v>
      </c>
      <c r="J67" s="26">
        <v>130.07300000000001</v>
      </c>
      <c r="K67" s="26">
        <v>187.13300000000001</v>
      </c>
      <c r="L67" s="26">
        <v>176.19800000000001</v>
      </c>
      <c r="M67" s="26">
        <v>118.486</v>
      </c>
      <c r="N67" s="26">
        <v>178.42400000000001</v>
      </c>
      <c r="O67" s="26">
        <v>118.486</v>
      </c>
      <c r="P67" s="26">
        <v>176.19800000000001</v>
      </c>
      <c r="Q67" s="26">
        <v>187.13300000000001</v>
      </c>
      <c r="R67" s="26">
        <f>$H$67+$I$67+$J$67+$K$67+$L$67+$M$67+$N$67+$O$67+$P$67+$Q$67</f>
        <v>1627.6830000000002</v>
      </c>
      <c r="S67" s="28">
        <v>18</v>
      </c>
      <c r="T67" s="27">
        <f>ROUND($R$67*$S$67,3)</f>
        <v>29298.294000000002</v>
      </c>
      <c r="U67" s="63"/>
      <c r="V67" s="64"/>
      <c r="W67" s="29">
        <f>ROUND($V$67+$U$67,2)</f>
        <v>0</v>
      </c>
      <c r="X67" s="27">
        <f>ROUND($R$67*$U$67,2)</f>
        <v>0</v>
      </c>
      <c r="Y67" s="27">
        <f>ROUND($T$67*$V$67,2)</f>
        <v>0</v>
      </c>
      <c r="Z67" s="27">
        <f>ROUND($Y$67+$X$67,2)</f>
        <v>0</v>
      </c>
      <c r="AA67" s="73"/>
      <c r="AB67" s="73"/>
    </row>
    <row r="68" spans="1:28" s="11" customFormat="1" ht="42" customHeight="1" outlineLevel="6" x14ac:dyDescent="0.15">
      <c r="A68" s="12">
        <v>11</v>
      </c>
      <c r="B68" s="13" t="s">
        <v>90</v>
      </c>
      <c r="C68" s="14" t="s">
        <v>57</v>
      </c>
      <c r="D68" s="14"/>
      <c r="E68" s="14"/>
      <c r="F68" s="14"/>
      <c r="G68" s="14"/>
      <c r="H68" s="31">
        <v>1213</v>
      </c>
      <c r="I68" s="31">
        <v>1346.221</v>
      </c>
      <c r="J68" s="31">
        <v>1202.682</v>
      </c>
      <c r="K68" s="31">
        <v>2110.0419999999999</v>
      </c>
      <c r="L68" s="31">
        <v>1275.4490000000001</v>
      </c>
      <c r="M68" s="31">
        <v>1429.18</v>
      </c>
      <c r="N68" s="15">
        <v>963.29399999999998</v>
      </c>
      <c r="O68" s="31">
        <v>1429.18</v>
      </c>
      <c r="P68" s="31">
        <v>1275.4490000000001</v>
      </c>
      <c r="Q68" s="31">
        <v>2110.0419999999999</v>
      </c>
      <c r="R68" s="31">
        <v>14354.539000000001</v>
      </c>
      <c r="S68" s="16"/>
      <c r="T68" s="16">
        <f>$T$69</f>
        <v>14354.539000000001</v>
      </c>
      <c r="U68" s="67"/>
      <c r="V68" s="67"/>
      <c r="W68" s="16">
        <f>ROUND($Z$68/$T$68,2)</f>
        <v>0</v>
      </c>
      <c r="X68" s="16">
        <f>ROUND($X$69+$X$70+$X$71+$X$72,2)</f>
        <v>0</v>
      </c>
      <c r="Y68" s="16">
        <f>ROUND($Y$69+$Y$70+$Y$71+$Y$72,2)</f>
        <v>0</v>
      </c>
      <c r="Z68" s="16">
        <f>ROUND($Z$69+$Z$70+$Z$71+$Z$72,2)</f>
        <v>0</v>
      </c>
      <c r="AA68" s="71" t="s">
        <v>91</v>
      </c>
      <c r="AB68" s="71"/>
    </row>
    <row r="69" spans="1:28" s="17" customFormat="1" ht="11.1" customHeight="1" outlineLevel="7" x14ac:dyDescent="0.2">
      <c r="A69" s="18"/>
      <c r="B69" s="19" t="s">
        <v>21</v>
      </c>
      <c r="C69" s="20" t="s">
        <v>57</v>
      </c>
      <c r="D69" s="20"/>
      <c r="E69" s="20"/>
      <c r="F69" s="20"/>
      <c r="G69" s="20"/>
      <c r="H69" s="32">
        <v>1213</v>
      </c>
      <c r="I69" s="32">
        <v>1346.221</v>
      </c>
      <c r="J69" s="32">
        <v>1202.682</v>
      </c>
      <c r="K69" s="32">
        <v>2110.0419999999999</v>
      </c>
      <c r="L69" s="32">
        <v>1275.4490000000001</v>
      </c>
      <c r="M69" s="32">
        <v>1429.18</v>
      </c>
      <c r="N69" s="21">
        <v>963.29399999999998</v>
      </c>
      <c r="O69" s="32">
        <v>1429.18</v>
      </c>
      <c r="P69" s="32">
        <v>1275.4490000000001</v>
      </c>
      <c r="Q69" s="32">
        <v>2110.0419999999999</v>
      </c>
      <c r="R69" s="32">
        <f>$H$69+$I$69+$J$69+$K$69+$L$69+$M$69+$N$69+$O$69+$P$69+$Q$69</f>
        <v>14354.539000000001</v>
      </c>
      <c r="S69" s="21">
        <v>1</v>
      </c>
      <c r="T69" s="22">
        <f>ROUND($R$69*$S$69,3)</f>
        <v>14354.539000000001</v>
      </c>
      <c r="U69" s="61"/>
      <c r="V69" s="62"/>
      <c r="W69" s="47">
        <f>ROUND($V$69+$U$69,2)</f>
        <v>0</v>
      </c>
      <c r="X69" s="22">
        <f>ROUND($R$69*$U$69,2)</f>
        <v>0</v>
      </c>
      <c r="Y69" s="22">
        <f>ROUND($T$69*$V$69,2)</f>
        <v>0</v>
      </c>
      <c r="Z69" s="22">
        <f>ROUND($Y$69+$X$69,2)</f>
        <v>0</v>
      </c>
      <c r="AA69" s="72"/>
      <c r="AB69" s="72"/>
    </row>
    <row r="70" spans="1:28" s="1" customFormat="1" ht="89.1" customHeight="1" outlineLevel="7" x14ac:dyDescent="0.2">
      <c r="A70" s="23"/>
      <c r="B70" s="24" t="s">
        <v>72</v>
      </c>
      <c r="C70" s="25" t="s">
        <v>59</v>
      </c>
      <c r="D70" s="25"/>
      <c r="E70" s="25"/>
      <c r="F70" s="25"/>
      <c r="G70" s="25"/>
      <c r="H70" s="33">
        <v>1213</v>
      </c>
      <c r="I70" s="33">
        <v>1346.221</v>
      </c>
      <c r="J70" s="33">
        <v>1202.682</v>
      </c>
      <c r="K70" s="33">
        <v>2110.0419999999999</v>
      </c>
      <c r="L70" s="33">
        <v>1275.4490000000001</v>
      </c>
      <c r="M70" s="33">
        <v>1429.18</v>
      </c>
      <c r="N70" s="26">
        <v>963.29399999999998</v>
      </c>
      <c r="O70" s="33">
        <v>1429.18</v>
      </c>
      <c r="P70" s="33">
        <v>1275.4490000000001</v>
      </c>
      <c r="Q70" s="33">
        <v>2110.0419999999999</v>
      </c>
      <c r="R70" s="33">
        <f>$H$70+$I$70+$J$70+$K$70+$L$70+$M$70+$N$70+$O$70+$P$70+$Q$70</f>
        <v>14354.539000000001</v>
      </c>
      <c r="S70" s="29">
        <v>0.15</v>
      </c>
      <c r="T70" s="27">
        <f>ROUND($R$70*$S$70,3)</f>
        <v>2153.181</v>
      </c>
      <c r="U70" s="63"/>
      <c r="V70" s="64"/>
      <c r="W70" s="29">
        <f>ROUND($V$70+$U$70,2)</f>
        <v>0</v>
      </c>
      <c r="X70" s="27">
        <f>ROUND($R$70*$U$70,2)</f>
        <v>0</v>
      </c>
      <c r="Y70" s="27">
        <f>ROUND($T$70*$V$70,2)</f>
        <v>0</v>
      </c>
      <c r="Z70" s="27">
        <f>ROUND($Y$70+$X$70,2)</f>
        <v>0</v>
      </c>
      <c r="AA70" s="73" t="s">
        <v>73</v>
      </c>
      <c r="AB70" s="73"/>
    </row>
    <row r="71" spans="1:28" s="1" customFormat="1" ht="21.95" customHeight="1" outlineLevel="7" x14ac:dyDescent="0.2">
      <c r="A71" s="23"/>
      <c r="B71" s="24" t="s">
        <v>69</v>
      </c>
      <c r="C71" s="25" t="s">
        <v>70</v>
      </c>
      <c r="D71" s="25"/>
      <c r="E71" s="25"/>
      <c r="F71" s="25"/>
      <c r="G71" s="25"/>
      <c r="H71" s="33">
        <v>1213</v>
      </c>
      <c r="I71" s="33">
        <v>1346.221</v>
      </c>
      <c r="J71" s="33">
        <v>1202.682</v>
      </c>
      <c r="K71" s="33">
        <v>2110.0419999999999</v>
      </c>
      <c r="L71" s="33">
        <v>1275.4490000000001</v>
      </c>
      <c r="M71" s="33">
        <v>1429.18</v>
      </c>
      <c r="N71" s="26">
        <v>963.29399999999998</v>
      </c>
      <c r="O71" s="33">
        <v>1429.18</v>
      </c>
      <c r="P71" s="33">
        <v>1275.4490000000001</v>
      </c>
      <c r="Q71" s="33">
        <v>2110.0419999999999</v>
      </c>
      <c r="R71" s="33">
        <f>$H$71+$I$71+$J$71+$K$71+$L$71+$M$71+$N$71+$O$71+$P$71+$Q$71</f>
        <v>14354.539000000001</v>
      </c>
      <c r="S71" s="29">
        <v>0.03</v>
      </c>
      <c r="T71" s="27">
        <f>ROUND($R$71*$S$71,3)</f>
        <v>430.63600000000002</v>
      </c>
      <c r="U71" s="63"/>
      <c r="V71" s="64"/>
      <c r="W71" s="29">
        <f>ROUND($V$71+$U$71,2)</f>
        <v>0</v>
      </c>
      <c r="X71" s="27">
        <f>ROUND($R$71*$U$71,2)</f>
        <v>0</v>
      </c>
      <c r="Y71" s="27">
        <f>ROUND($T$71*$V$71,2)</f>
        <v>0</v>
      </c>
      <c r="Z71" s="27">
        <f>ROUND($Y$71+$X$71,2)</f>
        <v>0</v>
      </c>
      <c r="AA71" s="73"/>
      <c r="AB71" s="73"/>
    </row>
    <row r="72" spans="1:28" s="1" customFormat="1" ht="11.1" customHeight="1" outlineLevel="7" x14ac:dyDescent="0.2">
      <c r="A72" s="23"/>
      <c r="B72" s="24" t="s">
        <v>71</v>
      </c>
      <c r="C72" s="25" t="s">
        <v>59</v>
      </c>
      <c r="D72" s="25"/>
      <c r="E72" s="25"/>
      <c r="F72" s="25"/>
      <c r="G72" s="25"/>
      <c r="H72" s="33">
        <v>1213</v>
      </c>
      <c r="I72" s="33">
        <v>1346.221</v>
      </c>
      <c r="J72" s="33">
        <v>1202.682</v>
      </c>
      <c r="K72" s="33">
        <v>2110.0419999999999</v>
      </c>
      <c r="L72" s="33">
        <v>1275.4490000000001</v>
      </c>
      <c r="M72" s="33">
        <v>1429.18</v>
      </c>
      <c r="N72" s="26">
        <v>963.29399999999998</v>
      </c>
      <c r="O72" s="33">
        <v>1429.18</v>
      </c>
      <c r="P72" s="33">
        <v>1275.4490000000001</v>
      </c>
      <c r="Q72" s="33">
        <v>2110.0419999999999</v>
      </c>
      <c r="R72" s="33">
        <f>$H$72+$I$72+$J$72+$K$72+$L$72+$M$72+$N$72+$O$72+$P$72+$Q$72</f>
        <v>14354.539000000001</v>
      </c>
      <c r="S72" s="28">
        <v>10</v>
      </c>
      <c r="T72" s="27">
        <f>ROUND($R$72*$S$72,3)</f>
        <v>143545.39000000001</v>
      </c>
      <c r="U72" s="63"/>
      <c r="V72" s="64"/>
      <c r="W72" s="29">
        <f>ROUND($V$72+$U$72,2)</f>
        <v>0</v>
      </c>
      <c r="X72" s="27">
        <f>ROUND($R$72*$U$72,2)</f>
        <v>0</v>
      </c>
      <c r="Y72" s="27">
        <f>ROUND($T$72*$V$72,2)</f>
        <v>0</v>
      </c>
      <c r="Z72" s="27">
        <f>ROUND($Y$72+$X$72,2)</f>
        <v>0</v>
      </c>
      <c r="AA72" s="73"/>
      <c r="AB72" s="73"/>
    </row>
    <row r="73" spans="1:28" s="11" customFormat="1" ht="21.95" customHeight="1" outlineLevel="6" x14ac:dyDescent="0.15">
      <c r="A73" s="12">
        <v>12</v>
      </c>
      <c r="B73" s="13" t="s">
        <v>92</v>
      </c>
      <c r="C73" s="14" t="s">
        <v>57</v>
      </c>
      <c r="D73" s="14"/>
      <c r="E73" s="14"/>
      <c r="F73" s="14"/>
      <c r="G73" s="14"/>
      <c r="H73" s="15">
        <v>6.1239999999999997</v>
      </c>
      <c r="I73" s="15">
        <v>7.2370000000000001</v>
      </c>
      <c r="J73" s="15">
        <v>6.1239999999999997</v>
      </c>
      <c r="K73" s="15">
        <v>7.2370000000000001</v>
      </c>
      <c r="L73" s="15">
        <v>5.5670000000000002</v>
      </c>
      <c r="M73" s="15">
        <v>5.38</v>
      </c>
      <c r="N73" s="15">
        <v>4.7530000000000001</v>
      </c>
      <c r="O73" s="15">
        <v>5.38</v>
      </c>
      <c r="P73" s="15">
        <v>5.5670000000000002</v>
      </c>
      <c r="Q73" s="15">
        <v>7.2370000000000001</v>
      </c>
      <c r="R73" s="15">
        <v>60.606000000000002</v>
      </c>
      <c r="S73" s="16"/>
      <c r="T73" s="16">
        <f>$T$74</f>
        <v>60.606000000000002</v>
      </c>
      <c r="U73" s="67"/>
      <c r="V73" s="67"/>
      <c r="W73" s="16">
        <f>ROUND($Z$73/$T$73,2)</f>
        <v>0</v>
      </c>
      <c r="X73" s="16">
        <f>ROUND($X$74+$X$75+$X$76,2)</f>
        <v>0</v>
      </c>
      <c r="Y73" s="16">
        <f>ROUND($Y$74+$Y$75+$Y$76,2)</f>
        <v>0</v>
      </c>
      <c r="Z73" s="16">
        <f>ROUND($Z$74+$Z$75+$Z$76,2)</f>
        <v>0</v>
      </c>
      <c r="AA73" s="71"/>
      <c r="AB73" s="71"/>
    </row>
    <row r="74" spans="1:28" s="17" customFormat="1" ht="11.1" customHeight="1" outlineLevel="7" x14ac:dyDescent="0.2">
      <c r="A74" s="18"/>
      <c r="B74" s="19" t="s">
        <v>21</v>
      </c>
      <c r="C74" s="20" t="s">
        <v>57</v>
      </c>
      <c r="D74" s="20"/>
      <c r="E74" s="20"/>
      <c r="F74" s="20"/>
      <c r="G74" s="20"/>
      <c r="H74" s="21">
        <v>6.1239999999999997</v>
      </c>
      <c r="I74" s="21">
        <v>7.2370000000000001</v>
      </c>
      <c r="J74" s="21">
        <v>6.1239999999999997</v>
      </c>
      <c r="K74" s="21">
        <v>7.2370000000000001</v>
      </c>
      <c r="L74" s="21">
        <v>5.5670000000000002</v>
      </c>
      <c r="M74" s="21">
        <v>5.38</v>
      </c>
      <c r="N74" s="21">
        <v>4.7530000000000001</v>
      </c>
      <c r="O74" s="21">
        <v>5.38</v>
      </c>
      <c r="P74" s="21">
        <v>5.5670000000000002</v>
      </c>
      <c r="Q74" s="21">
        <v>7.2370000000000001</v>
      </c>
      <c r="R74" s="21">
        <f>$H$74+$I$74+$J$74+$K$74+$L$74+$M$74+$N$74+$O$74+$P$74+$Q$74</f>
        <v>60.606000000000009</v>
      </c>
      <c r="S74" s="21">
        <v>1</v>
      </c>
      <c r="T74" s="22">
        <f>ROUND($R$74*$S$74,3)</f>
        <v>60.606000000000002</v>
      </c>
      <c r="U74" s="61"/>
      <c r="V74" s="62"/>
      <c r="W74" s="47">
        <f>ROUND($V$74+$U$74,2)</f>
        <v>0</v>
      </c>
      <c r="X74" s="22">
        <f>ROUND($R$74*$U$74,2)</f>
        <v>0</v>
      </c>
      <c r="Y74" s="22">
        <f>ROUND($T$74*$V$74,2)</f>
        <v>0</v>
      </c>
      <c r="Z74" s="22">
        <f>ROUND($Y$74+$X$74,2)</f>
        <v>0</v>
      </c>
      <c r="AA74" s="72"/>
      <c r="AB74" s="72"/>
    </row>
    <row r="75" spans="1:28" s="1" customFormat="1" ht="78" customHeight="1" outlineLevel="7" x14ac:dyDescent="0.2">
      <c r="A75" s="23"/>
      <c r="B75" s="24" t="s">
        <v>93</v>
      </c>
      <c r="C75" s="25" t="s">
        <v>59</v>
      </c>
      <c r="D75" s="25"/>
      <c r="E75" s="25"/>
      <c r="F75" s="25"/>
      <c r="G75" s="25"/>
      <c r="H75" s="26">
        <v>6.1239999999999997</v>
      </c>
      <c r="I75" s="26">
        <v>7.2370000000000001</v>
      </c>
      <c r="J75" s="26">
        <v>6.1239999999999997</v>
      </c>
      <c r="K75" s="26">
        <v>7.2370000000000001</v>
      </c>
      <c r="L75" s="26">
        <v>5.5670000000000002</v>
      </c>
      <c r="M75" s="26">
        <v>5.38</v>
      </c>
      <c r="N75" s="26">
        <v>4.7530000000000001</v>
      </c>
      <c r="O75" s="26">
        <v>5.38</v>
      </c>
      <c r="P75" s="26">
        <v>5.5670000000000002</v>
      </c>
      <c r="Q75" s="26">
        <v>7.2370000000000001</v>
      </c>
      <c r="R75" s="26">
        <f>$H$75+$I$75+$J$75+$K$75+$L$75+$M$75+$N$75+$O$75+$P$75+$Q$75</f>
        <v>60.606000000000009</v>
      </c>
      <c r="S75" s="29">
        <v>0.15</v>
      </c>
      <c r="T75" s="27">
        <f>ROUND($R$75*$S$75,3)</f>
        <v>9.0909999999999993</v>
      </c>
      <c r="U75" s="63"/>
      <c r="V75" s="64"/>
      <c r="W75" s="29">
        <f>ROUND($V$75+$U$75,2)</f>
        <v>0</v>
      </c>
      <c r="X75" s="27">
        <f>ROUND($R$75*$U$75,2)</f>
        <v>0</v>
      </c>
      <c r="Y75" s="27">
        <f>ROUND($T$75*$V$75,2)</f>
        <v>0</v>
      </c>
      <c r="Z75" s="27">
        <f>ROUND($Y$75+$X$75,2)</f>
        <v>0</v>
      </c>
      <c r="AA75" s="73" t="s">
        <v>94</v>
      </c>
      <c r="AB75" s="73"/>
    </row>
    <row r="76" spans="1:28" s="1" customFormat="1" ht="11.1" customHeight="1" outlineLevel="7" x14ac:dyDescent="0.2">
      <c r="A76" s="23"/>
      <c r="B76" s="24" t="s">
        <v>71</v>
      </c>
      <c r="C76" s="25" t="s">
        <v>59</v>
      </c>
      <c r="D76" s="25"/>
      <c r="E76" s="25"/>
      <c r="F76" s="25"/>
      <c r="G76" s="25"/>
      <c r="H76" s="26">
        <v>6.1239999999999997</v>
      </c>
      <c r="I76" s="26">
        <v>7.2370000000000001</v>
      </c>
      <c r="J76" s="26">
        <v>6.1239999999999997</v>
      </c>
      <c r="K76" s="26">
        <v>7.2370000000000001</v>
      </c>
      <c r="L76" s="26">
        <v>5.5670000000000002</v>
      </c>
      <c r="M76" s="26">
        <v>5.38</v>
      </c>
      <c r="N76" s="26">
        <v>4.7530000000000001</v>
      </c>
      <c r="O76" s="26">
        <v>5.38</v>
      </c>
      <c r="P76" s="26">
        <v>5.5670000000000002</v>
      </c>
      <c r="Q76" s="26">
        <v>7.2370000000000001</v>
      </c>
      <c r="R76" s="26">
        <f>$H$76+$I$76+$J$76+$K$76+$L$76+$M$76+$N$76+$O$76+$P$76+$Q$76</f>
        <v>60.606000000000009</v>
      </c>
      <c r="S76" s="28">
        <v>7</v>
      </c>
      <c r="T76" s="27">
        <f>ROUND($R$76*$S$76,3)</f>
        <v>424.24200000000002</v>
      </c>
      <c r="U76" s="63"/>
      <c r="V76" s="64"/>
      <c r="W76" s="29">
        <f>ROUND($V$76+$U$76,2)</f>
        <v>0</v>
      </c>
      <c r="X76" s="27">
        <f>ROUND($R$76*$U$76,2)</f>
        <v>0</v>
      </c>
      <c r="Y76" s="27">
        <f>ROUND($T$76*$V$76,2)</f>
        <v>0</v>
      </c>
      <c r="Z76" s="27">
        <f>ROUND($Y$76+$X$76,2)</f>
        <v>0</v>
      </c>
      <c r="AA76" s="73"/>
      <c r="AB76" s="73"/>
    </row>
    <row r="77" spans="1:28" s="11" customFormat="1" ht="32.1" customHeight="1" outlineLevel="6" x14ac:dyDescent="0.15">
      <c r="A77" s="12">
        <v>13</v>
      </c>
      <c r="B77" s="13" t="s">
        <v>95</v>
      </c>
      <c r="C77" s="14" t="s">
        <v>57</v>
      </c>
      <c r="D77" s="14"/>
      <c r="E77" s="14"/>
      <c r="F77" s="14"/>
      <c r="G77" s="14"/>
      <c r="H77" s="15">
        <v>55.445</v>
      </c>
      <c r="I77" s="15">
        <v>67.084999999999994</v>
      </c>
      <c r="J77" s="15">
        <v>55.445</v>
      </c>
      <c r="K77" s="15">
        <v>45.3</v>
      </c>
      <c r="L77" s="15">
        <v>45.033999999999999</v>
      </c>
      <c r="M77" s="15">
        <v>36.393000000000001</v>
      </c>
      <c r="N77" s="15">
        <v>34.622999999999998</v>
      </c>
      <c r="O77" s="15">
        <v>36.393000000000001</v>
      </c>
      <c r="P77" s="15">
        <v>45.033999999999999</v>
      </c>
      <c r="Q77" s="15">
        <v>45.3</v>
      </c>
      <c r="R77" s="15">
        <v>466.05200000000002</v>
      </c>
      <c r="S77" s="16"/>
      <c r="T77" s="16">
        <f>$T$78</f>
        <v>466.05200000000002</v>
      </c>
      <c r="U77" s="67"/>
      <c r="V77" s="67"/>
      <c r="W77" s="16">
        <f>ROUND($Z$77/$T$77,2)</f>
        <v>0</v>
      </c>
      <c r="X77" s="16">
        <f>ROUND($X$78+$X$79+$X$80,2)</f>
        <v>0</v>
      </c>
      <c r="Y77" s="16">
        <f>ROUND($Y$78+$Y$79+$Y$80,2)</f>
        <v>0</v>
      </c>
      <c r="Z77" s="16">
        <f>ROUND($Z$78+$Z$79+$Z$80,2)</f>
        <v>0</v>
      </c>
      <c r="AA77" s="71" t="s">
        <v>96</v>
      </c>
      <c r="AB77" s="71"/>
    </row>
    <row r="78" spans="1:28" s="17" customFormat="1" ht="11.1" customHeight="1" outlineLevel="7" x14ac:dyDescent="0.2">
      <c r="A78" s="18"/>
      <c r="B78" s="19" t="s">
        <v>21</v>
      </c>
      <c r="C78" s="20" t="s">
        <v>57</v>
      </c>
      <c r="D78" s="20"/>
      <c r="E78" s="20"/>
      <c r="F78" s="20"/>
      <c r="G78" s="20"/>
      <c r="H78" s="21">
        <v>55.445</v>
      </c>
      <c r="I78" s="21">
        <v>67.084999999999994</v>
      </c>
      <c r="J78" s="21">
        <v>55.445</v>
      </c>
      <c r="K78" s="21">
        <v>45.3</v>
      </c>
      <c r="L78" s="21">
        <v>45.033999999999999</v>
      </c>
      <c r="M78" s="21">
        <v>36.393000000000001</v>
      </c>
      <c r="N78" s="21">
        <v>34.622999999999998</v>
      </c>
      <c r="O78" s="21">
        <v>36.393000000000001</v>
      </c>
      <c r="P78" s="21">
        <v>45.033999999999999</v>
      </c>
      <c r="Q78" s="21">
        <v>45.3</v>
      </c>
      <c r="R78" s="21">
        <f>$H$78+$I$78+$J$78+$K$78+$L$78+$M$78+$N$78+$O$78+$P$78+$Q$78</f>
        <v>466.05199999999996</v>
      </c>
      <c r="S78" s="21">
        <v>1</v>
      </c>
      <c r="T78" s="22">
        <f>ROUND($R$78*$S$78,3)</f>
        <v>466.05200000000002</v>
      </c>
      <c r="U78" s="61"/>
      <c r="V78" s="62"/>
      <c r="W78" s="47">
        <f>ROUND($V$78+$U$78,2)</f>
        <v>0</v>
      </c>
      <c r="X78" s="22">
        <f>ROUND($R$78*$U$78,2)</f>
        <v>0</v>
      </c>
      <c r="Y78" s="22">
        <f>ROUND($T$78*$V$78,2)</f>
        <v>0</v>
      </c>
      <c r="Z78" s="22">
        <f>ROUND($Y$78+$X$78,2)</f>
        <v>0</v>
      </c>
      <c r="AA78" s="72"/>
      <c r="AB78" s="72"/>
    </row>
    <row r="79" spans="1:28" s="1" customFormat="1" ht="78" customHeight="1" outlineLevel="7" x14ac:dyDescent="0.2">
      <c r="A79" s="23"/>
      <c r="B79" s="24" t="s">
        <v>93</v>
      </c>
      <c r="C79" s="25" t="s">
        <v>59</v>
      </c>
      <c r="D79" s="25"/>
      <c r="E79" s="25"/>
      <c r="F79" s="25"/>
      <c r="G79" s="25"/>
      <c r="H79" s="26">
        <v>55.445</v>
      </c>
      <c r="I79" s="26">
        <v>67.084999999999994</v>
      </c>
      <c r="J79" s="26">
        <v>55.445</v>
      </c>
      <c r="K79" s="26">
        <v>45.3</v>
      </c>
      <c r="L79" s="26">
        <v>45.033999999999999</v>
      </c>
      <c r="M79" s="26">
        <v>36.393000000000001</v>
      </c>
      <c r="N79" s="26">
        <v>34.622999999999998</v>
      </c>
      <c r="O79" s="26">
        <v>36.393000000000001</v>
      </c>
      <c r="P79" s="26">
        <v>45.033999999999999</v>
      </c>
      <c r="Q79" s="26">
        <v>45.3</v>
      </c>
      <c r="R79" s="26">
        <f>$H$79+$I$79+$J$79+$K$79+$L$79+$M$79+$N$79+$O$79+$P$79+$Q$79</f>
        <v>466.05199999999996</v>
      </c>
      <c r="S79" s="29">
        <v>0.15</v>
      </c>
      <c r="T79" s="27">
        <f>ROUND($R$79*$S$79,3)</f>
        <v>69.908000000000001</v>
      </c>
      <c r="U79" s="63"/>
      <c r="V79" s="64"/>
      <c r="W79" s="29">
        <f>ROUND($V$79+$U$79,2)</f>
        <v>0</v>
      </c>
      <c r="X79" s="27">
        <f>ROUND($R$79*$U$79,2)</f>
        <v>0</v>
      </c>
      <c r="Y79" s="27">
        <f>ROUND($T$79*$V$79,2)</f>
        <v>0</v>
      </c>
      <c r="Z79" s="27">
        <f>ROUND($Y$79+$X$79,2)</f>
        <v>0</v>
      </c>
      <c r="AA79" s="73" t="s">
        <v>94</v>
      </c>
      <c r="AB79" s="73"/>
    </row>
    <row r="80" spans="1:28" s="1" customFormat="1" ht="11.1" customHeight="1" outlineLevel="7" x14ac:dyDescent="0.2">
      <c r="A80" s="23"/>
      <c r="B80" s="24" t="s">
        <v>71</v>
      </c>
      <c r="C80" s="25" t="s">
        <v>59</v>
      </c>
      <c r="D80" s="25"/>
      <c r="E80" s="25"/>
      <c r="F80" s="25"/>
      <c r="G80" s="25"/>
      <c r="H80" s="26">
        <v>55.445</v>
      </c>
      <c r="I80" s="26">
        <v>67.084999999999994</v>
      </c>
      <c r="J80" s="26">
        <v>55.445</v>
      </c>
      <c r="K80" s="26">
        <v>45.3</v>
      </c>
      <c r="L80" s="26">
        <v>45.033999999999999</v>
      </c>
      <c r="M80" s="26">
        <v>36.393000000000001</v>
      </c>
      <c r="N80" s="26">
        <v>34.622999999999998</v>
      </c>
      <c r="O80" s="26">
        <v>36.393000000000001</v>
      </c>
      <c r="P80" s="26">
        <v>45.033999999999999</v>
      </c>
      <c r="Q80" s="26">
        <v>45.3</v>
      </c>
      <c r="R80" s="26">
        <f>$H$80+$I$80+$J$80+$K$80+$L$80+$M$80+$N$80+$O$80+$P$80+$Q$80</f>
        <v>466.05199999999996</v>
      </c>
      <c r="S80" s="28">
        <v>5</v>
      </c>
      <c r="T80" s="27">
        <f>ROUND($R$80*$S$80,3)</f>
        <v>2330.2600000000002</v>
      </c>
      <c r="U80" s="63"/>
      <c r="V80" s="64"/>
      <c r="W80" s="29">
        <f>ROUND($V$80+$U$80,2)</f>
        <v>0</v>
      </c>
      <c r="X80" s="27">
        <f>ROUND($R$80*$U$80,2)</f>
        <v>0</v>
      </c>
      <c r="Y80" s="27">
        <f>ROUND($T$80*$V$80,2)</f>
        <v>0</v>
      </c>
      <c r="Z80" s="27">
        <f>ROUND($Y$80+$X$80,2)</f>
        <v>0</v>
      </c>
      <c r="AA80" s="73"/>
      <c r="AB80" s="73"/>
    </row>
    <row r="81" spans="1:28" s="11" customFormat="1" ht="11.1" customHeight="1" outlineLevel="6" x14ac:dyDescent="0.15">
      <c r="A81" s="12">
        <v>14</v>
      </c>
      <c r="B81" s="13" t="s">
        <v>97</v>
      </c>
      <c r="C81" s="14" t="s">
        <v>57</v>
      </c>
      <c r="D81" s="14"/>
      <c r="E81" s="14"/>
      <c r="F81" s="14"/>
      <c r="G81" s="14"/>
      <c r="H81" s="15">
        <v>109.83799999999999</v>
      </c>
      <c r="I81" s="15">
        <v>110.035</v>
      </c>
      <c r="J81" s="15">
        <v>62.576999999999998</v>
      </c>
      <c r="K81" s="15">
        <v>121.001</v>
      </c>
      <c r="L81" s="15">
        <v>117.101</v>
      </c>
      <c r="M81" s="15">
        <v>48.302</v>
      </c>
      <c r="N81" s="15">
        <v>112.19199999999999</v>
      </c>
      <c r="O81" s="15">
        <v>48.302</v>
      </c>
      <c r="P81" s="15">
        <v>117.101</v>
      </c>
      <c r="Q81" s="15">
        <v>121.001</v>
      </c>
      <c r="R81" s="15">
        <v>967.45</v>
      </c>
      <c r="S81" s="16"/>
      <c r="T81" s="16">
        <f>$T$82</f>
        <v>967.45</v>
      </c>
      <c r="U81" s="67"/>
      <c r="V81" s="67"/>
      <c r="W81" s="16">
        <f>ROUND($Z$81/$T$81,2)</f>
        <v>0</v>
      </c>
      <c r="X81" s="16">
        <f>ROUND($X$82+$X$83+$X$84+$X$85+$X$86+$X$87+$X$88,2)</f>
        <v>0</v>
      </c>
      <c r="Y81" s="16">
        <f>ROUND($Y$82+$Y$83+$Y$84+$Y$85+$Y$86+$Y$87+$Y$88,2)</f>
        <v>0</v>
      </c>
      <c r="Z81" s="16">
        <f>ROUND($Z$82+$Z$83+$Z$84+$Z$85+$Z$86+$Z$87+$Z$88,2)</f>
        <v>0</v>
      </c>
      <c r="AA81" s="71" t="s">
        <v>98</v>
      </c>
      <c r="AB81" s="71"/>
    </row>
    <row r="82" spans="1:28" s="17" customFormat="1" ht="11.1" customHeight="1" outlineLevel="7" x14ac:dyDescent="0.2">
      <c r="A82" s="18"/>
      <c r="B82" s="19" t="s">
        <v>21</v>
      </c>
      <c r="C82" s="20" t="s">
        <v>57</v>
      </c>
      <c r="D82" s="20"/>
      <c r="E82" s="20"/>
      <c r="F82" s="20"/>
      <c r="G82" s="20"/>
      <c r="H82" s="21">
        <v>109.83799999999999</v>
      </c>
      <c r="I82" s="21">
        <v>110.035</v>
      </c>
      <c r="J82" s="21">
        <v>62.576999999999998</v>
      </c>
      <c r="K82" s="21">
        <v>121.001</v>
      </c>
      <c r="L82" s="21">
        <v>117.101</v>
      </c>
      <c r="M82" s="21">
        <v>48.302</v>
      </c>
      <c r="N82" s="21">
        <v>112.19199999999999</v>
      </c>
      <c r="O82" s="21">
        <v>48.302</v>
      </c>
      <c r="P82" s="21">
        <v>117.101</v>
      </c>
      <c r="Q82" s="21">
        <v>121.001</v>
      </c>
      <c r="R82" s="21">
        <f>$H$82+$I$82+$J$82+$K$82+$L$82+$M$82+$N$82+$O$82+$P$82+$Q$82</f>
        <v>967.45</v>
      </c>
      <c r="S82" s="21">
        <v>1</v>
      </c>
      <c r="T82" s="22">
        <f>ROUND($R$82*$S$82,3)</f>
        <v>967.45</v>
      </c>
      <c r="U82" s="61"/>
      <c r="V82" s="62"/>
      <c r="W82" s="47">
        <f>ROUND($V$82+$U$82,2)</f>
        <v>0</v>
      </c>
      <c r="X82" s="22">
        <f>ROUND($R$82*$U$82,2)</f>
        <v>0</v>
      </c>
      <c r="Y82" s="22">
        <f>ROUND($T$82*$V$82,2)</f>
        <v>0</v>
      </c>
      <c r="Z82" s="22">
        <f>ROUND($Y$82+$X$82,2)</f>
        <v>0</v>
      </c>
      <c r="AA82" s="72"/>
      <c r="AB82" s="72"/>
    </row>
    <row r="83" spans="1:28" s="1" customFormat="1" ht="11.1" customHeight="1" outlineLevel="7" x14ac:dyDescent="0.2">
      <c r="A83" s="23"/>
      <c r="B83" s="24" t="s">
        <v>58</v>
      </c>
      <c r="C83" s="25" t="s">
        <v>59</v>
      </c>
      <c r="D83" s="25"/>
      <c r="E83" s="25"/>
      <c r="F83" s="25"/>
      <c r="G83" s="25"/>
      <c r="H83" s="26">
        <v>109.83799999999999</v>
      </c>
      <c r="I83" s="26">
        <v>110.035</v>
      </c>
      <c r="J83" s="26">
        <v>62.576999999999998</v>
      </c>
      <c r="K83" s="26">
        <v>121.001</v>
      </c>
      <c r="L83" s="26">
        <v>117.101</v>
      </c>
      <c r="M83" s="26">
        <v>48.302</v>
      </c>
      <c r="N83" s="26">
        <v>112.19199999999999</v>
      </c>
      <c r="O83" s="26">
        <v>48.302</v>
      </c>
      <c r="P83" s="26">
        <v>117.101</v>
      </c>
      <c r="Q83" s="26">
        <v>121.001</v>
      </c>
      <c r="R83" s="26">
        <f>$H$83+$I$83+$J$83+$K$83+$L$83+$M$83+$N$83+$O$83+$P$83+$Q$83</f>
        <v>967.45</v>
      </c>
      <c r="S83" s="28">
        <v>6</v>
      </c>
      <c r="T83" s="27">
        <f>ROUND($R$83*$S$83,3)</f>
        <v>5804.7</v>
      </c>
      <c r="U83" s="63"/>
      <c r="V83" s="64"/>
      <c r="W83" s="29">
        <f>ROUND($V$83+$U$83,2)</f>
        <v>0</v>
      </c>
      <c r="X83" s="27">
        <f>ROUND($R$83*$U$83,2)</f>
        <v>0</v>
      </c>
      <c r="Y83" s="27">
        <f>ROUND($T$83*$V$83,2)</f>
        <v>0</v>
      </c>
      <c r="Z83" s="27">
        <f>ROUND($Y$83+$X$83,2)</f>
        <v>0</v>
      </c>
      <c r="AA83" s="73"/>
      <c r="AB83" s="73"/>
    </row>
    <row r="84" spans="1:28" s="1" customFormat="1" ht="21.95" customHeight="1" outlineLevel="7" x14ac:dyDescent="0.2">
      <c r="A84" s="23"/>
      <c r="B84" s="24" t="s">
        <v>99</v>
      </c>
      <c r="C84" s="25" t="s">
        <v>61</v>
      </c>
      <c r="D84" s="25"/>
      <c r="E84" s="25"/>
      <c r="F84" s="25"/>
      <c r="G84" s="25"/>
      <c r="H84" s="26">
        <v>10.597</v>
      </c>
      <c r="I84" s="26">
        <v>10.52</v>
      </c>
      <c r="J84" s="26">
        <v>5.774</v>
      </c>
      <c r="K84" s="26">
        <v>11.603999999999999</v>
      </c>
      <c r="L84" s="26">
        <v>11.233000000000001</v>
      </c>
      <c r="M84" s="26">
        <v>4.3470000000000004</v>
      </c>
      <c r="N84" s="26">
        <v>10.736000000000001</v>
      </c>
      <c r="O84" s="26">
        <v>4.3470000000000004</v>
      </c>
      <c r="P84" s="26">
        <v>11.233000000000001</v>
      </c>
      <c r="Q84" s="26">
        <v>11.603999999999999</v>
      </c>
      <c r="R84" s="26">
        <f>$H$84+$I$84+$J$84+$K$84+$L$84+$M$84+$N$84+$O$84+$P$84+$Q$84</f>
        <v>91.99499999999999</v>
      </c>
      <c r="S84" s="29">
        <v>1.05</v>
      </c>
      <c r="T84" s="27">
        <f>ROUND($R$84*$S$84,3)</f>
        <v>96.594999999999999</v>
      </c>
      <c r="U84" s="63"/>
      <c r="V84" s="65"/>
      <c r="W84" s="48">
        <f>ROUND($V$84+$U$84,2)</f>
        <v>0</v>
      </c>
      <c r="X84" s="27">
        <f>ROUND($R$84*$U$84,2)</f>
        <v>0</v>
      </c>
      <c r="Y84" s="27">
        <f>ROUND($T$84*$V$84,2)</f>
        <v>0</v>
      </c>
      <c r="Z84" s="27">
        <f>ROUND($Y$84+$X$84,2)</f>
        <v>0</v>
      </c>
      <c r="AA84" s="73"/>
      <c r="AB84" s="73"/>
    </row>
    <row r="85" spans="1:28" s="1" customFormat="1" ht="21.95" customHeight="1" outlineLevel="7" x14ac:dyDescent="0.2">
      <c r="A85" s="23"/>
      <c r="B85" s="24" t="s">
        <v>100</v>
      </c>
      <c r="C85" s="25" t="s">
        <v>61</v>
      </c>
      <c r="D85" s="25"/>
      <c r="E85" s="25"/>
      <c r="F85" s="25"/>
      <c r="G85" s="25"/>
      <c r="H85" s="26">
        <v>0.19400000000000001</v>
      </c>
      <c r="I85" s="26">
        <v>0.24199999999999999</v>
      </c>
      <c r="J85" s="26">
        <v>0.24199999999999999</v>
      </c>
      <c r="K85" s="26">
        <v>0.248</v>
      </c>
      <c r="L85" s="26">
        <v>0.23899999999999999</v>
      </c>
      <c r="M85" s="26">
        <v>0.24199999999999999</v>
      </c>
      <c r="N85" s="26">
        <v>0.24199999999999999</v>
      </c>
      <c r="O85" s="26">
        <v>0.24199999999999999</v>
      </c>
      <c r="P85" s="26">
        <v>0.23899999999999999</v>
      </c>
      <c r="Q85" s="26">
        <v>0.248</v>
      </c>
      <c r="R85" s="26">
        <f>$H$85+$I$85+$J$85+$K$85+$L$85+$M$85+$N$85+$O$85+$P$85+$Q$85</f>
        <v>2.3780000000000001</v>
      </c>
      <c r="S85" s="29">
        <v>1.05</v>
      </c>
      <c r="T85" s="27">
        <f>ROUND($R$85*$S$85,3)</f>
        <v>2.4969999999999999</v>
      </c>
      <c r="U85" s="63"/>
      <c r="V85" s="65"/>
      <c r="W85" s="48">
        <f>ROUND($V$85+$U$85,2)</f>
        <v>0</v>
      </c>
      <c r="X85" s="27">
        <f>ROUND($R$85*$U$85,2)</f>
        <v>0</v>
      </c>
      <c r="Y85" s="27">
        <f>ROUND($T$85*$V$85,2)</f>
        <v>0</v>
      </c>
      <c r="Z85" s="27">
        <f>ROUND($Y$85+$X$85,2)</f>
        <v>0</v>
      </c>
      <c r="AA85" s="73" t="s">
        <v>101</v>
      </c>
      <c r="AB85" s="73"/>
    </row>
    <row r="86" spans="1:28" s="1" customFormat="1" ht="21.95" customHeight="1" outlineLevel="7" x14ac:dyDescent="0.2">
      <c r="A86" s="23"/>
      <c r="B86" s="24" t="s">
        <v>102</v>
      </c>
      <c r="C86" s="25" t="s">
        <v>63</v>
      </c>
      <c r="D86" s="25"/>
      <c r="E86" s="25"/>
      <c r="F86" s="25"/>
      <c r="G86" s="25"/>
      <c r="H86" s="26">
        <v>105.968</v>
      </c>
      <c r="I86" s="26">
        <v>105.19799999999999</v>
      </c>
      <c r="J86" s="26">
        <v>57.74</v>
      </c>
      <c r="K86" s="26">
        <v>116.04300000000001</v>
      </c>
      <c r="L86" s="26">
        <v>112.32599999999999</v>
      </c>
      <c r="M86" s="26">
        <v>43.465000000000003</v>
      </c>
      <c r="N86" s="26">
        <v>107.355</v>
      </c>
      <c r="O86" s="26">
        <v>43.465000000000003</v>
      </c>
      <c r="P86" s="26">
        <v>112.32599999999999</v>
      </c>
      <c r="Q86" s="26">
        <v>116.04300000000001</v>
      </c>
      <c r="R86" s="26">
        <f>$H$86+$I$86+$J$86+$K$86+$L$86+$M$86+$N$86+$O$86+$P$86+$Q$86</f>
        <v>919.92900000000009</v>
      </c>
      <c r="S86" s="28">
        <v>6</v>
      </c>
      <c r="T86" s="27">
        <f>ROUND($R$86*$S$86,3)</f>
        <v>5519.5739999999996</v>
      </c>
      <c r="U86" s="63"/>
      <c r="V86" s="64"/>
      <c r="W86" s="29">
        <f>ROUND($V$86+$U$86,2)</f>
        <v>0</v>
      </c>
      <c r="X86" s="27">
        <f>ROUND($R$86*$U$86,2)</f>
        <v>0</v>
      </c>
      <c r="Y86" s="27">
        <f>ROUND($T$86*$V$86,2)</f>
        <v>0</v>
      </c>
      <c r="Z86" s="27">
        <f>ROUND($Y$86+$X$86,2)</f>
        <v>0</v>
      </c>
      <c r="AA86" s="73"/>
      <c r="AB86" s="73"/>
    </row>
    <row r="87" spans="1:28" s="1" customFormat="1" ht="21.95" customHeight="1" outlineLevel="7" x14ac:dyDescent="0.2">
      <c r="A87" s="23"/>
      <c r="B87" s="24" t="s">
        <v>103</v>
      </c>
      <c r="C87" s="25" t="s">
        <v>63</v>
      </c>
      <c r="D87" s="25"/>
      <c r="E87" s="25"/>
      <c r="F87" s="25"/>
      <c r="G87" s="25"/>
      <c r="H87" s="26">
        <v>3.87</v>
      </c>
      <c r="I87" s="26">
        <v>4.8369999999999997</v>
      </c>
      <c r="J87" s="26">
        <v>4.8369999999999997</v>
      </c>
      <c r="K87" s="26">
        <v>4.9580000000000002</v>
      </c>
      <c r="L87" s="26">
        <v>4.7750000000000004</v>
      </c>
      <c r="M87" s="26">
        <v>4.8369999999999997</v>
      </c>
      <c r="N87" s="26">
        <v>4.8369999999999997</v>
      </c>
      <c r="O87" s="26">
        <v>4.8369999999999997</v>
      </c>
      <c r="P87" s="26">
        <v>4.7750000000000004</v>
      </c>
      <c r="Q87" s="26">
        <v>4.9580000000000002</v>
      </c>
      <c r="R87" s="26">
        <f>$H$87+$I$87+$J$87+$K$87+$L$87+$M$87+$N$87+$O$87+$P$87+$Q$87</f>
        <v>47.520999999999994</v>
      </c>
      <c r="S87" s="28">
        <v>6</v>
      </c>
      <c r="T87" s="27">
        <f>ROUND($R$87*$S$87,3)</f>
        <v>285.12599999999998</v>
      </c>
      <c r="U87" s="63"/>
      <c r="V87" s="64"/>
      <c r="W87" s="29">
        <f>ROUND($V$87+$U$87,2)</f>
        <v>0</v>
      </c>
      <c r="X87" s="27">
        <f>ROUND($R$87*$U$87,2)</f>
        <v>0</v>
      </c>
      <c r="Y87" s="27">
        <f>ROUND($T$87*$V$87,2)</f>
        <v>0</v>
      </c>
      <c r="Z87" s="27">
        <f>ROUND($Y$87+$X$87,2)</f>
        <v>0</v>
      </c>
      <c r="AA87" s="73"/>
      <c r="AB87" s="73"/>
    </row>
    <row r="88" spans="1:28" s="1" customFormat="1" ht="11.1" customHeight="1" outlineLevel="7" x14ac:dyDescent="0.2">
      <c r="A88" s="23"/>
      <c r="B88" s="24" t="s">
        <v>64</v>
      </c>
      <c r="C88" s="25" t="s">
        <v>57</v>
      </c>
      <c r="D88" s="25"/>
      <c r="E88" s="25"/>
      <c r="F88" s="25"/>
      <c r="G88" s="25"/>
      <c r="H88" s="26">
        <v>109.83799999999999</v>
      </c>
      <c r="I88" s="26">
        <v>110.035</v>
      </c>
      <c r="J88" s="26">
        <v>62.576999999999998</v>
      </c>
      <c r="K88" s="26">
        <v>121.001</v>
      </c>
      <c r="L88" s="26">
        <v>117.101</v>
      </c>
      <c r="M88" s="26">
        <v>48.302</v>
      </c>
      <c r="N88" s="26">
        <v>112.19199999999999</v>
      </c>
      <c r="O88" s="26">
        <v>48.302</v>
      </c>
      <c r="P88" s="26">
        <v>117.101</v>
      </c>
      <c r="Q88" s="26">
        <v>121.001</v>
      </c>
      <c r="R88" s="26">
        <f>$H$88+$I$88+$J$88+$K$88+$L$88+$M$88+$N$88+$O$88+$P$88+$Q$88</f>
        <v>967.45</v>
      </c>
      <c r="S88" s="30">
        <v>1.2</v>
      </c>
      <c r="T88" s="27">
        <f>ROUND($R$88*$S$88,3)</f>
        <v>1160.94</v>
      </c>
      <c r="U88" s="63"/>
      <c r="V88" s="64"/>
      <c r="W88" s="29">
        <f>ROUND($V$88+$U$88,2)</f>
        <v>0</v>
      </c>
      <c r="X88" s="27">
        <f>ROUND($R$88*$U$88,2)</f>
        <v>0</v>
      </c>
      <c r="Y88" s="27">
        <f>ROUND($T$88*$V$88,2)</f>
        <v>0</v>
      </c>
      <c r="Z88" s="27">
        <f>ROUND($Y$88+$X$88,2)</f>
        <v>0</v>
      </c>
      <c r="AA88" s="73"/>
      <c r="AB88" s="73"/>
    </row>
    <row r="89" spans="1:28" s="4" customFormat="1" ht="12" customHeight="1" x14ac:dyDescent="0.2">
      <c r="A89" s="34"/>
      <c r="B89" s="35" t="s">
        <v>104</v>
      </c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7"/>
      <c r="Y89" s="37"/>
      <c r="Z89" s="49">
        <f>ROUND($Z$13,2)</f>
        <v>0</v>
      </c>
      <c r="AA89" s="37"/>
      <c r="AB89" s="37"/>
    </row>
    <row r="90" spans="1:28" s="1" customFormat="1" ht="11.1" customHeight="1" x14ac:dyDescent="0.2">
      <c r="A90" s="38"/>
      <c r="B90" s="39" t="s">
        <v>105</v>
      </c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Z90" s="48"/>
      <c r="AA90" s="27"/>
      <c r="AB90" s="27"/>
    </row>
    <row r="91" spans="1:28" s="17" customFormat="1" ht="11.1" customHeight="1" x14ac:dyDescent="0.2">
      <c r="A91" s="41"/>
      <c r="B91" s="42" t="s">
        <v>106</v>
      </c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50">
        <f>ROUND($Y$13,2)</f>
        <v>0</v>
      </c>
      <c r="AA91" s="44"/>
      <c r="AB91" s="44"/>
    </row>
    <row r="92" spans="1:28" s="17" customFormat="1" ht="11.1" customHeight="1" x14ac:dyDescent="0.2">
      <c r="A92" s="41"/>
      <c r="B92" s="42" t="s">
        <v>107</v>
      </c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50">
        <f>ROUND($X$13,2)</f>
        <v>0</v>
      </c>
      <c r="AA92" s="22"/>
      <c r="AB92" s="22"/>
    </row>
    <row r="93" spans="1:28" s="17" customFormat="1" ht="11.1" customHeight="1" x14ac:dyDescent="0.2">
      <c r="A93" s="41"/>
      <c r="B93" s="42" t="s">
        <v>108</v>
      </c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50">
        <f>ROUND(($Z$89)*0.166666666666666,2)</f>
        <v>0</v>
      </c>
      <c r="AA93" s="22"/>
      <c r="AB93" s="22"/>
    </row>
    <row r="94" spans="1:28" s="1" customFormat="1" ht="44.1" customHeight="1" x14ac:dyDescent="0.2">
      <c r="A94" s="40"/>
      <c r="B94" s="45" t="s">
        <v>109</v>
      </c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3">
        <f>ROUND($X$95+$X$96+$X$97+$X$98+$X$99+$X$100+$X$101+$X$102+$X$103+$X$104+$X$105+$X$106,2)</f>
        <v>0</v>
      </c>
      <c r="Y94" s="43">
        <f>ROUND($Y$95+$Y$96+$Y$97+$Y$98+$Y$99+$Y$100+$Y$101+$Y$102+$Y$103+$Y$104+$Y$105+$Y$106,2)</f>
        <v>0</v>
      </c>
      <c r="Z94" s="43">
        <f>ROUND($Z$95+$Z$96+$Z$97+$Z$98+$Z$99+$Z$100+$Z$101+$Z$102+$Z$103+$Z$104+$Z$105+$Z$106,2)</f>
        <v>0</v>
      </c>
      <c r="AA94" s="40"/>
      <c r="AB94" s="40"/>
    </row>
    <row r="95" spans="1:28" s="1" customFormat="1" ht="11.1" customHeight="1" x14ac:dyDescent="0.2">
      <c r="A95" s="63"/>
      <c r="B95" s="63"/>
      <c r="C95" s="63"/>
      <c r="D95" s="68"/>
      <c r="E95" s="68"/>
      <c r="F95" s="68"/>
      <c r="G95" s="68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9">
        <f>$F$95+$G$95+$H$95+$I$95+$J$95+$K$95+$L$95+$M$95+$N$95+$O$95+$P$95+$Q$95</f>
        <v>0</v>
      </c>
      <c r="S95" s="70">
        <v>1</v>
      </c>
      <c r="T95" s="69">
        <f>ROUND($R$95*$S$95,3)</f>
        <v>0</v>
      </c>
      <c r="U95" s="63"/>
      <c r="V95" s="63"/>
      <c r="W95" s="69">
        <f>ROUND($V$95+$U$95,2)</f>
        <v>0</v>
      </c>
      <c r="X95" s="69">
        <f>ROUND($R$95*$U$95,2)</f>
        <v>0</v>
      </c>
      <c r="Y95" s="69">
        <f>ROUND($T$95*$V$95,2)</f>
        <v>0</v>
      </c>
      <c r="Z95" s="69">
        <f>ROUND($Y$95+$X$95,2)</f>
        <v>0</v>
      </c>
      <c r="AA95" s="68"/>
      <c r="AB95" s="63"/>
    </row>
    <row r="96" spans="1:28" s="1" customFormat="1" ht="11.1" customHeight="1" x14ac:dyDescent="0.2">
      <c r="A96" s="63"/>
      <c r="B96" s="63"/>
      <c r="C96" s="63"/>
      <c r="D96" s="68"/>
      <c r="E96" s="68"/>
      <c r="F96" s="68"/>
      <c r="G96" s="68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9">
        <f>$F$96+$G$96+$H$96+$I$96+$J$96+$K$96+$L$96+$M$96+$N$96+$O$96+$P$96+$Q$96</f>
        <v>0</v>
      </c>
      <c r="S96" s="70">
        <v>1</v>
      </c>
      <c r="T96" s="69">
        <f>ROUND($R$96*$S$96,3)</f>
        <v>0</v>
      </c>
      <c r="U96" s="63"/>
      <c r="V96" s="63"/>
      <c r="W96" s="69">
        <f>ROUND($V$96+$U$96,2)</f>
        <v>0</v>
      </c>
      <c r="X96" s="69">
        <f>ROUND($R$96*$U$96,2)</f>
        <v>0</v>
      </c>
      <c r="Y96" s="69">
        <f>ROUND($T$96*$V$96,2)</f>
        <v>0</v>
      </c>
      <c r="Z96" s="69">
        <f>ROUND($Y$96+$X$96,2)</f>
        <v>0</v>
      </c>
      <c r="AA96" s="68"/>
      <c r="AB96" s="63"/>
    </row>
    <row r="97" spans="1:28" s="1" customFormat="1" ht="11.1" customHeight="1" x14ac:dyDescent="0.2">
      <c r="A97" s="63"/>
      <c r="B97" s="63"/>
      <c r="C97" s="63"/>
      <c r="D97" s="68"/>
      <c r="E97" s="68"/>
      <c r="F97" s="68"/>
      <c r="G97" s="68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9">
        <f>$F$97+$G$97+$H$97+$I$97+$J$97+$K$97+$L$97+$M$97+$N$97+$O$97+$P$97+$Q$97</f>
        <v>0</v>
      </c>
      <c r="S97" s="70">
        <v>1</v>
      </c>
      <c r="T97" s="69">
        <f>ROUND($R$97*$S$97,3)</f>
        <v>0</v>
      </c>
      <c r="U97" s="63"/>
      <c r="V97" s="63"/>
      <c r="W97" s="69">
        <f>ROUND($V$97+$U$97,2)</f>
        <v>0</v>
      </c>
      <c r="X97" s="69">
        <f>ROUND($R$97*$U$97,2)</f>
        <v>0</v>
      </c>
      <c r="Y97" s="69">
        <f>ROUND($T$97*$V$97,2)</f>
        <v>0</v>
      </c>
      <c r="Z97" s="69">
        <f>ROUND($Y$97+$X$97,2)</f>
        <v>0</v>
      </c>
      <c r="AA97" s="68"/>
      <c r="AB97" s="63"/>
    </row>
    <row r="98" spans="1:28" s="1" customFormat="1" ht="11.1" customHeight="1" x14ac:dyDescent="0.2">
      <c r="A98" s="63"/>
      <c r="B98" s="63"/>
      <c r="C98" s="63"/>
      <c r="D98" s="68"/>
      <c r="E98" s="68"/>
      <c r="F98" s="68"/>
      <c r="G98" s="68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9">
        <f>$F$98+$G$98+$H$98+$I$98+$J$98+$K$98+$L$98+$M$98+$N$98+$O$98+$P$98+$Q$98</f>
        <v>0</v>
      </c>
      <c r="S98" s="70">
        <v>1</v>
      </c>
      <c r="T98" s="69">
        <f>ROUND($R$98*$S$98,3)</f>
        <v>0</v>
      </c>
      <c r="U98" s="63"/>
      <c r="V98" s="63"/>
      <c r="W98" s="69">
        <f>ROUND($V$98+$U$98,2)</f>
        <v>0</v>
      </c>
      <c r="X98" s="69">
        <f>ROUND($R$98*$U$98,2)</f>
        <v>0</v>
      </c>
      <c r="Y98" s="69">
        <f>ROUND($T$98*$V$98,2)</f>
        <v>0</v>
      </c>
      <c r="Z98" s="69">
        <f>ROUND($Y$98+$X$98,2)</f>
        <v>0</v>
      </c>
      <c r="AA98" s="68"/>
      <c r="AB98" s="63"/>
    </row>
    <row r="99" spans="1:28" s="1" customFormat="1" ht="11.1" customHeight="1" x14ac:dyDescent="0.2">
      <c r="A99" s="63"/>
      <c r="B99" s="63"/>
      <c r="C99" s="63"/>
      <c r="D99" s="68"/>
      <c r="E99" s="68"/>
      <c r="F99" s="68"/>
      <c r="G99" s="68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9">
        <f>$F$99+$G$99+$H$99+$I$99+$J$99+$K$99+$L$99+$M$99+$N$99+$O$99+$P$99+$Q$99</f>
        <v>0</v>
      </c>
      <c r="S99" s="70">
        <v>1</v>
      </c>
      <c r="T99" s="69">
        <f>ROUND($R$99*$S$99,3)</f>
        <v>0</v>
      </c>
      <c r="U99" s="63"/>
      <c r="V99" s="63"/>
      <c r="W99" s="69">
        <f>ROUND($V$99+$U$99,2)</f>
        <v>0</v>
      </c>
      <c r="X99" s="69">
        <f>ROUND($R$99*$U$99,2)</f>
        <v>0</v>
      </c>
      <c r="Y99" s="69">
        <f>ROUND($T$99*$V$99,2)</f>
        <v>0</v>
      </c>
      <c r="Z99" s="69">
        <f>ROUND($Y$99+$X$99,2)</f>
        <v>0</v>
      </c>
      <c r="AA99" s="68"/>
      <c r="AB99" s="63"/>
    </row>
    <row r="100" spans="1:28" s="1" customFormat="1" ht="11.1" customHeight="1" x14ac:dyDescent="0.2">
      <c r="A100" s="63"/>
      <c r="B100" s="63"/>
      <c r="C100" s="63"/>
      <c r="D100" s="68"/>
      <c r="E100" s="68"/>
      <c r="F100" s="68"/>
      <c r="G100" s="68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9">
        <f>$F$100+$G$100+$H$100+$I$100+$J$100+$K$100+$L$100+$M$100+$N$100+$O$100+$P$100+$Q$100</f>
        <v>0</v>
      </c>
      <c r="S100" s="70">
        <v>1</v>
      </c>
      <c r="T100" s="69">
        <f>ROUND($R$100*$S$100,3)</f>
        <v>0</v>
      </c>
      <c r="U100" s="63"/>
      <c r="V100" s="63"/>
      <c r="W100" s="69">
        <f>ROUND($V$100+$U$100,2)</f>
        <v>0</v>
      </c>
      <c r="X100" s="69">
        <f>ROUND($R$100*$U$100,2)</f>
        <v>0</v>
      </c>
      <c r="Y100" s="69">
        <f>ROUND($T$100*$V$100,2)</f>
        <v>0</v>
      </c>
      <c r="Z100" s="69">
        <f>ROUND($Y$100+$X$100,2)</f>
        <v>0</v>
      </c>
      <c r="AA100" s="68"/>
      <c r="AB100" s="63"/>
    </row>
    <row r="101" spans="1:28" s="1" customFormat="1" ht="11.1" customHeight="1" x14ac:dyDescent="0.2">
      <c r="A101" s="63"/>
      <c r="B101" s="63"/>
      <c r="C101" s="63"/>
      <c r="D101" s="68"/>
      <c r="E101" s="68"/>
      <c r="F101" s="68"/>
      <c r="G101" s="68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9">
        <f>$F$101+$G$101+$H$101+$I$101+$J$101+$K$101+$L$101+$M$101+$N$101+$O$101+$P$101+$Q$101</f>
        <v>0</v>
      </c>
      <c r="S101" s="70">
        <v>1</v>
      </c>
      <c r="T101" s="69">
        <f>ROUND($R$101*$S$101,3)</f>
        <v>0</v>
      </c>
      <c r="U101" s="63"/>
      <c r="V101" s="63"/>
      <c r="W101" s="69">
        <f>ROUND($V$101+$U$101,2)</f>
        <v>0</v>
      </c>
      <c r="X101" s="69">
        <f>ROUND($R$101*$U$101,2)</f>
        <v>0</v>
      </c>
      <c r="Y101" s="69">
        <f>ROUND($T$101*$V$101,2)</f>
        <v>0</v>
      </c>
      <c r="Z101" s="69">
        <f>ROUND($Y$101+$X$101,2)</f>
        <v>0</v>
      </c>
      <c r="AA101" s="68"/>
      <c r="AB101" s="63"/>
    </row>
    <row r="102" spans="1:28" s="1" customFormat="1" ht="11.1" customHeight="1" x14ac:dyDescent="0.2">
      <c r="A102" s="63"/>
      <c r="B102" s="63"/>
      <c r="C102" s="63"/>
      <c r="D102" s="68"/>
      <c r="E102" s="68"/>
      <c r="F102" s="68"/>
      <c r="G102" s="68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9">
        <f>$F$102+$G$102+$H$102+$I$102+$J$102+$K$102+$L$102+$M$102+$N$102+$O$102+$P$102+$Q$102</f>
        <v>0</v>
      </c>
      <c r="S102" s="70">
        <v>1</v>
      </c>
      <c r="T102" s="69">
        <f>ROUND($R$102*$S$102,3)</f>
        <v>0</v>
      </c>
      <c r="U102" s="63"/>
      <c r="V102" s="63"/>
      <c r="W102" s="69">
        <f>ROUND($V$102+$U$102,2)</f>
        <v>0</v>
      </c>
      <c r="X102" s="69">
        <f>ROUND($R$102*$U$102,2)</f>
        <v>0</v>
      </c>
      <c r="Y102" s="69">
        <f>ROUND($T$102*$V$102,2)</f>
        <v>0</v>
      </c>
      <c r="Z102" s="69">
        <f>ROUND($Y$102+$X$102,2)</f>
        <v>0</v>
      </c>
      <c r="AA102" s="68"/>
      <c r="AB102" s="63"/>
    </row>
    <row r="103" spans="1:28" s="1" customFormat="1" ht="11.1" customHeight="1" x14ac:dyDescent="0.2">
      <c r="A103" s="63"/>
      <c r="B103" s="63"/>
      <c r="C103" s="63"/>
      <c r="D103" s="68"/>
      <c r="E103" s="68"/>
      <c r="F103" s="68"/>
      <c r="G103" s="68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9">
        <f>$F$103+$G$103+$H$103+$I$103+$J$103+$K$103+$L$103+$M$103+$N$103+$O$103+$P$103+$Q$103</f>
        <v>0</v>
      </c>
      <c r="S103" s="70">
        <v>1</v>
      </c>
      <c r="T103" s="69">
        <f>ROUND($R$103*$S$103,3)</f>
        <v>0</v>
      </c>
      <c r="U103" s="63"/>
      <c r="V103" s="63"/>
      <c r="W103" s="69">
        <f>ROUND($V$103+$U$103,2)</f>
        <v>0</v>
      </c>
      <c r="X103" s="69">
        <f>ROUND($R$103*$U$103,2)</f>
        <v>0</v>
      </c>
      <c r="Y103" s="69">
        <f>ROUND($T$103*$V$103,2)</f>
        <v>0</v>
      </c>
      <c r="Z103" s="69">
        <f>ROUND($Y$103+$X$103,2)</f>
        <v>0</v>
      </c>
      <c r="AA103" s="68"/>
      <c r="AB103" s="63"/>
    </row>
    <row r="104" spans="1:28" s="1" customFormat="1" ht="11.1" customHeight="1" x14ac:dyDescent="0.2">
      <c r="A104" s="63"/>
      <c r="B104" s="63"/>
      <c r="C104" s="63"/>
      <c r="D104" s="68"/>
      <c r="E104" s="68"/>
      <c r="F104" s="68"/>
      <c r="G104" s="68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9">
        <f>$F$104+$G$104+$H$104+$I$104+$J$104+$K$104+$L$104+$M$104+$N$104+$O$104+$P$104+$Q$104</f>
        <v>0</v>
      </c>
      <c r="S104" s="70">
        <v>1</v>
      </c>
      <c r="T104" s="69">
        <f>ROUND($R$104*$S$104,3)</f>
        <v>0</v>
      </c>
      <c r="U104" s="63"/>
      <c r="V104" s="63"/>
      <c r="W104" s="69">
        <f>ROUND($V$104+$U$104,2)</f>
        <v>0</v>
      </c>
      <c r="X104" s="69">
        <f>ROUND($R$104*$U$104,2)</f>
        <v>0</v>
      </c>
      <c r="Y104" s="69">
        <f>ROUND($T$104*$V$104,2)</f>
        <v>0</v>
      </c>
      <c r="Z104" s="69">
        <f>ROUND($Y$104+$X$104,2)</f>
        <v>0</v>
      </c>
      <c r="AA104" s="68"/>
      <c r="AB104" s="63"/>
    </row>
    <row r="105" spans="1:28" s="1" customFormat="1" ht="11.1" customHeight="1" x14ac:dyDescent="0.2">
      <c r="A105" s="63"/>
      <c r="B105" s="63"/>
      <c r="C105" s="63"/>
      <c r="D105" s="68"/>
      <c r="E105" s="68"/>
      <c r="F105" s="68"/>
      <c r="G105" s="68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9">
        <f>$F$105+$G$105+$H$105+$I$105+$J$105+$K$105+$L$105+$M$105+$N$105+$O$105+$P$105+$Q$105</f>
        <v>0</v>
      </c>
      <c r="S105" s="70">
        <v>1</v>
      </c>
      <c r="T105" s="69">
        <f>ROUND($R$105*$S$105,3)</f>
        <v>0</v>
      </c>
      <c r="U105" s="63"/>
      <c r="V105" s="63"/>
      <c r="W105" s="69">
        <f>ROUND($V$105+$U$105,2)</f>
        <v>0</v>
      </c>
      <c r="X105" s="69">
        <f>ROUND($R$105*$U$105,2)</f>
        <v>0</v>
      </c>
      <c r="Y105" s="69">
        <f>ROUND($T$105*$V$105,2)</f>
        <v>0</v>
      </c>
      <c r="Z105" s="69">
        <f>ROUND($Y$105+$X$105,2)</f>
        <v>0</v>
      </c>
      <c r="AA105" s="68"/>
      <c r="AB105" s="63"/>
    </row>
    <row r="106" spans="1:28" s="1" customFormat="1" ht="11.1" customHeight="1" x14ac:dyDescent="0.2">
      <c r="A106" s="63"/>
      <c r="B106" s="63"/>
      <c r="C106" s="63"/>
      <c r="D106" s="68"/>
      <c r="E106" s="68"/>
      <c r="F106" s="68"/>
      <c r="G106" s="68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9">
        <f>$F$106+$G$106+$H$106+$I$106+$J$106+$K$106+$L$106+$M$106+$N$106+$O$106+$P$106+$Q$106</f>
        <v>0</v>
      </c>
      <c r="S106" s="70">
        <v>1</v>
      </c>
      <c r="T106" s="69">
        <f>ROUND($R$106*$S$106,3)</f>
        <v>0</v>
      </c>
      <c r="U106" s="63"/>
      <c r="V106" s="63"/>
      <c r="W106" s="69">
        <f>ROUND($V$106+$U$106,2)</f>
        <v>0</v>
      </c>
      <c r="X106" s="69">
        <f>ROUND($R$106*$U$106,2)</f>
        <v>0</v>
      </c>
      <c r="Y106" s="69">
        <f>ROUND($T$106*$V$106,2)</f>
        <v>0</v>
      </c>
      <c r="Z106" s="69">
        <f>ROUND($Y$106+$X$106,2)</f>
        <v>0</v>
      </c>
      <c r="AA106" s="68"/>
      <c r="AB106" s="63"/>
    </row>
    <row r="107" spans="1:28" s="1" customFormat="1" ht="11.1" customHeight="1" x14ac:dyDescent="0.2"/>
    <row r="108" spans="1:28" s="1" customFormat="1" ht="11.1" customHeight="1" x14ac:dyDescent="0.2">
      <c r="A108" s="17" t="s">
        <v>110</v>
      </c>
    </row>
    <row r="109" spans="1:28" s="1" customFormat="1" ht="11.1" customHeight="1" x14ac:dyDescent="0.2"/>
    <row r="110" spans="1:28" s="1" customFormat="1" ht="11.1" customHeight="1" x14ac:dyDescent="0.2">
      <c r="A110" s="46"/>
      <c r="B110" s="1" t="s">
        <v>111</v>
      </c>
    </row>
    <row r="111" spans="1:28" s="1" customFormat="1" ht="11.1" customHeight="1" x14ac:dyDescent="0.2">
      <c r="A111" s="1" t="s">
        <v>112</v>
      </c>
    </row>
  </sheetData>
  <sheetProtection algorithmName="SHA-512" hashValue="aOj/Q9BJnxRQVqlmxlQIi+twJggaunNghmmz/3Wqrds4raATgOedQ2Wx2LiEwUk8d2f42s8nurrSezwwEX20VQ==" saltValue="uADSQZfz4YLmmGLli7AEVg==" spinCount="100000" sheet="1" objects="1" scenarios="1" selectLockedCells="1"/>
  <mergeCells count="19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Бармина Наталья Сергеевна</cp:lastModifiedBy>
  <dcterms:modified xsi:type="dcterms:W3CDTF">2024-12-26T12:11:50Z</dcterms:modified>
</cp:coreProperties>
</file>